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junaeb.sharepoint.com/sites/HPVNACIONAL/Shared Documents/General/2025 HPV NACIONAL/CIRCULAR INFORME FINAL 2025/JUNAEB REGIONAL/Estadisticas/"/>
    </mc:Choice>
  </mc:AlternateContent>
  <xr:revisionPtr revIDLastSave="102" documentId="13_ncr:1_{5CDCD1FB-37FC-1945-9F66-8E43070DFA10}" xr6:coauthVersionLast="47" xr6:coauthVersionMax="47" xr10:uidLastSave="{5BF613CC-8F19-4B6F-9999-91D1FED40E27}"/>
  <bookViews>
    <workbookView xWindow="600" yWindow="45" windowWidth="25200" windowHeight="14940" tabRatio="852" firstSheet="1" activeTab="1" xr2:uid="{00000000-000D-0000-FFFF-FFFF00000000}"/>
  </bookViews>
  <sheets>
    <sheet name="perfil toca 2018" sheetId="2" state="hidden" r:id="rId1"/>
    <sheet name="RESUMEN REGION" sheetId="15" r:id="rId2"/>
    <sheet name="RES EVAL. INFORMES" sheetId="10" r:id="rId3"/>
    <sheet name="SAT RESUMEN REG  (3)" sheetId="6" state="hidden" r:id="rId4"/>
    <sheet name="EV ADM FINANCIERA" sheetId="4" r:id="rId5"/>
    <sheet name="EV DESEMPEÑO TOTAL" sheetId="12" r:id="rId6"/>
    <sheet name="INDICADORES CALIDAD HPV" sheetId="8" r:id="rId7"/>
    <sheet name="cuestionario competencia" sheetId="11" r:id="rId8"/>
    <sheet name="Cuest. Ev desempeño" sheetId="16" r:id="rId9"/>
    <sheet name="tabla descrip. desemp.-calidad" sheetId="14" state="hidden" r:id="rId10"/>
  </sheets>
  <definedNames>
    <definedName name="_xlnm._FilterDatabase" localSheetId="2" hidden="1">'RES EVAL. INFORMES'!$A$15:$AD$181</definedName>
    <definedName name="_xlnm._FilterDatabase" localSheetId="1" hidden="1">'RESUMEN REGION'!$A$16:$EC$181</definedName>
    <definedName name="_xlnm.Print_Area" localSheetId="8">'Cuest. Ev desempeño'!$A$4:$E$47</definedName>
    <definedName name="_xlnm.Print_Area" localSheetId="7">'cuestionario competencia'!$A$1:$BU$19</definedName>
    <definedName name="_xlnm.Print_Area" localSheetId="4">'EV ADM FINANCIERA'!$A$2:$V$79</definedName>
    <definedName name="_xlnm.Print_Area" localSheetId="5">'EV DESEMPEÑO TOTAL'!$A$3:$AB$81</definedName>
    <definedName name="_xlnm.Print_Area" localSheetId="3">'SAT RESUMEN REG  (3)'!$A$1:$BY$81</definedName>
    <definedName name="_xlnm.Print_Titles" localSheetId="2">'RES EVAL. INFORMES'!$A:$B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8" i="16" l="1"/>
  <c r="B9" i="10"/>
  <c r="DI183" i="15"/>
  <c r="DI182" i="15"/>
  <c r="DI181" i="15"/>
  <c r="DI180" i="15"/>
  <c r="DI179" i="15"/>
  <c r="DI178" i="15"/>
  <c r="DI177" i="15"/>
  <c r="DI176" i="15"/>
  <c r="DI175" i="15"/>
  <c r="DI174" i="15"/>
  <c r="DI173" i="15"/>
  <c r="DI172" i="15"/>
  <c r="DI171" i="15"/>
  <c r="DI170" i="15"/>
  <c r="DI169" i="15"/>
  <c r="DI168" i="15"/>
  <c r="DI167" i="15"/>
  <c r="DI166" i="15"/>
  <c r="DI165" i="15"/>
  <c r="DI164" i="15"/>
  <c r="DI163" i="15"/>
  <c r="DI162" i="15"/>
  <c r="DI161" i="15"/>
  <c r="DI160" i="15"/>
  <c r="DI159" i="15"/>
  <c r="DI158" i="15"/>
  <c r="DI157" i="15"/>
  <c r="DI156" i="15"/>
  <c r="DI155" i="15"/>
  <c r="DI154" i="15"/>
  <c r="DI153" i="15"/>
  <c r="DI152" i="15"/>
  <c r="DI151" i="15"/>
  <c r="DI150" i="15"/>
  <c r="DI149" i="15"/>
  <c r="DI148" i="15"/>
  <c r="DI147" i="15"/>
  <c r="DI146" i="15"/>
  <c r="DI145" i="15"/>
  <c r="DI144" i="15"/>
  <c r="DI143" i="15"/>
  <c r="DI142" i="15"/>
  <c r="DI141" i="15"/>
  <c r="DI140" i="15"/>
  <c r="DI139" i="15"/>
  <c r="DI138" i="15"/>
  <c r="DI137" i="15"/>
  <c r="DI136" i="15"/>
  <c r="DI135" i="15"/>
  <c r="DI134" i="15"/>
  <c r="DI133" i="15"/>
  <c r="DI132" i="15"/>
  <c r="DI131" i="15"/>
  <c r="DI130" i="15"/>
  <c r="DI129" i="15"/>
  <c r="DI128" i="15"/>
  <c r="DI127" i="15"/>
  <c r="DI126" i="15"/>
  <c r="DI125" i="15"/>
  <c r="DI124" i="15"/>
  <c r="DI123" i="15"/>
  <c r="DI122" i="15"/>
  <c r="DI121" i="15"/>
  <c r="DI120" i="15"/>
  <c r="DI119" i="15"/>
  <c r="DI118" i="15"/>
  <c r="DI117" i="15"/>
  <c r="DI116" i="15"/>
  <c r="DI115" i="15"/>
  <c r="DI114" i="15"/>
  <c r="DI113" i="15"/>
  <c r="DI112" i="15"/>
  <c r="DI111" i="15"/>
  <c r="DI110" i="15"/>
  <c r="DI109" i="15"/>
  <c r="DI108" i="15"/>
  <c r="DI107" i="15"/>
  <c r="DI106" i="15"/>
  <c r="DI105" i="15"/>
  <c r="DI104" i="15"/>
  <c r="DI103" i="15"/>
  <c r="DI102" i="15"/>
  <c r="DI101" i="15"/>
  <c r="DI100" i="15"/>
  <c r="DI99" i="15"/>
  <c r="DI98" i="15"/>
  <c r="DI97" i="15"/>
  <c r="DI96" i="15"/>
  <c r="DI95" i="15"/>
  <c r="DI94" i="15"/>
  <c r="DI93" i="15"/>
  <c r="DI92" i="15"/>
  <c r="DI91" i="15"/>
  <c r="DI90" i="15"/>
  <c r="DI89" i="15"/>
  <c r="DI88" i="15"/>
  <c r="DI87" i="15"/>
  <c r="DI86" i="15"/>
  <c r="DI85" i="15"/>
  <c r="DI84" i="15"/>
  <c r="DI83" i="15"/>
  <c r="DI82" i="15"/>
  <c r="DI81" i="15"/>
  <c r="DI80" i="15"/>
  <c r="DI79" i="15"/>
  <c r="DI78" i="15"/>
  <c r="DI77" i="15"/>
  <c r="DI76" i="15"/>
  <c r="DI75" i="15"/>
  <c r="DI74" i="15"/>
  <c r="DI73" i="15"/>
  <c r="DI72" i="15"/>
  <c r="DI71" i="15"/>
  <c r="DI70" i="15"/>
  <c r="DI69" i="15"/>
  <c r="DI68" i="15"/>
  <c r="DI67" i="15"/>
  <c r="DI66" i="15"/>
  <c r="DI65" i="15"/>
  <c r="DI64" i="15"/>
  <c r="DI63" i="15"/>
  <c r="DI62" i="15"/>
  <c r="DI61" i="15"/>
  <c r="DI60" i="15"/>
  <c r="DI59" i="15"/>
  <c r="DI58" i="15"/>
  <c r="DI57" i="15"/>
  <c r="DI56" i="15"/>
  <c r="DI55" i="15"/>
  <c r="DI54" i="15"/>
  <c r="DI53" i="15"/>
  <c r="DI52" i="15"/>
  <c r="DI51" i="15"/>
  <c r="DI50" i="15"/>
  <c r="DI49" i="15"/>
  <c r="DI48" i="15"/>
  <c r="DI47" i="15"/>
  <c r="DI46" i="15"/>
  <c r="DI45" i="15"/>
  <c r="DI44" i="15"/>
  <c r="DI43" i="15"/>
  <c r="DI42" i="15"/>
  <c r="DI41" i="15"/>
  <c r="DI40" i="15"/>
  <c r="DI39" i="15"/>
  <c r="DI38" i="15"/>
  <c r="DI37" i="15"/>
  <c r="DI36" i="15"/>
  <c r="DI35" i="15"/>
  <c r="DI34" i="15"/>
  <c r="DI33" i="15"/>
  <c r="DI32" i="15"/>
  <c r="DI31" i="15"/>
  <c r="DI30" i="15"/>
  <c r="DI29" i="15"/>
  <c r="DI28" i="15"/>
  <c r="DI27" i="15"/>
  <c r="DI26" i="15"/>
  <c r="DI25" i="15"/>
  <c r="DI24" i="15"/>
  <c r="DI23" i="15"/>
  <c r="DI22" i="15"/>
  <c r="DI21" i="15"/>
  <c r="DI20" i="15"/>
  <c r="DI19" i="15"/>
  <c r="DI18" i="15"/>
  <c r="DI17" i="15"/>
  <c r="CS183" i="15"/>
  <c r="CS182" i="15"/>
  <c r="CS181" i="15"/>
  <c r="CS180" i="15"/>
  <c r="CS179" i="15"/>
  <c r="CS178" i="15"/>
  <c r="CS177" i="15"/>
  <c r="CS176" i="15"/>
  <c r="CS175" i="15"/>
  <c r="CS174" i="15"/>
  <c r="CS173" i="15"/>
  <c r="CS172" i="15"/>
  <c r="CS171" i="15"/>
  <c r="CS170" i="15"/>
  <c r="CS169" i="15"/>
  <c r="CS168" i="15"/>
  <c r="CS167" i="15"/>
  <c r="CS166" i="15"/>
  <c r="CS165" i="15"/>
  <c r="CS164" i="15"/>
  <c r="CS163" i="15"/>
  <c r="CS162" i="15"/>
  <c r="CS161" i="15"/>
  <c r="CS160" i="15"/>
  <c r="CS159" i="15"/>
  <c r="CS158" i="15"/>
  <c r="CS157" i="15"/>
  <c r="CS156" i="15"/>
  <c r="CS155" i="15"/>
  <c r="CS154" i="15"/>
  <c r="CS153" i="15"/>
  <c r="CS152" i="15"/>
  <c r="CS151" i="15"/>
  <c r="CS150" i="15"/>
  <c r="CS149" i="15"/>
  <c r="CS148" i="15"/>
  <c r="CS147" i="15"/>
  <c r="CS146" i="15"/>
  <c r="CS145" i="15"/>
  <c r="CS144" i="15"/>
  <c r="CS143" i="15"/>
  <c r="CS142" i="15"/>
  <c r="CS141" i="15"/>
  <c r="CS140" i="15"/>
  <c r="CS139" i="15"/>
  <c r="CS138" i="15"/>
  <c r="CS137" i="15"/>
  <c r="CS136" i="15"/>
  <c r="CS135" i="15"/>
  <c r="CS134" i="15"/>
  <c r="CS133" i="15"/>
  <c r="CS132" i="15"/>
  <c r="CS131" i="15"/>
  <c r="CS130" i="15"/>
  <c r="CS129" i="15"/>
  <c r="CS128" i="15"/>
  <c r="CS127" i="15"/>
  <c r="CS126" i="15"/>
  <c r="CS125" i="15"/>
  <c r="CS124" i="15"/>
  <c r="CS123" i="15"/>
  <c r="CS122" i="15"/>
  <c r="CS121" i="15"/>
  <c r="CS120" i="15"/>
  <c r="CS119" i="15"/>
  <c r="CS118" i="15"/>
  <c r="CS117" i="15"/>
  <c r="CS116" i="15"/>
  <c r="CS115" i="15"/>
  <c r="CS114" i="15"/>
  <c r="CS113" i="15"/>
  <c r="CS112" i="15"/>
  <c r="CS111" i="15"/>
  <c r="CS110" i="15"/>
  <c r="CS109" i="15"/>
  <c r="CS108" i="15"/>
  <c r="CS107" i="15"/>
  <c r="CS106" i="15"/>
  <c r="CS105" i="15"/>
  <c r="CS104" i="15"/>
  <c r="CS103" i="15"/>
  <c r="CS102" i="15"/>
  <c r="CS101" i="15"/>
  <c r="CS100" i="15"/>
  <c r="CS99" i="15"/>
  <c r="CS98" i="15"/>
  <c r="CS97" i="15"/>
  <c r="CS96" i="15"/>
  <c r="CS95" i="15"/>
  <c r="CS94" i="15"/>
  <c r="CS93" i="15"/>
  <c r="CS92" i="15"/>
  <c r="CS91" i="15"/>
  <c r="CS90" i="15"/>
  <c r="CS89" i="15"/>
  <c r="CS88" i="15"/>
  <c r="CS87" i="15"/>
  <c r="CS86" i="15"/>
  <c r="CS85" i="15"/>
  <c r="CS84" i="15"/>
  <c r="CS83" i="15"/>
  <c r="CS82" i="15"/>
  <c r="CS81" i="15"/>
  <c r="CS80" i="15"/>
  <c r="CS79" i="15"/>
  <c r="CS78" i="15"/>
  <c r="CS77" i="15"/>
  <c r="CS76" i="15"/>
  <c r="CS75" i="15"/>
  <c r="CS74" i="15"/>
  <c r="CS73" i="15"/>
  <c r="CS72" i="15"/>
  <c r="CS71" i="15"/>
  <c r="CS70" i="15"/>
  <c r="CS69" i="15"/>
  <c r="CS68" i="15"/>
  <c r="CS67" i="15"/>
  <c r="CS66" i="15"/>
  <c r="CS65" i="15"/>
  <c r="CS64" i="15"/>
  <c r="CS63" i="15"/>
  <c r="CS62" i="15"/>
  <c r="CS61" i="15"/>
  <c r="CS60" i="15"/>
  <c r="CS59" i="15"/>
  <c r="CS58" i="15"/>
  <c r="CS57" i="15"/>
  <c r="CS56" i="15"/>
  <c r="CS55" i="15"/>
  <c r="CS54" i="15"/>
  <c r="CS53" i="15"/>
  <c r="CS52" i="15"/>
  <c r="CS51" i="15"/>
  <c r="CS50" i="15"/>
  <c r="CS49" i="15"/>
  <c r="CS48" i="15"/>
  <c r="CS47" i="15"/>
  <c r="CS46" i="15"/>
  <c r="CS45" i="15"/>
  <c r="CS44" i="15"/>
  <c r="CS43" i="15"/>
  <c r="CS42" i="15"/>
  <c r="CS41" i="15"/>
  <c r="CS40" i="15"/>
  <c r="CS39" i="15"/>
  <c r="CS38" i="15"/>
  <c r="CS37" i="15"/>
  <c r="CS36" i="15"/>
  <c r="CS35" i="15"/>
  <c r="CS34" i="15"/>
  <c r="CS33" i="15"/>
  <c r="CS32" i="15"/>
  <c r="CS31" i="15"/>
  <c r="CS30" i="15"/>
  <c r="CS29" i="15"/>
  <c r="CS28" i="15"/>
  <c r="CS27" i="15"/>
  <c r="CS26" i="15"/>
  <c r="CS25" i="15"/>
  <c r="CS24" i="15"/>
  <c r="CS23" i="15"/>
  <c r="CS22" i="15"/>
  <c r="CS21" i="15"/>
  <c r="CS20" i="15"/>
  <c r="CS19" i="15"/>
  <c r="CS18" i="15"/>
  <c r="CS17" i="15"/>
  <c r="CR183" i="15"/>
  <c r="CR182" i="15"/>
  <c r="CR181" i="15"/>
  <c r="CR180" i="15"/>
  <c r="CR179" i="15"/>
  <c r="CR178" i="15"/>
  <c r="CR177" i="15"/>
  <c r="CR176" i="15"/>
  <c r="CR175" i="15"/>
  <c r="CR174" i="15"/>
  <c r="CR173" i="15"/>
  <c r="CR172" i="15"/>
  <c r="CR171" i="15"/>
  <c r="CR170" i="15"/>
  <c r="CR169" i="15"/>
  <c r="CR168" i="15"/>
  <c r="CR167" i="15"/>
  <c r="CR166" i="15"/>
  <c r="CR165" i="15"/>
  <c r="CR164" i="15"/>
  <c r="CR163" i="15"/>
  <c r="CR162" i="15"/>
  <c r="CR161" i="15"/>
  <c r="CR160" i="15"/>
  <c r="CR159" i="15"/>
  <c r="CR158" i="15"/>
  <c r="CR157" i="15"/>
  <c r="CR156" i="15"/>
  <c r="CR155" i="15"/>
  <c r="CR154" i="15"/>
  <c r="CR153" i="15"/>
  <c r="CR152" i="15"/>
  <c r="CR151" i="15"/>
  <c r="CR150" i="15"/>
  <c r="CR149" i="15"/>
  <c r="CR148" i="15"/>
  <c r="CR147" i="15"/>
  <c r="CR146" i="15"/>
  <c r="CR145" i="15"/>
  <c r="CR144" i="15"/>
  <c r="CR143" i="15"/>
  <c r="CR142" i="15"/>
  <c r="CR141" i="15"/>
  <c r="CR140" i="15"/>
  <c r="CR139" i="15"/>
  <c r="CR138" i="15"/>
  <c r="CR137" i="15"/>
  <c r="CR136" i="15"/>
  <c r="CR135" i="15"/>
  <c r="CR134" i="15"/>
  <c r="CR133" i="15"/>
  <c r="CR132" i="15"/>
  <c r="CR131" i="15"/>
  <c r="CR130" i="15"/>
  <c r="CR129" i="15"/>
  <c r="CR128" i="15"/>
  <c r="CR127" i="15"/>
  <c r="CR126" i="15"/>
  <c r="CR125" i="15"/>
  <c r="CR124" i="15"/>
  <c r="CR123" i="15"/>
  <c r="CR122" i="15"/>
  <c r="CR121" i="15"/>
  <c r="CR120" i="15"/>
  <c r="CR119" i="15"/>
  <c r="CR118" i="15"/>
  <c r="CR117" i="15"/>
  <c r="CR116" i="15"/>
  <c r="CR115" i="15"/>
  <c r="CR114" i="15"/>
  <c r="CR113" i="15"/>
  <c r="CR112" i="15"/>
  <c r="CR111" i="15"/>
  <c r="CR110" i="15"/>
  <c r="CR109" i="15"/>
  <c r="CR108" i="15"/>
  <c r="CR107" i="15"/>
  <c r="CR106" i="15"/>
  <c r="CR105" i="15"/>
  <c r="CR104" i="15"/>
  <c r="CR103" i="15"/>
  <c r="CR102" i="15"/>
  <c r="CR101" i="15"/>
  <c r="CR100" i="15"/>
  <c r="CR99" i="15"/>
  <c r="CR98" i="15"/>
  <c r="CR97" i="15"/>
  <c r="CR96" i="15"/>
  <c r="CR95" i="15"/>
  <c r="CR94" i="15"/>
  <c r="CR93" i="15"/>
  <c r="CR92" i="15"/>
  <c r="CR91" i="15"/>
  <c r="CR90" i="15"/>
  <c r="CR89" i="15"/>
  <c r="CR88" i="15"/>
  <c r="CR87" i="15"/>
  <c r="CR86" i="15"/>
  <c r="CR85" i="15"/>
  <c r="CR84" i="15"/>
  <c r="CR83" i="15"/>
  <c r="CR82" i="15"/>
  <c r="CR81" i="15"/>
  <c r="CR80" i="15"/>
  <c r="CR79" i="15"/>
  <c r="CR78" i="15"/>
  <c r="CR77" i="15"/>
  <c r="CR76" i="15"/>
  <c r="CR75" i="15"/>
  <c r="CR74" i="15"/>
  <c r="CR73" i="15"/>
  <c r="CR72" i="15"/>
  <c r="CR71" i="15"/>
  <c r="CR70" i="15"/>
  <c r="CR69" i="15"/>
  <c r="CR68" i="15"/>
  <c r="CR67" i="15"/>
  <c r="CR66" i="15"/>
  <c r="CR65" i="15"/>
  <c r="CR64" i="15"/>
  <c r="CR63" i="15"/>
  <c r="CR62" i="15"/>
  <c r="CR61" i="15"/>
  <c r="CR60" i="15"/>
  <c r="CR59" i="15"/>
  <c r="CR58" i="15"/>
  <c r="CR57" i="15"/>
  <c r="CR56" i="15"/>
  <c r="CR55" i="15"/>
  <c r="CR54" i="15"/>
  <c r="CR53" i="15"/>
  <c r="CR52" i="15"/>
  <c r="CR51" i="15"/>
  <c r="CR50" i="15"/>
  <c r="CR49" i="15"/>
  <c r="CR48" i="15"/>
  <c r="CR47" i="15"/>
  <c r="CR46" i="15"/>
  <c r="CR45" i="15"/>
  <c r="CR44" i="15"/>
  <c r="CR43" i="15"/>
  <c r="CR42" i="15"/>
  <c r="CR41" i="15"/>
  <c r="CR40" i="15"/>
  <c r="CR39" i="15"/>
  <c r="CR38" i="15"/>
  <c r="CR37" i="15"/>
  <c r="CR36" i="15"/>
  <c r="CR35" i="15"/>
  <c r="CR34" i="15"/>
  <c r="CR33" i="15"/>
  <c r="CR32" i="15"/>
  <c r="CR31" i="15"/>
  <c r="CR30" i="15"/>
  <c r="CR29" i="15"/>
  <c r="CR28" i="15"/>
  <c r="CR27" i="15"/>
  <c r="CR26" i="15"/>
  <c r="CR25" i="15"/>
  <c r="CR24" i="15"/>
  <c r="CR23" i="15"/>
  <c r="CR22" i="15"/>
  <c r="CR21" i="15"/>
  <c r="CR20" i="15"/>
  <c r="CR19" i="15"/>
  <c r="CR18" i="15"/>
  <c r="CR17" i="15"/>
  <c r="BW183" i="15"/>
  <c r="BW182" i="15"/>
  <c r="BW181" i="15"/>
  <c r="BW180" i="15"/>
  <c r="BW179" i="15"/>
  <c r="BW178" i="15"/>
  <c r="BW177" i="15"/>
  <c r="BW176" i="15"/>
  <c r="BW175" i="15"/>
  <c r="BW174" i="15"/>
  <c r="BW173" i="15"/>
  <c r="BW172" i="15"/>
  <c r="BW171" i="15"/>
  <c r="BW170" i="15"/>
  <c r="BW169" i="15"/>
  <c r="BW168" i="15"/>
  <c r="BW167" i="15"/>
  <c r="BW166" i="15"/>
  <c r="BW165" i="15"/>
  <c r="BW164" i="15"/>
  <c r="BW163" i="15"/>
  <c r="BW162" i="15"/>
  <c r="BW161" i="15"/>
  <c r="BW160" i="15"/>
  <c r="BW159" i="15"/>
  <c r="BW158" i="15"/>
  <c r="BW157" i="15"/>
  <c r="BW156" i="15"/>
  <c r="BW155" i="15"/>
  <c r="BW154" i="15"/>
  <c r="BW153" i="15"/>
  <c r="BW152" i="15"/>
  <c r="BW151" i="15"/>
  <c r="BW150" i="15"/>
  <c r="BW149" i="15"/>
  <c r="BW148" i="15"/>
  <c r="BW147" i="15"/>
  <c r="BW146" i="15"/>
  <c r="BW145" i="15"/>
  <c r="BW144" i="15"/>
  <c r="BW143" i="15"/>
  <c r="BW142" i="15"/>
  <c r="BW141" i="15"/>
  <c r="BW140" i="15"/>
  <c r="BW139" i="15"/>
  <c r="BW138" i="15"/>
  <c r="BW137" i="15"/>
  <c r="BW136" i="15"/>
  <c r="BW135" i="15"/>
  <c r="BW134" i="15"/>
  <c r="BW133" i="15"/>
  <c r="BW132" i="15"/>
  <c r="BW131" i="15"/>
  <c r="BW130" i="15"/>
  <c r="BW129" i="15"/>
  <c r="BW128" i="15"/>
  <c r="BW127" i="15"/>
  <c r="BW126" i="15"/>
  <c r="BW125" i="15"/>
  <c r="BW124" i="15"/>
  <c r="BW123" i="15"/>
  <c r="BW122" i="15"/>
  <c r="BW121" i="15"/>
  <c r="BW120" i="15"/>
  <c r="BW119" i="15"/>
  <c r="BW118" i="15"/>
  <c r="BW117" i="15"/>
  <c r="BW116" i="15"/>
  <c r="BW115" i="15"/>
  <c r="BW114" i="15"/>
  <c r="BW113" i="15"/>
  <c r="BW112" i="15"/>
  <c r="BW111" i="15"/>
  <c r="BW110" i="15"/>
  <c r="BW109" i="15"/>
  <c r="BW108" i="15"/>
  <c r="BW107" i="15"/>
  <c r="BW106" i="15"/>
  <c r="BW105" i="15"/>
  <c r="BW104" i="15"/>
  <c r="BW103" i="15"/>
  <c r="BW102" i="15"/>
  <c r="BW101" i="15"/>
  <c r="BW100" i="15"/>
  <c r="BW99" i="15"/>
  <c r="BW98" i="15"/>
  <c r="BW97" i="15"/>
  <c r="BW96" i="15"/>
  <c r="BW95" i="15"/>
  <c r="BW94" i="15"/>
  <c r="BW93" i="15"/>
  <c r="BW92" i="15"/>
  <c r="BW91" i="15"/>
  <c r="BW90" i="15"/>
  <c r="BW89" i="15"/>
  <c r="BW88" i="15"/>
  <c r="BW87" i="15"/>
  <c r="BW86" i="15"/>
  <c r="BW85" i="15"/>
  <c r="BW84" i="15"/>
  <c r="BW83" i="15"/>
  <c r="BW82" i="15"/>
  <c r="BW81" i="15"/>
  <c r="BW80" i="15"/>
  <c r="BW79" i="15"/>
  <c r="BW78" i="15"/>
  <c r="BW77" i="15"/>
  <c r="BW76" i="15"/>
  <c r="BW75" i="15"/>
  <c r="BW74" i="15"/>
  <c r="BW73" i="15"/>
  <c r="BW72" i="15"/>
  <c r="BW71" i="15"/>
  <c r="BW70" i="15"/>
  <c r="BW69" i="15"/>
  <c r="BW68" i="15"/>
  <c r="BW67" i="15"/>
  <c r="BW66" i="15"/>
  <c r="BW65" i="15"/>
  <c r="BW64" i="15"/>
  <c r="BW63" i="15"/>
  <c r="BW62" i="15"/>
  <c r="BW61" i="15"/>
  <c r="BW60" i="15"/>
  <c r="BW59" i="15"/>
  <c r="BW58" i="15"/>
  <c r="BW57" i="15"/>
  <c r="BW56" i="15"/>
  <c r="BW55" i="15"/>
  <c r="BW54" i="15"/>
  <c r="BW53" i="15"/>
  <c r="BW52" i="15"/>
  <c r="BW51" i="15"/>
  <c r="BW50" i="15"/>
  <c r="BW49" i="15"/>
  <c r="BW48" i="15"/>
  <c r="BW47" i="15"/>
  <c r="BW46" i="15"/>
  <c r="BW45" i="15"/>
  <c r="BW44" i="15"/>
  <c r="BW43" i="15"/>
  <c r="BW42" i="15"/>
  <c r="BW41" i="15"/>
  <c r="BW40" i="15"/>
  <c r="BW39" i="15"/>
  <c r="BW38" i="15"/>
  <c r="BW37" i="15"/>
  <c r="BW36" i="15"/>
  <c r="BW35" i="15"/>
  <c r="BW34" i="15"/>
  <c r="BW33" i="15"/>
  <c r="BW32" i="15"/>
  <c r="BW31" i="15"/>
  <c r="BW30" i="15"/>
  <c r="BW29" i="15"/>
  <c r="BW28" i="15"/>
  <c r="BW27" i="15"/>
  <c r="BW26" i="15"/>
  <c r="BW25" i="15"/>
  <c r="BW24" i="15"/>
  <c r="BW23" i="15"/>
  <c r="BW22" i="15"/>
  <c r="BW21" i="15"/>
  <c r="BW20" i="15"/>
  <c r="BW19" i="15"/>
  <c r="BW18" i="15"/>
  <c r="BW17" i="15"/>
  <c r="BO183" i="15"/>
  <c r="BO182" i="15"/>
  <c r="BO181" i="15"/>
  <c r="BO180" i="15"/>
  <c r="BO179" i="15"/>
  <c r="BO178" i="15"/>
  <c r="BO177" i="15"/>
  <c r="BO176" i="15"/>
  <c r="BO175" i="15"/>
  <c r="BO174" i="15"/>
  <c r="BO173" i="15"/>
  <c r="BO172" i="15"/>
  <c r="BO171" i="15"/>
  <c r="BO170" i="15"/>
  <c r="BO169" i="15"/>
  <c r="BO168" i="15"/>
  <c r="BO167" i="15"/>
  <c r="BO166" i="15"/>
  <c r="BO165" i="15"/>
  <c r="BO164" i="15"/>
  <c r="BO163" i="15"/>
  <c r="BO162" i="15"/>
  <c r="BO161" i="15"/>
  <c r="BO160" i="15"/>
  <c r="BO159" i="15"/>
  <c r="BO158" i="15"/>
  <c r="BO157" i="15"/>
  <c r="BO156" i="15"/>
  <c r="BO155" i="15"/>
  <c r="BO154" i="15"/>
  <c r="BO153" i="15"/>
  <c r="BO152" i="15"/>
  <c r="BO151" i="15"/>
  <c r="BO150" i="15"/>
  <c r="BO149" i="15"/>
  <c r="BO148" i="15"/>
  <c r="BO147" i="15"/>
  <c r="BO146" i="15"/>
  <c r="BO145" i="15"/>
  <c r="BO144" i="15"/>
  <c r="BO143" i="15"/>
  <c r="BO142" i="15"/>
  <c r="BO141" i="15"/>
  <c r="BO140" i="15"/>
  <c r="BO139" i="15"/>
  <c r="BO138" i="15"/>
  <c r="BO137" i="15"/>
  <c r="BO136" i="15"/>
  <c r="BO135" i="15"/>
  <c r="BO134" i="15"/>
  <c r="BO133" i="15"/>
  <c r="BO132" i="15"/>
  <c r="BO131" i="15"/>
  <c r="BO130" i="15"/>
  <c r="BO129" i="15"/>
  <c r="BO128" i="15"/>
  <c r="BO127" i="15"/>
  <c r="BO126" i="15"/>
  <c r="BO125" i="15"/>
  <c r="BO124" i="15"/>
  <c r="BO123" i="15"/>
  <c r="BO122" i="15"/>
  <c r="BO121" i="15"/>
  <c r="BO120" i="15"/>
  <c r="BO119" i="15"/>
  <c r="BO118" i="15"/>
  <c r="BO117" i="15"/>
  <c r="BO116" i="15"/>
  <c r="BO115" i="15"/>
  <c r="BO114" i="15"/>
  <c r="BO113" i="15"/>
  <c r="BO112" i="15"/>
  <c r="BO111" i="15"/>
  <c r="BO110" i="15"/>
  <c r="BO109" i="15"/>
  <c r="BO108" i="15"/>
  <c r="BO107" i="15"/>
  <c r="BO106" i="15"/>
  <c r="BO105" i="15"/>
  <c r="BO104" i="15"/>
  <c r="BO103" i="15"/>
  <c r="BO102" i="15"/>
  <c r="BO101" i="15"/>
  <c r="BO100" i="15"/>
  <c r="BO99" i="15"/>
  <c r="BO98" i="15"/>
  <c r="BO97" i="15"/>
  <c r="BO96" i="15"/>
  <c r="BO95" i="15"/>
  <c r="BO94" i="15"/>
  <c r="BO93" i="15"/>
  <c r="BO92" i="15"/>
  <c r="BO91" i="15"/>
  <c r="BO90" i="15"/>
  <c r="BO89" i="15"/>
  <c r="BO88" i="15"/>
  <c r="BO87" i="15"/>
  <c r="BO86" i="15"/>
  <c r="BO85" i="15"/>
  <c r="BO84" i="15"/>
  <c r="BO83" i="15"/>
  <c r="BO82" i="15"/>
  <c r="BO81" i="15"/>
  <c r="BO80" i="15"/>
  <c r="BO79" i="15"/>
  <c r="BO78" i="15"/>
  <c r="BO77" i="15"/>
  <c r="BO76" i="15"/>
  <c r="BO75" i="15"/>
  <c r="BO74" i="15"/>
  <c r="BO73" i="15"/>
  <c r="BO72" i="15"/>
  <c r="BO71" i="15"/>
  <c r="BO70" i="15"/>
  <c r="BO69" i="15"/>
  <c r="BO68" i="15"/>
  <c r="BO67" i="15"/>
  <c r="BO66" i="15"/>
  <c r="BO65" i="15"/>
  <c r="BO64" i="15"/>
  <c r="BO63" i="15"/>
  <c r="BO62" i="15"/>
  <c r="BO61" i="15"/>
  <c r="BO60" i="15"/>
  <c r="BO59" i="15"/>
  <c r="BO58" i="15"/>
  <c r="BO57" i="15"/>
  <c r="BO56" i="15"/>
  <c r="BO55" i="15"/>
  <c r="BO54" i="15"/>
  <c r="BO53" i="15"/>
  <c r="BO52" i="15"/>
  <c r="BO51" i="15"/>
  <c r="BO50" i="15"/>
  <c r="BO49" i="15"/>
  <c r="BO48" i="15"/>
  <c r="BO47" i="15"/>
  <c r="BO46" i="15"/>
  <c r="BO45" i="15"/>
  <c r="BO44" i="15"/>
  <c r="BO43" i="15"/>
  <c r="BO42" i="15"/>
  <c r="BO41" i="15"/>
  <c r="BO40" i="15"/>
  <c r="BO39" i="15"/>
  <c r="BO38" i="15"/>
  <c r="BO37" i="15"/>
  <c r="BO36" i="15"/>
  <c r="BO35" i="15"/>
  <c r="BO34" i="15"/>
  <c r="BO33" i="15"/>
  <c r="BO32" i="15"/>
  <c r="BO31" i="15"/>
  <c r="BO30" i="15"/>
  <c r="BO29" i="15"/>
  <c r="BO28" i="15"/>
  <c r="BO27" i="15"/>
  <c r="BO26" i="15"/>
  <c r="BO25" i="15"/>
  <c r="BO24" i="15"/>
  <c r="BO23" i="15"/>
  <c r="BO22" i="15"/>
  <c r="BO21" i="15"/>
  <c r="BO20" i="15"/>
  <c r="BO19" i="15"/>
  <c r="BO18" i="15"/>
  <c r="BO17" i="15"/>
  <c r="BF183" i="15"/>
  <c r="BF182" i="15"/>
  <c r="BF181" i="15"/>
  <c r="BF180" i="15"/>
  <c r="BF179" i="15"/>
  <c r="BF178" i="15"/>
  <c r="BF177" i="15"/>
  <c r="BF176" i="15"/>
  <c r="BF175" i="15"/>
  <c r="BF174" i="15"/>
  <c r="BF173" i="15"/>
  <c r="BF172" i="15"/>
  <c r="BF171" i="15"/>
  <c r="BF170" i="15"/>
  <c r="BF169" i="15"/>
  <c r="BF168" i="15"/>
  <c r="BF167" i="15"/>
  <c r="BF166" i="15"/>
  <c r="BF165" i="15"/>
  <c r="BF164" i="15"/>
  <c r="BF163" i="15"/>
  <c r="BF162" i="15"/>
  <c r="BF161" i="15"/>
  <c r="BF160" i="15"/>
  <c r="BF159" i="15"/>
  <c r="BF158" i="15"/>
  <c r="BF157" i="15"/>
  <c r="BF156" i="15"/>
  <c r="BF155" i="15"/>
  <c r="BF154" i="15"/>
  <c r="BF153" i="15"/>
  <c r="BF152" i="15"/>
  <c r="BF151" i="15"/>
  <c r="BF150" i="15"/>
  <c r="BF149" i="15"/>
  <c r="BF148" i="15"/>
  <c r="BF147" i="15"/>
  <c r="BF146" i="15"/>
  <c r="BF145" i="15"/>
  <c r="BF144" i="15"/>
  <c r="BF143" i="15"/>
  <c r="BF142" i="15"/>
  <c r="BF141" i="15"/>
  <c r="BF140" i="15"/>
  <c r="BF139" i="15"/>
  <c r="BF138" i="15"/>
  <c r="BF137" i="15"/>
  <c r="BF136" i="15"/>
  <c r="BF135" i="15"/>
  <c r="BF134" i="15"/>
  <c r="BF133" i="15"/>
  <c r="BF132" i="15"/>
  <c r="BF131" i="15"/>
  <c r="BF130" i="15"/>
  <c r="BF129" i="15"/>
  <c r="BF128" i="15"/>
  <c r="BF127" i="15"/>
  <c r="BF126" i="15"/>
  <c r="BF125" i="15"/>
  <c r="BF124" i="15"/>
  <c r="BF123" i="15"/>
  <c r="BF122" i="15"/>
  <c r="BF121" i="15"/>
  <c r="BF120" i="15"/>
  <c r="BF119" i="15"/>
  <c r="BF118" i="15"/>
  <c r="BF117" i="15"/>
  <c r="BF116" i="15"/>
  <c r="BF115" i="15"/>
  <c r="BF114" i="15"/>
  <c r="BF113" i="15"/>
  <c r="BF112" i="15"/>
  <c r="BF111" i="15"/>
  <c r="BF110" i="15"/>
  <c r="BF109" i="15"/>
  <c r="BF108" i="15"/>
  <c r="BF107" i="15"/>
  <c r="BF106" i="15"/>
  <c r="BF105" i="15"/>
  <c r="BF104" i="15"/>
  <c r="BF103" i="15"/>
  <c r="BF102" i="15"/>
  <c r="BF101" i="15"/>
  <c r="BF100" i="15"/>
  <c r="BF99" i="15"/>
  <c r="BF98" i="15"/>
  <c r="BF97" i="15"/>
  <c r="BF96" i="15"/>
  <c r="BF95" i="15"/>
  <c r="BF94" i="15"/>
  <c r="BF93" i="15"/>
  <c r="BF92" i="15"/>
  <c r="BF91" i="15"/>
  <c r="BF90" i="15"/>
  <c r="BF89" i="15"/>
  <c r="BF88" i="15"/>
  <c r="BF87" i="15"/>
  <c r="BF86" i="15"/>
  <c r="BF85" i="15"/>
  <c r="BF84" i="15"/>
  <c r="BF83" i="15"/>
  <c r="BF82" i="15"/>
  <c r="BF81" i="15"/>
  <c r="BF80" i="15"/>
  <c r="BF79" i="15"/>
  <c r="BF78" i="15"/>
  <c r="BF77" i="15"/>
  <c r="BF76" i="15"/>
  <c r="BF75" i="15"/>
  <c r="BF74" i="15"/>
  <c r="BF73" i="15"/>
  <c r="BF72" i="15"/>
  <c r="BF71" i="15"/>
  <c r="BF70" i="15"/>
  <c r="BF69" i="15"/>
  <c r="BF68" i="15"/>
  <c r="BF67" i="15"/>
  <c r="BF66" i="15"/>
  <c r="BF65" i="15"/>
  <c r="BF64" i="15"/>
  <c r="BF63" i="15"/>
  <c r="BF62" i="15"/>
  <c r="BF61" i="15"/>
  <c r="BF60" i="15"/>
  <c r="BF59" i="15"/>
  <c r="BF58" i="15"/>
  <c r="BF57" i="15"/>
  <c r="BF56" i="15"/>
  <c r="BF55" i="15"/>
  <c r="BF54" i="15"/>
  <c r="BF53" i="15"/>
  <c r="BF52" i="15"/>
  <c r="BF51" i="15"/>
  <c r="BF50" i="15"/>
  <c r="BF49" i="15"/>
  <c r="BF48" i="15"/>
  <c r="BF47" i="15"/>
  <c r="BF46" i="15"/>
  <c r="BF45" i="15"/>
  <c r="BF44" i="15"/>
  <c r="BF43" i="15"/>
  <c r="BF42" i="15"/>
  <c r="BF41" i="15"/>
  <c r="BF40" i="15"/>
  <c r="BF39" i="15"/>
  <c r="BF38" i="15"/>
  <c r="BF37" i="15"/>
  <c r="BF36" i="15"/>
  <c r="BF35" i="15"/>
  <c r="BF34" i="15"/>
  <c r="BF33" i="15"/>
  <c r="BF32" i="15"/>
  <c r="BF31" i="15"/>
  <c r="BF30" i="15"/>
  <c r="BF29" i="15"/>
  <c r="BF28" i="15"/>
  <c r="BF27" i="15"/>
  <c r="BF26" i="15"/>
  <c r="BF25" i="15"/>
  <c r="BF24" i="15"/>
  <c r="BF23" i="15"/>
  <c r="BF22" i="15"/>
  <c r="BF21" i="15"/>
  <c r="BF20" i="15"/>
  <c r="BF19" i="15"/>
  <c r="BF18" i="15"/>
  <c r="BF17" i="15"/>
  <c r="BC183" i="15"/>
  <c r="BC182" i="15"/>
  <c r="BC181" i="15"/>
  <c r="BC180" i="15"/>
  <c r="BC179" i="15"/>
  <c r="BC178" i="15"/>
  <c r="BC177" i="15"/>
  <c r="BC176" i="15"/>
  <c r="BC175" i="15"/>
  <c r="BC174" i="15"/>
  <c r="BC173" i="15"/>
  <c r="BC172" i="15"/>
  <c r="BC171" i="15"/>
  <c r="BC170" i="15"/>
  <c r="BC169" i="15"/>
  <c r="BC168" i="15"/>
  <c r="BC167" i="15"/>
  <c r="BC166" i="15"/>
  <c r="BC165" i="15"/>
  <c r="BC164" i="15"/>
  <c r="BC163" i="15"/>
  <c r="BC162" i="15"/>
  <c r="BC161" i="15"/>
  <c r="BC160" i="15"/>
  <c r="BC159" i="15"/>
  <c r="BC158" i="15"/>
  <c r="BC157" i="15"/>
  <c r="BC156" i="15"/>
  <c r="BC155" i="15"/>
  <c r="BC154" i="15"/>
  <c r="BC153" i="15"/>
  <c r="BC152" i="15"/>
  <c r="BC151" i="15"/>
  <c r="BC150" i="15"/>
  <c r="BC149" i="15"/>
  <c r="BC148" i="15"/>
  <c r="BC147" i="15"/>
  <c r="BC146" i="15"/>
  <c r="BC145" i="15"/>
  <c r="BC144" i="15"/>
  <c r="BC143" i="15"/>
  <c r="BC142" i="15"/>
  <c r="BC141" i="15"/>
  <c r="BC140" i="15"/>
  <c r="BC139" i="15"/>
  <c r="BC138" i="15"/>
  <c r="BC137" i="15"/>
  <c r="BC136" i="15"/>
  <c r="BC135" i="15"/>
  <c r="BC134" i="15"/>
  <c r="BC133" i="15"/>
  <c r="BC132" i="15"/>
  <c r="BC131" i="15"/>
  <c r="BC130" i="15"/>
  <c r="BC129" i="15"/>
  <c r="BC128" i="15"/>
  <c r="BC127" i="15"/>
  <c r="BC126" i="15"/>
  <c r="BC125" i="15"/>
  <c r="BC124" i="15"/>
  <c r="BC123" i="15"/>
  <c r="BC122" i="15"/>
  <c r="BC121" i="15"/>
  <c r="BC120" i="15"/>
  <c r="BC119" i="15"/>
  <c r="BC118" i="15"/>
  <c r="BC117" i="15"/>
  <c r="BC116" i="15"/>
  <c r="BC115" i="15"/>
  <c r="BC114" i="15"/>
  <c r="BC113" i="15"/>
  <c r="BC112" i="15"/>
  <c r="BC111" i="15"/>
  <c r="BC110" i="15"/>
  <c r="BC109" i="15"/>
  <c r="BC108" i="15"/>
  <c r="BC107" i="15"/>
  <c r="BC106" i="15"/>
  <c r="BC105" i="15"/>
  <c r="BC104" i="15"/>
  <c r="BC103" i="15"/>
  <c r="BC102" i="15"/>
  <c r="BC101" i="15"/>
  <c r="BC100" i="15"/>
  <c r="BC99" i="15"/>
  <c r="BC98" i="15"/>
  <c r="BC97" i="15"/>
  <c r="BC96" i="15"/>
  <c r="BC95" i="15"/>
  <c r="BC94" i="15"/>
  <c r="BC93" i="15"/>
  <c r="BC92" i="15"/>
  <c r="BC91" i="15"/>
  <c r="BC90" i="15"/>
  <c r="BC89" i="15"/>
  <c r="BC88" i="15"/>
  <c r="BC87" i="15"/>
  <c r="BC86" i="15"/>
  <c r="BC85" i="15"/>
  <c r="BC84" i="15"/>
  <c r="BC83" i="15"/>
  <c r="BC82" i="15"/>
  <c r="BC81" i="15"/>
  <c r="BC80" i="15"/>
  <c r="BC79" i="15"/>
  <c r="BC78" i="15"/>
  <c r="BC77" i="15"/>
  <c r="BC76" i="15"/>
  <c r="BC75" i="15"/>
  <c r="BC74" i="15"/>
  <c r="BC73" i="15"/>
  <c r="BC72" i="15"/>
  <c r="BC71" i="15"/>
  <c r="BC70" i="15"/>
  <c r="BC69" i="15"/>
  <c r="BC68" i="15"/>
  <c r="BC67" i="15"/>
  <c r="BC66" i="15"/>
  <c r="BC65" i="15"/>
  <c r="BC64" i="15"/>
  <c r="BC63" i="15"/>
  <c r="BC62" i="15"/>
  <c r="BC61" i="15"/>
  <c r="BC60" i="15"/>
  <c r="BC59" i="15"/>
  <c r="BC58" i="15"/>
  <c r="BC57" i="15"/>
  <c r="BC56" i="15"/>
  <c r="BC55" i="15"/>
  <c r="BC54" i="15"/>
  <c r="BC53" i="15"/>
  <c r="BC52" i="15"/>
  <c r="BC51" i="15"/>
  <c r="BC50" i="15"/>
  <c r="BC49" i="15"/>
  <c r="BC48" i="15"/>
  <c r="BC47" i="15"/>
  <c r="BC46" i="15"/>
  <c r="BC45" i="15"/>
  <c r="BC44" i="15"/>
  <c r="BC43" i="15"/>
  <c r="BC42" i="15"/>
  <c r="BC41" i="15"/>
  <c r="BC40" i="15"/>
  <c r="BC39" i="15"/>
  <c r="BC38" i="15"/>
  <c r="BC37" i="15"/>
  <c r="BC36" i="15"/>
  <c r="BC35" i="15"/>
  <c r="BC34" i="15"/>
  <c r="BC33" i="15"/>
  <c r="BC32" i="15"/>
  <c r="BC31" i="15"/>
  <c r="BC30" i="15"/>
  <c r="BC29" i="15"/>
  <c r="BC28" i="15"/>
  <c r="BC27" i="15"/>
  <c r="BC26" i="15"/>
  <c r="BC25" i="15"/>
  <c r="BC24" i="15"/>
  <c r="BC23" i="15"/>
  <c r="BC22" i="15"/>
  <c r="BC21" i="15"/>
  <c r="BC20" i="15"/>
  <c r="BC19" i="15"/>
  <c r="BC18" i="15"/>
  <c r="BC17" i="15"/>
  <c r="AW183" i="15"/>
  <c r="AW182" i="15"/>
  <c r="AW181" i="15"/>
  <c r="AW180" i="15"/>
  <c r="AW179" i="15"/>
  <c r="AW178" i="15"/>
  <c r="AW177" i="15"/>
  <c r="AW176" i="15"/>
  <c r="AW175" i="15"/>
  <c r="AW174" i="15"/>
  <c r="AW173" i="15"/>
  <c r="AW172" i="15"/>
  <c r="AW171" i="15"/>
  <c r="AW170" i="15"/>
  <c r="AW169" i="15"/>
  <c r="AW168" i="15"/>
  <c r="AW167" i="15"/>
  <c r="AW166" i="15"/>
  <c r="AW165" i="15"/>
  <c r="AW164" i="15"/>
  <c r="AW163" i="15"/>
  <c r="AW162" i="15"/>
  <c r="AW161" i="15"/>
  <c r="AW160" i="15"/>
  <c r="AW159" i="15"/>
  <c r="AW158" i="15"/>
  <c r="AW157" i="15"/>
  <c r="AW156" i="15"/>
  <c r="AW155" i="15"/>
  <c r="AW154" i="15"/>
  <c r="AW153" i="15"/>
  <c r="AW152" i="15"/>
  <c r="AW151" i="15"/>
  <c r="AW150" i="15"/>
  <c r="AW149" i="15"/>
  <c r="AW148" i="15"/>
  <c r="AW147" i="15"/>
  <c r="AW146" i="15"/>
  <c r="AW145" i="15"/>
  <c r="AW144" i="15"/>
  <c r="AW143" i="15"/>
  <c r="AW142" i="15"/>
  <c r="AW141" i="15"/>
  <c r="AW140" i="15"/>
  <c r="AW139" i="15"/>
  <c r="AW138" i="15"/>
  <c r="AW137" i="15"/>
  <c r="AW136" i="15"/>
  <c r="AW135" i="15"/>
  <c r="AW134" i="15"/>
  <c r="AW133" i="15"/>
  <c r="AW132" i="15"/>
  <c r="AW131" i="15"/>
  <c r="AW130" i="15"/>
  <c r="AW129" i="15"/>
  <c r="AW128" i="15"/>
  <c r="AW127" i="15"/>
  <c r="AW126" i="15"/>
  <c r="AW125" i="15"/>
  <c r="AW124" i="15"/>
  <c r="AW123" i="15"/>
  <c r="AW122" i="15"/>
  <c r="AW121" i="15"/>
  <c r="AW120" i="15"/>
  <c r="AW119" i="15"/>
  <c r="AW118" i="15"/>
  <c r="AW117" i="15"/>
  <c r="AW116" i="15"/>
  <c r="AW115" i="15"/>
  <c r="AW114" i="15"/>
  <c r="AW113" i="15"/>
  <c r="AW112" i="15"/>
  <c r="AW111" i="15"/>
  <c r="AW110" i="15"/>
  <c r="AW109" i="15"/>
  <c r="AW108" i="15"/>
  <c r="AW107" i="15"/>
  <c r="AW106" i="15"/>
  <c r="AW105" i="15"/>
  <c r="AW104" i="15"/>
  <c r="AW103" i="15"/>
  <c r="AW102" i="15"/>
  <c r="AW101" i="15"/>
  <c r="AW100" i="15"/>
  <c r="AW99" i="15"/>
  <c r="AW98" i="15"/>
  <c r="AW97" i="15"/>
  <c r="AW96" i="15"/>
  <c r="AW95" i="15"/>
  <c r="AW94" i="15"/>
  <c r="AW93" i="15"/>
  <c r="AW92" i="15"/>
  <c r="AW91" i="15"/>
  <c r="AW90" i="15"/>
  <c r="AW89" i="15"/>
  <c r="AW88" i="15"/>
  <c r="AW87" i="15"/>
  <c r="AW86" i="15"/>
  <c r="AW85" i="15"/>
  <c r="AW84" i="15"/>
  <c r="AW83" i="15"/>
  <c r="AW82" i="15"/>
  <c r="AW81" i="15"/>
  <c r="AW80" i="15"/>
  <c r="AW79" i="15"/>
  <c r="AW78" i="15"/>
  <c r="AW77" i="15"/>
  <c r="AW76" i="15"/>
  <c r="AW75" i="15"/>
  <c r="AW74" i="15"/>
  <c r="AW73" i="15"/>
  <c r="AW72" i="15"/>
  <c r="AW71" i="15"/>
  <c r="AW70" i="15"/>
  <c r="AW69" i="15"/>
  <c r="AW68" i="15"/>
  <c r="AW67" i="15"/>
  <c r="AW66" i="15"/>
  <c r="AW65" i="15"/>
  <c r="AW64" i="15"/>
  <c r="AW63" i="15"/>
  <c r="AW62" i="15"/>
  <c r="AW61" i="15"/>
  <c r="AW60" i="15"/>
  <c r="AW59" i="15"/>
  <c r="AW58" i="15"/>
  <c r="AW57" i="15"/>
  <c r="AW56" i="15"/>
  <c r="AW55" i="15"/>
  <c r="AW54" i="15"/>
  <c r="AW53" i="15"/>
  <c r="AW52" i="15"/>
  <c r="AW51" i="15"/>
  <c r="AW50" i="15"/>
  <c r="AW49" i="15"/>
  <c r="AW48" i="15"/>
  <c r="AW47" i="15"/>
  <c r="AW46" i="15"/>
  <c r="AW45" i="15"/>
  <c r="AW44" i="15"/>
  <c r="AW43" i="15"/>
  <c r="AW42" i="15"/>
  <c r="AW41" i="15"/>
  <c r="AW40" i="15"/>
  <c r="AW39" i="15"/>
  <c r="AW38" i="15"/>
  <c r="AW37" i="15"/>
  <c r="AW36" i="15"/>
  <c r="AW35" i="15"/>
  <c r="AW34" i="15"/>
  <c r="AW33" i="15"/>
  <c r="AW32" i="15"/>
  <c r="AW31" i="15"/>
  <c r="AW30" i="15"/>
  <c r="AW29" i="15"/>
  <c r="AW28" i="15"/>
  <c r="AW27" i="15"/>
  <c r="AW26" i="15"/>
  <c r="AW25" i="15"/>
  <c r="AW24" i="15"/>
  <c r="AW23" i="15"/>
  <c r="AW22" i="15"/>
  <c r="AW21" i="15"/>
  <c r="AW20" i="15"/>
  <c r="AW19" i="15"/>
  <c r="AW18" i="15"/>
  <c r="AW17" i="15"/>
  <c r="AC183" i="15"/>
  <c r="AC182" i="15"/>
  <c r="AC181" i="15"/>
  <c r="AC180" i="15"/>
  <c r="AC179" i="15"/>
  <c r="AC178" i="15"/>
  <c r="AC177" i="15"/>
  <c r="AC176" i="15"/>
  <c r="AC175" i="15"/>
  <c r="AC174" i="15"/>
  <c r="AC173" i="15"/>
  <c r="AC172" i="15"/>
  <c r="AC171" i="15"/>
  <c r="AC170" i="15"/>
  <c r="AC169" i="15"/>
  <c r="AC168" i="15"/>
  <c r="AC167" i="15"/>
  <c r="AC166" i="15"/>
  <c r="AC165" i="15"/>
  <c r="AC164" i="15"/>
  <c r="AC163" i="15"/>
  <c r="AC162" i="15"/>
  <c r="AC161" i="15"/>
  <c r="AC160" i="15"/>
  <c r="AC159" i="15"/>
  <c r="AC158" i="15"/>
  <c r="AC157" i="15"/>
  <c r="AC156" i="15"/>
  <c r="AC155" i="15"/>
  <c r="AC154" i="15"/>
  <c r="AC153" i="15"/>
  <c r="AC152" i="15"/>
  <c r="AC151" i="15"/>
  <c r="AC150" i="15"/>
  <c r="AC149" i="15"/>
  <c r="AC148" i="15"/>
  <c r="AC147" i="15"/>
  <c r="AC146" i="15"/>
  <c r="AC145" i="15"/>
  <c r="AC144" i="15"/>
  <c r="AC143" i="15"/>
  <c r="AC142" i="15"/>
  <c r="AC141" i="15"/>
  <c r="AC140" i="15"/>
  <c r="AC139" i="15"/>
  <c r="AC138" i="15"/>
  <c r="AC137" i="15"/>
  <c r="AC136" i="15"/>
  <c r="AC135" i="15"/>
  <c r="AC134" i="15"/>
  <c r="AC133" i="15"/>
  <c r="AC132" i="15"/>
  <c r="AC131" i="15"/>
  <c r="AC130" i="15"/>
  <c r="AC129" i="15"/>
  <c r="AC128" i="15"/>
  <c r="AC127" i="15"/>
  <c r="AC126" i="15"/>
  <c r="AC125" i="15"/>
  <c r="AC124" i="15"/>
  <c r="AC123" i="15"/>
  <c r="AC122" i="15"/>
  <c r="AC121" i="15"/>
  <c r="AC120" i="15"/>
  <c r="AC119" i="15"/>
  <c r="AC118" i="15"/>
  <c r="AC117" i="15"/>
  <c r="AC116" i="15"/>
  <c r="AC115" i="15"/>
  <c r="AC114" i="15"/>
  <c r="AC113" i="15"/>
  <c r="AC112" i="15"/>
  <c r="AC111" i="15"/>
  <c r="AC110" i="15"/>
  <c r="AC109" i="15"/>
  <c r="AC108" i="15"/>
  <c r="AC107" i="15"/>
  <c r="AC106" i="15"/>
  <c r="AC105" i="15"/>
  <c r="AC104" i="15"/>
  <c r="AC103" i="15"/>
  <c r="AC102" i="15"/>
  <c r="AC101" i="15"/>
  <c r="AC100" i="15"/>
  <c r="AC99" i="15"/>
  <c r="AC98" i="15"/>
  <c r="AC97" i="15"/>
  <c r="AC96" i="15"/>
  <c r="AC95" i="15"/>
  <c r="AC94" i="15"/>
  <c r="AC93" i="15"/>
  <c r="AC92" i="15"/>
  <c r="AC91" i="15"/>
  <c r="AC90" i="15"/>
  <c r="AC89" i="15"/>
  <c r="AC88" i="15"/>
  <c r="AC87" i="15"/>
  <c r="AC86" i="15"/>
  <c r="AC85" i="15"/>
  <c r="AC84" i="15"/>
  <c r="AC83" i="15"/>
  <c r="AC82" i="15"/>
  <c r="AC81" i="15"/>
  <c r="AC80" i="15"/>
  <c r="AC79" i="15"/>
  <c r="AC78" i="15"/>
  <c r="AC77" i="15"/>
  <c r="AC76" i="15"/>
  <c r="AC75" i="15"/>
  <c r="AC74" i="15"/>
  <c r="AC73" i="15"/>
  <c r="AC72" i="15"/>
  <c r="AC71" i="15"/>
  <c r="AC70" i="15"/>
  <c r="AC69" i="15"/>
  <c r="AC68" i="15"/>
  <c r="AC67" i="15"/>
  <c r="AC66" i="15"/>
  <c r="AC65" i="15"/>
  <c r="AC64" i="15"/>
  <c r="AC63" i="15"/>
  <c r="AC62" i="15"/>
  <c r="AC61" i="15"/>
  <c r="AC60" i="15"/>
  <c r="AC59" i="15"/>
  <c r="AC58" i="15"/>
  <c r="AC57" i="15"/>
  <c r="AC56" i="15"/>
  <c r="AC55" i="15"/>
  <c r="AC54" i="15"/>
  <c r="AC53" i="15"/>
  <c r="AC52" i="15"/>
  <c r="AC51" i="15"/>
  <c r="AC50" i="15"/>
  <c r="AC49" i="15"/>
  <c r="AC48" i="15"/>
  <c r="AC47" i="15"/>
  <c r="AC46" i="15"/>
  <c r="AC45" i="15"/>
  <c r="AC44" i="15"/>
  <c r="AC43" i="15"/>
  <c r="AC42" i="15"/>
  <c r="AC41" i="15"/>
  <c r="AC40" i="15"/>
  <c r="AC39" i="15"/>
  <c r="AC38" i="15"/>
  <c r="AC37" i="15"/>
  <c r="AC36" i="15"/>
  <c r="AC35" i="15"/>
  <c r="AC34" i="15"/>
  <c r="AC33" i="15"/>
  <c r="AC32" i="15"/>
  <c r="AC31" i="15"/>
  <c r="AC30" i="15"/>
  <c r="AC29" i="15"/>
  <c r="AC28" i="15"/>
  <c r="AC27" i="15"/>
  <c r="AC26" i="15"/>
  <c r="AC25" i="15"/>
  <c r="AC24" i="15"/>
  <c r="AC23" i="15"/>
  <c r="AC22" i="15"/>
  <c r="AC21" i="15"/>
  <c r="AC20" i="15"/>
  <c r="AC19" i="15"/>
  <c r="AC18" i="15"/>
  <c r="AC17" i="15"/>
  <c r="V183" i="15"/>
  <c r="V182" i="15"/>
  <c r="V181" i="15"/>
  <c r="V180" i="15"/>
  <c r="V179" i="15"/>
  <c r="V178" i="15"/>
  <c r="V177" i="15"/>
  <c r="V176" i="15"/>
  <c r="V175" i="15"/>
  <c r="V174" i="15"/>
  <c r="V173" i="15"/>
  <c r="V172" i="15"/>
  <c r="V171" i="15"/>
  <c r="V170" i="15"/>
  <c r="V169" i="15"/>
  <c r="V168" i="15"/>
  <c r="V167" i="15"/>
  <c r="V166" i="15"/>
  <c r="V165" i="15"/>
  <c r="V164" i="15"/>
  <c r="V163" i="15"/>
  <c r="V162" i="15"/>
  <c r="V161" i="15"/>
  <c r="V160" i="15"/>
  <c r="V159" i="15"/>
  <c r="V158" i="15"/>
  <c r="V157" i="15"/>
  <c r="V156" i="15"/>
  <c r="V155" i="15"/>
  <c r="V154" i="15"/>
  <c r="V153" i="15"/>
  <c r="V152" i="15"/>
  <c r="V151" i="15"/>
  <c r="V150" i="15"/>
  <c r="V149" i="15"/>
  <c r="V148" i="15"/>
  <c r="V147" i="15"/>
  <c r="V146" i="15"/>
  <c r="V145" i="15"/>
  <c r="V144" i="15"/>
  <c r="V143" i="15"/>
  <c r="V142" i="15"/>
  <c r="V141" i="15"/>
  <c r="V140" i="15"/>
  <c r="V139" i="15"/>
  <c r="V138" i="15"/>
  <c r="V137" i="15"/>
  <c r="V136" i="15"/>
  <c r="V135" i="15"/>
  <c r="V134" i="15"/>
  <c r="V133" i="15"/>
  <c r="V132" i="15"/>
  <c r="V131" i="15"/>
  <c r="V130" i="15"/>
  <c r="V129" i="15"/>
  <c r="V128" i="15"/>
  <c r="V127" i="15"/>
  <c r="V126" i="15"/>
  <c r="V125" i="15"/>
  <c r="V124" i="15"/>
  <c r="V123" i="15"/>
  <c r="V122" i="15"/>
  <c r="V121" i="15"/>
  <c r="V120" i="15"/>
  <c r="V119" i="15"/>
  <c r="V118" i="15"/>
  <c r="V117" i="15"/>
  <c r="V116" i="15"/>
  <c r="V115" i="15"/>
  <c r="V114" i="15"/>
  <c r="V113" i="15"/>
  <c r="V112" i="15"/>
  <c r="V111" i="15"/>
  <c r="V110" i="15"/>
  <c r="V109" i="15"/>
  <c r="V108" i="15"/>
  <c r="V107" i="15"/>
  <c r="V106" i="15"/>
  <c r="V105" i="15"/>
  <c r="V104" i="15"/>
  <c r="V103" i="15"/>
  <c r="V102" i="15"/>
  <c r="V101" i="15"/>
  <c r="V100" i="15"/>
  <c r="V99" i="15"/>
  <c r="V98" i="15"/>
  <c r="V97" i="15"/>
  <c r="V96" i="15"/>
  <c r="V95" i="15"/>
  <c r="V94" i="15"/>
  <c r="V93" i="15"/>
  <c r="V92" i="15"/>
  <c r="V91" i="15"/>
  <c r="V90" i="15"/>
  <c r="V89" i="15"/>
  <c r="V88" i="15"/>
  <c r="V87" i="15"/>
  <c r="V86" i="15"/>
  <c r="V85" i="15"/>
  <c r="V84" i="15"/>
  <c r="V83" i="15"/>
  <c r="V82" i="15"/>
  <c r="V81" i="15"/>
  <c r="V80" i="15"/>
  <c r="V79" i="15"/>
  <c r="V78" i="15"/>
  <c r="V77" i="15"/>
  <c r="V76" i="15"/>
  <c r="V75" i="15"/>
  <c r="V74" i="15"/>
  <c r="V73" i="15"/>
  <c r="V72" i="15"/>
  <c r="V71" i="15"/>
  <c r="V70" i="15"/>
  <c r="V69" i="15"/>
  <c r="V68" i="15"/>
  <c r="V67" i="15"/>
  <c r="V66" i="15"/>
  <c r="V65" i="15"/>
  <c r="V64" i="15"/>
  <c r="V63" i="15"/>
  <c r="V62" i="15"/>
  <c r="V61" i="15"/>
  <c r="V60" i="15"/>
  <c r="V59" i="15"/>
  <c r="V58" i="15"/>
  <c r="V57" i="15"/>
  <c r="V56" i="15"/>
  <c r="V55" i="15"/>
  <c r="V54" i="15"/>
  <c r="V53" i="15"/>
  <c r="V52" i="15"/>
  <c r="V51" i="15"/>
  <c r="V50" i="15"/>
  <c r="V49" i="15"/>
  <c r="V48" i="15"/>
  <c r="V47" i="15"/>
  <c r="V46" i="15"/>
  <c r="V45" i="15"/>
  <c r="V44" i="15"/>
  <c r="V43" i="15"/>
  <c r="V42" i="15"/>
  <c r="V41" i="15"/>
  <c r="V40" i="15"/>
  <c r="V39" i="15"/>
  <c r="V38" i="15"/>
  <c r="V37" i="15"/>
  <c r="V36" i="15"/>
  <c r="V35" i="15"/>
  <c r="V34" i="15"/>
  <c r="V33" i="15"/>
  <c r="V32" i="15"/>
  <c r="V31" i="15"/>
  <c r="V30" i="15"/>
  <c r="V29" i="15"/>
  <c r="V28" i="15"/>
  <c r="V27" i="15"/>
  <c r="V26" i="15"/>
  <c r="V25" i="15"/>
  <c r="V24" i="15"/>
  <c r="V23" i="15"/>
  <c r="V22" i="15"/>
  <c r="V21" i="15"/>
  <c r="V20" i="15"/>
  <c r="V19" i="15"/>
  <c r="V18" i="15"/>
  <c r="V17" i="15"/>
  <c r="O183" i="15"/>
  <c r="O182" i="15"/>
  <c r="O181" i="15"/>
  <c r="O180" i="15"/>
  <c r="O179" i="15"/>
  <c r="O178" i="15"/>
  <c r="O177" i="15"/>
  <c r="O176" i="15"/>
  <c r="O175" i="15"/>
  <c r="O174" i="15"/>
  <c r="O173" i="15"/>
  <c r="O172" i="15"/>
  <c r="O171" i="15"/>
  <c r="O170" i="15"/>
  <c r="O169" i="15"/>
  <c r="O168" i="15"/>
  <c r="O167" i="15"/>
  <c r="O166" i="15"/>
  <c r="O165" i="15"/>
  <c r="O164" i="15"/>
  <c r="O163" i="15"/>
  <c r="O162" i="15"/>
  <c r="O161" i="15"/>
  <c r="O160" i="15"/>
  <c r="O159" i="15"/>
  <c r="O158" i="15"/>
  <c r="O157" i="15"/>
  <c r="O156" i="15"/>
  <c r="O155" i="15"/>
  <c r="O154" i="15"/>
  <c r="O153" i="15"/>
  <c r="O152" i="15"/>
  <c r="O151" i="15"/>
  <c r="O150" i="15"/>
  <c r="O149" i="15"/>
  <c r="O148" i="15"/>
  <c r="O147" i="15"/>
  <c r="O146" i="15"/>
  <c r="O145" i="15"/>
  <c r="O144" i="15"/>
  <c r="O143" i="15"/>
  <c r="O142" i="15"/>
  <c r="O141" i="15"/>
  <c r="O140" i="15"/>
  <c r="O139" i="15"/>
  <c r="O138" i="15"/>
  <c r="O137" i="15"/>
  <c r="O136" i="15"/>
  <c r="O135" i="15"/>
  <c r="O134" i="15"/>
  <c r="O133" i="15"/>
  <c r="O132" i="15"/>
  <c r="O131" i="15"/>
  <c r="O130" i="15"/>
  <c r="O129" i="15"/>
  <c r="O128" i="15"/>
  <c r="O127" i="15"/>
  <c r="O126" i="15"/>
  <c r="O125" i="15"/>
  <c r="O124" i="15"/>
  <c r="O123" i="15"/>
  <c r="O122" i="15"/>
  <c r="O121" i="15"/>
  <c r="O120" i="15"/>
  <c r="O119" i="15"/>
  <c r="O118" i="15"/>
  <c r="O117" i="15"/>
  <c r="O116" i="15"/>
  <c r="O115" i="15"/>
  <c r="O114" i="15"/>
  <c r="O113" i="15"/>
  <c r="O112" i="15"/>
  <c r="O111" i="15"/>
  <c r="O110" i="15"/>
  <c r="O109" i="15"/>
  <c r="O108" i="15"/>
  <c r="O107" i="15"/>
  <c r="O106" i="15"/>
  <c r="O105" i="15"/>
  <c r="O104" i="15"/>
  <c r="O103" i="15"/>
  <c r="O102" i="15"/>
  <c r="O101" i="15"/>
  <c r="O100" i="15"/>
  <c r="O99" i="15"/>
  <c r="O98" i="15"/>
  <c r="O97" i="15"/>
  <c r="O96" i="15"/>
  <c r="O95" i="15"/>
  <c r="O94" i="15"/>
  <c r="O93" i="15"/>
  <c r="O92" i="15"/>
  <c r="O91" i="15"/>
  <c r="O90" i="15"/>
  <c r="O89" i="15"/>
  <c r="O88" i="15"/>
  <c r="O87" i="15"/>
  <c r="O86" i="15"/>
  <c r="O85" i="15"/>
  <c r="O84" i="15"/>
  <c r="O83" i="15"/>
  <c r="O82" i="15"/>
  <c r="O81" i="15"/>
  <c r="O80" i="15"/>
  <c r="O79" i="15"/>
  <c r="O78" i="15"/>
  <c r="O77" i="15"/>
  <c r="O76" i="15"/>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AI15" i="8"/>
  <c r="O15" i="8"/>
  <c r="N15" i="8"/>
  <c r="G15" i="8"/>
  <c r="F15" i="8"/>
  <c r="E15" i="8"/>
  <c r="D15" i="8"/>
  <c r="AG16" i="15"/>
  <c r="AK16" i="15" l="1"/>
  <c r="AJ16" i="15"/>
  <c r="AI16" i="15"/>
  <c r="AH16" i="15"/>
  <c r="P353" i="16" l="1"/>
  <c r="Y58" i="16"/>
  <c r="U56" i="16"/>
  <c r="U52" i="16"/>
  <c r="U48" i="16"/>
  <c r="Y39" i="16"/>
  <c r="U37" i="16"/>
  <c r="M36" i="16"/>
  <c r="U33" i="16"/>
  <c r="M32" i="16"/>
  <c r="U29" i="16"/>
  <c r="M28" i="16"/>
  <c r="B12" i="16"/>
  <c r="E11" i="16"/>
  <c r="AI10" i="8"/>
  <c r="AI13" i="8"/>
  <c r="AI70" i="8"/>
  <c r="AI69" i="8"/>
  <c r="AI68" i="8"/>
  <c r="AI67" i="8"/>
  <c r="AI66" i="8"/>
  <c r="AI65" i="8"/>
  <c r="AI64" i="8"/>
  <c r="AI63" i="8"/>
  <c r="AI62" i="8"/>
  <c r="AI61" i="8"/>
  <c r="AI60" i="8"/>
  <c r="AI59" i="8"/>
  <c r="AI58" i="8"/>
  <c r="AI57" i="8"/>
  <c r="AI56" i="8"/>
  <c r="AI55" i="8"/>
  <c r="AI54" i="8"/>
  <c r="AI53" i="8"/>
  <c r="AI52" i="8"/>
  <c r="AI51" i="8"/>
  <c r="AI50" i="8"/>
  <c r="AI49" i="8"/>
  <c r="AI48" i="8"/>
  <c r="AI47" i="8"/>
  <c r="AI46" i="8"/>
  <c r="AI45" i="8"/>
  <c r="AI44" i="8"/>
  <c r="AI43" i="8"/>
  <c r="AI42" i="8"/>
  <c r="AI41" i="8"/>
  <c r="AI40" i="8"/>
  <c r="AI39" i="8"/>
  <c r="AI38" i="8"/>
  <c r="AI37" i="8"/>
  <c r="AI36" i="8"/>
  <c r="AI35" i="8"/>
  <c r="AI34" i="8"/>
  <c r="AI33" i="8"/>
  <c r="AI32" i="8"/>
  <c r="AI31" i="8"/>
  <c r="AI30" i="8"/>
  <c r="AI29" i="8"/>
  <c r="AI28" i="8"/>
  <c r="AI27" i="8"/>
  <c r="AI26" i="8"/>
  <c r="AI25" i="8"/>
  <c r="AI24" i="8"/>
  <c r="AI23" i="8"/>
  <c r="AI22" i="8"/>
  <c r="AI21" i="8"/>
  <c r="AI20" i="8"/>
  <c r="AI19" i="8"/>
  <c r="AI18" i="8"/>
  <c r="AI17" i="8"/>
  <c r="AI16" i="8"/>
  <c r="A16" i="8"/>
  <c r="B16" i="8"/>
  <c r="U39" i="16" l="1"/>
  <c r="U58" i="16"/>
  <c r="BD201" i="8"/>
  <c r="BC201" i="8"/>
  <c r="BE201" i="8" s="1"/>
  <c r="BE217" i="8"/>
  <c r="BE216" i="8"/>
  <c r="BE215" i="8"/>
  <c r="BE214" i="8"/>
  <c r="BE213" i="8"/>
  <c r="BE212" i="8"/>
  <c r="BE211" i="8"/>
  <c r="BE210" i="8"/>
  <c r="BE209" i="8"/>
  <c r="BE208" i="8"/>
  <c r="BE207" i="8"/>
  <c r="BE206" i="8"/>
  <c r="BE205" i="8"/>
  <c r="BE204" i="8"/>
  <c r="BE203" i="8"/>
  <c r="BE202" i="8"/>
  <c r="BF199" i="8"/>
  <c r="BF198" i="8"/>
  <c r="BF197" i="8"/>
  <c r="Z18" i="12" l="1"/>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Z112" i="12"/>
  <c r="Z113" i="12"/>
  <c r="Z114" i="12"/>
  <c r="Z115" i="12"/>
  <c r="Z116" i="12"/>
  <c r="Z117" i="12"/>
  <c r="Z118" i="12"/>
  <c r="Z119" i="12"/>
  <c r="Z120" i="12"/>
  <c r="Z121" i="12"/>
  <c r="Z122" i="12"/>
  <c r="Z123" i="12"/>
  <c r="Z124" i="12"/>
  <c r="Z125" i="12"/>
  <c r="Z126" i="12"/>
  <c r="Z127" i="12"/>
  <c r="Z128" i="12"/>
  <c r="Z129" i="12"/>
  <c r="Z130" i="12"/>
  <c r="Z131" i="12"/>
  <c r="Z132" i="12"/>
  <c r="Z133" i="12"/>
  <c r="Z134" i="12"/>
  <c r="Z135" i="12"/>
  <c r="Z136" i="12"/>
  <c r="Z137" i="12"/>
  <c r="Z138" i="12"/>
  <c r="Z139" i="12"/>
  <c r="Z140" i="12"/>
  <c r="Z141" i="12"/>
  <c r="Z142" i="12"/>
  <c r="Z143" i="12"/>
  <c r="Z144" i="12"/>
  <c r="Z145" i="12"/>
  <c r="Z146" i="12"/>
  <c r="Z147" i="12"/>
  <c r="Z148" i="12"/>
  <c r="Z149" i="12"/>
  <c r="Z150" i="12"/>
  <c r="Z151" i="12"/>
  <c r="Z152" i="12"/>
  <c r="Z153" i="12"/>
  <c r="Z154" i="12"/>
  <c r="Z155" i="12"/>
  <c r="Z156" i="12"/>
  <c r="Z157" i="12"/>
  <c r="Z158" i="12"/>
  <c r="Z159" i="12"/>
  <c r="Z160" i="12"/>
  <c r="Z161" i="12"/>
  <c r="Z162" i="12"/>
  <c r="Z163" i="12"/>
  <c r="Z164" i="12"/>
  <c r="Z165" i="12"/>
  <c r="Z166" i="12"/>
  <c r="Z167" i="12"/>
  <c r="Z168" i="12"/>
  <c r="Z169" i="12"/>
  <c r="Z170" i="12"/>
  <c r="Z171" i="12"/>
  <c r="Z172" i="12"/>
  <c r="Z173" i="12"/>
  <c r="Z174" i="12"/>
  <c r="Z175" i="12"/>
  <c r="Z176" i="12"/>
  <c r="Z177" i="12"/>
  <c r="Z178" i="12"/>
  <c r="Z179" i="12"/>
  <c r="Z180" i="12"/>
  <c r="Z181" i="12"/>
  <c r="Z17" i="12"/>
  <c r="CH16" i="15" l="1"/>
  <c r="CG16" i="15"/>
  <c r="CF16" i="15"/>
  <c r="CE16" i="15"/>
  <c r="DI184" i="15" l="1"/>
  <c r="CR184" i="15"/>
  <c r="CS184" i="15"/>
  <c r="BW184" i="15"/>
  <c r="BO184" i="15"/>
  <c r="BF184" i="15"/>
  <c r="BC184" i="15"/>
  <c r="AW184" i="15"/>
  <c r="AC184" i="15"/>
  <c r="V184" i="15"/>
  <c r="O184" i="15"/>
  <c r="DI16" i="15" l="1"/>
  <c r="B17" i="12"/>
  <c r="B11" i="4"/>
  <c r="DK16" i="15"/>
  <c r="B11" i="11"/>
  <c r="B10" i="11"/>
  <c r="B9" i="11"/>
  <c r="B8" i="11"/>
  <c r="N16" i="12"/>
  <c r="K16"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M128" i="12"/>
  <c r="M129" i="12"/>
  <c r="M130" i="12"/>
  <c r="M131" i="12"/>
  <c r="M132" i="12"/>
  <c r="M133" i="12"/>
  <c r="M134" i="12"/>
  <c r="M135" i="12"/>
  <c r="M136" i="12"/>
  <c r="M137" i="12"/>
  <c r="M138" i="12"/>
  <c r="M139" i="12"/>
  <c r="M140" i="12"/>
  <c r="M141" i="12"/>
  <c r="M142" i="12"/>
  <c r="M143" i="12"/>
  <c r="M144" i="12"/>
  <c r="M145" i="12"/>
  <c r="M146" i="12"/>
  <c r="M147" i="12"/>
  <c r="M148" i="12"/>
  <c r="M149" i="12"/>
  <c r="M150" i="12"/>
  <c r="M151" i="12"/>
  <c r="M152" i="12"/>
  <c r="M153" i="12"/>
  <c r="M154" i="12"/>
  <c r="M155" i="12"/>
  <c r="M156" i="12"/>
  <c r="M157" i="12"/>
  <c r="M158" i="12"/>
  <c r="M159" i="12"/>
  <c r="M160" i="12"/>
  <c r="M161" i="12"/>
  <c r="M162" i="12"/>
  <c r="M163" i="12"/>
  <c r="M164" i="12"/>
  <c r="M165" i="12"/>
  <c r="M166" i="12"/>
  <c r="M167" i="12"/>
  <c r="M168" i="12"/>
  <c r="M169" i="12"/>
  <c r="M170" i="12"/>
  <c r="M171" i="12"/>
  <c r="M172" i="12"/>
  <c r="M173" i="12"/>
  <c r="M174" i="12"/>
  <c r="M175" i="12"/>
  <c r="M176" i="12"/>
  <c r="M177" i="12"/>
  <c r="M178" i="12"/>
  <c r="M179" i="12"/>
  <c r="M180" i="12"/>
  <c r="M181"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 i="12"/>
  <c r="G17" i="12"/>
  <c r="I17" i="12" s="1"/>
  <c r="M17" i="12"/>
  <c r="J17" i="12"/>
  <c r="I9" i="6"/>
  <c r="DZ16" i="15"/>
  <c r="EA16" i="15"/>
  <c r="EB16" i="15"/>
  <c r="EC16" i="15"/>
  <c r="DY16" i="15"/>
  <c r="DV16" i="15"/>
  <c r="DW16" i="15"/>
  <c r="DX16" i="15"/>
  <c r="CZ16" i="15"/>
  <c r="CW16" i="15"/>
  <c r="CX16" i="15"/>
  <c r="CY16" i="15"/>
  <c r="DA16" i="15"/>
  <c r="DB16" i="15"/>
  <c r="DC16" i="15"/>
  <c r="DD16" i="15"/>
  <c r="DE16" i="15"/>
  <c r="DF16" i="15"/>
  <c r="DG16" i="15"/>
  <c r="DH16" i="15"/>
  <c r="DJ16" i="15"/>
  <c r="DL16" i="15"/>
  <c r="DM16" i="15"/>
  <c r="DN16" i="15"/>
  <c r="DO16" i="15"/>
  <c r="DP16" i="15"/>
  <c r="DQ16" i="15"/>
  <c r="DR16" i="15"/>
  <c r="DS16" i="15"/>
  <c r="DT16" i="15"/>
  <c r="DU16" i="15"/>
  <c r="CV16" i="15"/>
  <c r="C36" i="16" l="1"/>
  <c r="C37" i="16" s="1"/>
  <c r="E17" i="12"/>
  <c r="M16" i="12"/>
  <c r="O16" i="12" s="1"/>
  <c r="J16" i="12"/>
  <c r="L16" i="12" s="1"/>
  <c r="O17" i="12"/>
  <c r="D37" i="16" l="1"/>
  <c r="V37" i="16"/>
  <c r="CD16" i="15"/>
  <c r="CA16" i="15"/>
  <c r="BX16" i="15"/>
  <c r="BR16" i="15"/>
  <c r="BN16" i="15" l="1"/>
  <c r="BH16" i="15"/>
  <c r="BG16" i="15"/>
  <c r="BE16" i="15"/>
  <c r="BB16" i="15"/>
  <c r="BI16" i="15" l="1"/>
  <c r="AV16" i="15" l="1"/>
  <c r="AU16" i="15"/>
  <c r="AR16" i="15"/>
  <c r="AD16" i="15"/>
  <c r="AW16" i="15" l="1"/>
  <c r="BT14" i="15"/>
  <c r="J10" i="4" l="1"/>
  <c r="K10" i="4"/>
  <c r="L10" i="4"/>
  <c r="M10" i="4"/>
  <c r="N10" i="4"/>
  <c r="O10" i="4"/>
  <c r="P10" i="4"/>
  <c r="Q10" i="4"/>
  <c r="R10" i="4"/>
  <c r="S10" i="4"/>
  <c r="T10" i="4"/>
  <c r="U10" i="4"/>
  <c r="I10" i="4"/>
  <c r="H10" i="4"/>
  <c r="G10" i="4"/>
  <c r="F10" i="4"/>
  <c r="H16" i="12"/>
  <c r="AP16" i="15" l="1"/>
  <c r="AM16" i="15"/>
  <c r="AN16" i="15"/>
  <c r="AL16" i="15"/>
  <c r="AO16" i="15" l="1"/>
  <c r="FK7" i="11"/>
  <c r="FJ7" i="11"/>
  <c r="FI7" i="11"/>
  <c r="FI12" i="11"/>
  <c r="FJ12" i="11"/>
  <c r="FK12" i="11"/>
  <c r="FH7" i="11"/>
  <c r="FG7" i="11"/>
  <c r="FF7" i="11"/>
  <c r="FE7" i="11"/>
  <c r="FD7" i="11"/>
  <c r="FD12" i="11"/>
  <c r="FE12" i="11"/>
  <c r="FF12" i="11"/>
  <c r="FG12" i="11"/>
  <c r="FH12" i="11"/>
  <c r="FC7" i="11"/>
  <c r="FB7" i="11"/>
  <c r="FA7" i="11"/>
  <c r="EZ7" i="11"/>
  <c r="EY7" i="11"/>
  <c r="EX7" i="11"/>
  <c r="EW7" i="11"/>
  <c r="EV7" i="11"/>
  <c r="EV12" i="11"/>
  <c r="EW12" i="11"/>
  <c r="EX12" i="11"/>
  <c r="EY12" i="11"/>
  <c r="EZ12" i="11"/>
  <c r="FA12" i="11"/>
  <c r="FB12" i="11"/>
  <c r="FC12" i="11"/>
  <c r="EU7" i="11"/>
  <c r="ET7" i="11"/>
  <c r="ES7" i="11"/>
  <c r="ER7" i="11"/>
  <c r="EQ7" i="11"/>
  <c r="EP7" i="11"/>
  <c r="EO7" i="11"/>
  <c r="EN7" i="11"/>
  <c r="EM7" i="11"/>
  <c r="EL7" i="11"/>
  <c r="EK7" i="11"/>
  <c r="EJ7" i="11"/>
  <c r="EI7" i="11"/>
  <c r="EH7" i="11"/>
  <c r="EG7" i="11"/>
  <c r="EF7" i="11"/>
  <c r="EE7" i="11"/>
  <c r="ED7" i="11"/>
  <c r="EC7" i="11"/>
  <c r="EB7" i="11"/>
  <c r="EA7" i="11"/>
  <c r="DZ7" i="11"/>
  <c r="DY7" i="11"/>
  <c r="DX7" i="11"/>
  <c r="DW7" i="11"/>
  <c r="DV7" i="11"/>
  <c r="DU7" i="11"/>
  <c r="DT7" i="11"/>
  <c r="DS7" i="11"/>
  <c r="DR7" i="11"/>
  <c r="DR12" i="11"/>
  <c r="DS12" i="11"/>
  <c r="DT12" i="11"/>
  <c r="DU12" i="11"/>
  <c r="DV12" i="11"/>
  <c r="DW12" i="11"/>
  <c r="DX12" i="11"/>
  <c r="DY12" i="11"/>
  <c r="DZ12" i="11"/>
  <c r="EA12" i="11"/>
  <c r="EB12" i="11"/>
  <c r="EC12" i="11"/>
  <c r="ED12" i="11"/>
  <c r="EE12" i="11"/>
  <c r="EF12" i="11"/>
  <c r="EG12" i="11"/>
  <c r="EH12" i="11"/>
  <c r="EI12" i="11"/>
  <c r="EJ12" i="11"/>
  <c r="EK12" i="11"/>
  <c r="EL12" i="11"/>
  <c r="EM12" i="11"/>
  <c r="EN12" i="11"/>
  <c r="EO12" i="11"/>
  <c r="EP12" i="11"/>
  <c r="EQ12" i="11"/>
  <c r="ER12" i="11"/>
  <c r="ES12" i="11"/>
  <c r="ET12" i="11"/>
  <c r="EU12" i="11"/>
  <c r="DQ7" i="11" l="1"/>
  <c r="DP7" i="11"/>
  <c r="DO7" i="11"/>
  <c r="DN7" i="11"/>
  <c r="DM7" i="11"/>
  <c r="DL7" i="11"/>
  <c r="DK7" i="11"/>
  <c r="DJ7" i="11"/>
  <c r="DI7" i="11"/>
  <c r="DH7" i="11"/>
  <c r="DG7" i="11"/>
  <c r="DF7" i="11"/>
  <c r="DE7" i="11"/>
  <c r="DD7" i="11"/>
  <c r="DC7" i="11"/>
  <c r="DB7" i="11"/>
  <c r="DA7" i="11"/>
  <c r="CZ7" i="11"/>
  <c r="CY7" i="11"/>
  <c r="CX7" i="11"/>
  <c r="CW7" i="11"/>
  <c r="CV7" i="11"/>
  <c r="CU7" i="11"/>
  <c r="CT7" i="11"/>
  <c r="CS7" i="11"/>
  <c r="CR7" i="11"/>
  <c r="CQ7" i="11"/>
  <c r="CP7" i="11"/>
  <c r="CO7" i="11"/>
  <c r="CN7" i="11"/>
  <c r="CM7" i="11"/>
  <c r="CM12" i="11"/>
  <c r="CN12" i="11"/>
  <c r="CO12" i="11"/>
  <c r="CP12" i="11"/>
  <c r="CQ12" i="11"/>
  <c r="CR12" i="11"/>
  <c r="CS12" i="11"/>
  <c r="CT12" i="11"/>
  <c r="CU12" i="11"/>
  <c r="CV12" i="11"/>
  <c r="CW12" i="11"/>
  <c r="CX12" i="11"/>
  <c r="CY12" i="11"/>
  <c r="CZ12" i="11"/>
  <c r="DA12" i="11"/>
  <c r="DB12" i="11"/>
  <c r="DC12" i="11"/>
  <c r="DD12" i="11"/>
  <c r="DE12" i="11"/>
  <c r="DF12" i="11"/>
  <c r="DG12" i="11"/>
  <c r="DH12" i="11"/>
  <c r="DI12" i="11"/>
  <c r="DJ12" i="11"/>
  <c r="DK12" i="11"/>
  <c r="DL12" i="11"/>
  <c r="DM12" i="11"/>
  <c r="DN12" i="11"/>
  <c r="DO12" i="11"/>
  <c r="DP12" i="11"/>
  <c r="DQ12" i="11"/>
  <c r="BP12" i="11" l="1"/>
  <c r="BQ12" i="11"/>
  <c r="BR12" i="11"/>
  <c r="BS12" i="11"/>
  <c r="BT12" i="11"/>
  <c r="BU12" i="11"/>
  <c r="BV12" i="11"/>
  <c r="BW12" i="11"/>
  <c r="BX12" i="11"/>
  <c r="BY12" i="11"/>
  <c r="BZ12" i="11"/>
  <c r="CA12" i="11"/>
  <c r="CB12" i="11"/>
  <c r="CC12" i="11"/>
  <c r="CD12" i="11"/>
  <c r="CE12" i="11"/>
  <c r="CF12" i="11"/>
  <c r="CG12" i="11"/>
  <c r="CH12" i="11"/>
  <c r="CI12" i="11"/>
  <c r="CJ12" i="11"/>
  <c r="CK12" i="11"/>
  <c r="CL12" i="11"/>
  <c r="CL7" i="11"/>
  <c r="CK7" i="11"/>
  <c r="CJ7" i="11"/>
  <c r="CI7" i="11"/>
  <c r="CH7" i="11"/>
  <c r="CG7" i="11"/>
  <c r="CF7" i="11"/>
  <c r="CE7" i="11"/>
  <c r="CD7" i="11"/>
  <c r="CC7" i="11" l="1"/>
  <c r="CB7" i="11"/>
  <c r="CA7" i="11"/>
  <c r="BZ7" i="11"/>
  <c r="BY7" i="11"/>
  <c r="BX7" i="11"/>
  <c r="BW7" i="11"/>
  <c r="BV7" i="11"/>
  <c r="BU7" i="11"/>
  <c r="BT7" i="11"/>
  <c r="BS7" i="11"/>
  <c r="BR7" i="11"/>
  <c r="BQ7" i="11"/>
  <c r="BP7" i="11"/>
  <c r="A82" i="12"/>
  <c r="B82" i="12"/>
  <c r="C82" i="12"/>
  <c r="D82" i="12"/>
  <c r="I82" i="12"/>
  <c r="L82" i="12"/>
  <c r="O82" i="12"/>
  <c r="AX82" i="12"/>
  <c r="A83" i="12"/>
  <c r="B83" i="12"/>
  <c r="C83" i="12"/>
  <c r="D83" i="12"/>
  <c r="I83" i="12"/>
  <c r="L83" i="12"/>
  <c r="AX83" i="12"/>
  <c r="A84" i="12"/>
  <c r="B84" i="12"/>
  <c r="C84" i="12"/>
  <c r="D84" i="12"/>
  <c r="I84" i="12"/>
  <c r="L84" i="12"/>
  <c r="O84" i="12"/>
  <c r="AX84" i="12"/>
  <c r="A85" i="12"/>
  <c r="B85" i="12"/>
  <c r="E85" i="12" s="1"/>
  <c r="C85" i="12"/>
  <c r="D85" i="12"/>
  <c r="I85" i="12"/>
  <c r="L85" i="12"/>
  <c r="O85" i="12"/>
  <c r="AX85" i="12"/>
  <c r="A86" i="12"/>
  <c r="B86" i="12"/>
  <c r="E86" i="12" s="1"/>
  <c r="F86" i="12" s="1"/>
  <c r="C86" i="12"/>
  <c r="D86" i="12"/>
  <c r="I86" i="12"/>
  <c r="L86" i="12"/>
  <c r="O86" i="12"/>
  <c r="AX86" i="12"/>
  <c r="A87" i="12"/>
  <c r="B87" i="12"/>
  <c r="C87" i="12"/>
  <c r="D87" i="12"/>
  <c r="L87" i="12"/>
  <c r="O87" i="12"/>
  <c r="AX87" i="12"/>
  <c r="A88" i="12"/>
  <c r="B88" i="12"/>
  <c r="C88" i="12"/>
  <c r="D88" i="12"/>
  <c r="I88" i="12"/>
  <c r="L88" i="12"/>
  <c r="O88" i="12"/>
  <c r="AX88" i="12"/>
  <c r="A89" i="12"/>
  <c r="B89" i="12"/>
  <c r="C89" i="12"/>
  <c r="D89" i="12"/>
  <c r="I89" i="12"/>
  <c r="L89" i="12"/>
  <c r="O89" i="12"/>
  <c r="AX89" i="12"/>
  <c r="A90" i="12"/>
  <c r="B90" i="12"/>
  <c r="C90" i="12"/>
  <c r="D90" i="12"/>
  <c r="L90" i="12"/>
  <c r="O90" i="12"/>
  <c r="AX90" i="12"/>
  <c r="A91" i="12"/>
  <c r="B91" i="12"/>
  <c r="C91" i="12"/>
  <c r="D91" i="12"/>
  <c r="I91" i="12"/>
  <c r="L91" i="12"/>
  <c r="AX91" i="12"/>
  <c r="A92" i="12"/>
  <c r="B92" i="12"/>
  <c r="C92" i="12"/>
  <c r="D92" i="12"/>
  <c r="I92" i="12"/>
  <c r="L92" i="12"/>
  <c r="O92" i="12"/>
  <c r="AX92" i="12"/>
  <c r="A93" i="12"/>
  <c r="B93" i="12"/>
  <c r="C93" i="12"/>
  <c r="D93" i="12"/>
  <c r="I93" i="12"/>
  <c r="L93" i="12"/>
  <c r="O93" i="12"/>
  <c r="AX93" i="12"/>
  <c r="A94" i="12"/>
  <c r="B94" i="12"/>
  <c r="C94" i="12"/>
  <c r="D94" i="12"/>
  <c r="L94" i="12"/>
  <c r="O94" i="12"/>
  <c r="AX94" i="12"/>
  <c r="A95" i="12"/>
  <c r="B95" i="12"/>
  <c r="C95" i="12"/>
  <c r="D95" i="12"/>
  <c r="I95" i="12"/>
  <c r="L95" i="12"/>
  <c r="O95" i="12"/>
  <c r="AX95" i="12"/>
  <c r="A96" i="12"/>
  <c r="B96" i="12"/>
  <c r="C96" i="12"/>
  <c r="D96" i="12"/>
  <c r="I96" i="12"/>
  <c r="L96" i="12"/>
  <c r="O96" i="12"/>
  <c r="AX96" i="12"/>
  <c r="A97" i="12"/>
  <c r="B97" i="12"/>
  <c r="C97" i="12"/>
  <c r="D97" i="12"/>
  <c r="L97" i="12"/>
  <c r="O97" i="12"/>
  <c r="AX97" i="12"/>
  <c r="A98" i="12"/>
  <c r="B98" i="12"/>
  <c r="C98" i="12"/>
  <c r="D98" i="12"/>
  <c r="I98" i="12"/>
  <c r="L98" i="12"/>
  <c r="O98" i="12"/>
  <c r="AX98" i="12"/>
  <c r="A99" i="12"/>
  <c r="B99" i="12"/>
  <c r="C99" i="12"/>
  <c r="D99" i="12"/>
  <c r="L99" i="12"/>
  <c r="O99" i="12"/>
  <c r="AX99" i="12"/>
  <c r="A100" i="12"/>
  <c r="B100" i="12"/>
  <c r="C100" i="12"/>
  <c r="D100" i="12"/>
  <c r="L100" i="12"/>
  <c r="O100" i="12"/>
  <c r="AX100" i="12"/>
  <c r="A101" i="12"/>
  <c r="B101" i="12"/>
  <c r="C101" i="12"/>
  <c r="D101" i="12"/>
  <c r="I101" i="12"/>
  <c r="L101" i="12"/>
  <c r="O101" i="12"/>
  <c r="AX101" i="12"/>
  <c r="A102" i="12"/>
  <c r="B102" i="12"/>
  <c r="C102" i="12"/>
  <c r="D102" i="12"/>
  <c r="L102" i="12"/>
  <c r="O102" i="12"/>
  <c r="AX102" i="12"/>
  <c r="A103" i="12"/>
  <c r="B103" i="12"/>
  <c r="C103" i="12"/>
  <c r="D103" i="12"/>
  <c r="L103" i="12"/>
  <c r="O103" i="12"/>
  <c r="AX103" i="12"/>
  <c r="A104" i="12"/>
  <c r="B104" i="12"/>
  <c r="C104" i="12"/>
  <c r="D104" i="12"/>
  <c r="I104" i="12"/>
  <c r="L104" i="12"/>
  <c r="O104" i="12"/>
  <c r="AX104" i="12"/>
  <c r="A105" i="12"/>
  <c r="B105" i="12"/>
  <c r="C105" i="12"/>
  <c r="D105" i="12"/>
  <c r="I105" i="12"/>
  <c r="L105" i="12"/>
  <c r="O105" i="12"/>
  <c r="AX105" i="12"/>
  <c r="A106" i="12"/>
  <c r="B106" i="12"/>
  <c r="C106" i="12"/>
  <c r="D106" i="12"/>
  <c r="I106" i="12"/>
  <c r="L106" i="12"/>
  <c r="O106" i="12"/>
  <c r="AX106" i="12"/>
  <c r="A107" i="12"/>
  <c r="B107" i="12"/>
  <c r="C107" i="12"/>
  <c r="D107" i="12"/>
  <c r="L107" i="12"/>
  <c r="O107" i="12"/>
  <c r="AX107" i="12"/>
  <c r="A108" i="12"/>
  <c r="B108" i="12"/>
  <c r="C108" i="12"/>
  <c r="D108" i="12"/>
  <c r="L108" i="12"/>
  <c r="O108" i="12"/>
  <c r="AX108" i="12"/>
  <c r="A109" i="12"/>
  <c r="B109" i="12"/>
  <c r="C109" i="12"/>
  <c r="D109" i="12"/>
  <c r="I109" i="12"/>
  <c r="L109" i="12"/>
  <c r="O109" i="12"/>
  <c r="AX109" i="12"/>
  <c r="A110" i="12"/>
  <c r="B110" i="12"/>
  <c r="C110" i="12"/>
  <c r="D110" i="12"/>
  <c r="L110" i="12"/>
  <c r="O110" i="12"/>
  <c r="AX110" i="12"/>
  <c r="A111" i="12"/>
  <c r="B111" i="12"/>
  <c r="C111" i="12"/>
  <c r="D111" i="12"/>
  <c r="I111" i="12"/>
  <c r="L111" i="12"/>
  <c r="O111" i="12"/>
  <c r="AX111" i="12"/>
  <c r="A112" i="12"/>
  <c r="B112" i="12"/>
  <c r="C112" i="12"/>
  <c r="D112" i="12"/>
  <c r="I112" i="12"/>
  <c r="L112" i="12"/>
  <c r="O112" i="12"/>
  <c r="AX112" i="12"/>
  <c r="A113" i="12"/>
  <c r="B113" i="12"/>
  <c r="C113" i="12"/>
  <c r="D113" i="12"/>
  <c r="I113" i="12"/>
  <c r="L113" i="12"/>
  <c r="O113" i="12"/>
  <c r="AX113" i="12"/>
  <c r="A114" i="12"/>
  <c r="B114" i="12"/>
  <c r="E114" i="12" s="1"/>
  <c r="C114" i="12"/>
  <c r="D114" i="12"/>
  <c r="I114" i="12"/>
  <c r="L114" i="12"/>
  <c r="O114" i="12"/>
  <c r="AX114" i="12"/>
  <c r="A115" i="12"/>
  <c r="B115" i="12"/>
  <c r="C115" i="12"/>
  <c r="D115" i="12"/>
  <c r="L115" i="12"/>
  <c r="O115" i="12"/>
  <c r="AX115" i="12"/>
  <c r="A116" i="12"/>
  <c r="B116" i="12"/>
  <c r="C116" i="12"/>
  <c r="D116" i="12"/>
  <c r="I116" i="12"/>
  <c r="L116" i="12"/>
  <c r="O116" i="12"/>
  <c r="AX116" i="12"/>
  <c r="A117" i="12"/>
  <c r="B117" i="12"/>
  <c r="C117" i="12"/>
  <c r="D117" i="12"/>
  <c r="I117" i="12"/>
  <c r="L117" i="12"/>
  <c r="O117" i="12"/>
  <c r="AX117" i="12"/>
  <c r="A118" i="12"/>
  <c r="B118" i="12"/>
  <c r="C118" i="12"/>
  <c r="D118" i="12"/>
  <c r="L118" i="12"/>
  <c r="O118" i="12"/>
  <c r="AX118" i="12"/>
  <c r="A119" i="12"/>
  <c r="B119" i="12"/>
  <c r="C119" i="12"/>
  <c r="D119" i="12"/>
  <c r="L119" i="12"/>
  <c r="O119" i="12"/>
  <c r="AX119" i="12"/>
  <c r="A120" i="12"/>
  <c r="B120" i="12"/>
  <c r="C120" i="12"/>
  <c r="D120" i="12"/>
  <c r="L120" i="12"/>
  <c r="O120" i="12"/>
  <c r="AX120" i="12"/>
  <c r="A121" i="12"/>
  <c r="B121" i="12"/>
  <c r="C121" i="12"/>
  <c r="D121" i="12"/>
  <c r="I121" i="12"/>
  <c r="L121" i="12"/>
  <c r="O121" i="12"/>
  <c r="AX121" i="12"/>
  <c r="A122" i="12"/>
  <c r="B122" i="12"/>
  <c r="C122" i="12"/>
  <c r="D122" i="12"/>
  <c r="I122" i="12"/>
  <c r="L122" i="12"/>
  <c r="O122" i="12"/>
  <c r="AX122" i="12"/>
  <c r="A123" i="12"/>
  <c r="B123" i="12"/>
  <c r="C123" i="12"/>
  <c r="D123" i="12"/>
  <c r="I123" i="12"/>
  <c r="L123" i="12"/>
  <c r="O123" i="12"/>
  <c r="AX123" i="12"/>
  <c r="A124" i="12"/>
  <c r="B124" i="12"/>
  <c r="E124" i="12" s="1"/>
  <c r="C124" i="12"/>
  <c r="D124" i="12"/>
  <c r="I124" i="12"/>
  <c r="L124" i="12"/>
  <c r="O124" i="12"/>
  <c r="AX124" i="12"/>
  <c r="A125" i="12"/>
  <c r="B125" i="12"/>
  <c r="C125" i="12"/>
  <c r="D125" i="12"/>
  <c r="L125" i="12"/>
  <c r="O125" i="12"/>
  <c r="AX125" i="12"/>
  <c r="A126" i="12"/>
  <c r="B126" i="12"/>
  <c r="C126" i="12"/>
  <c r="D126" i="12"/>
  <c r="I126" i="12"/>
  <c r="L126" i="12"/>
  <c r="O126" i="12"/>
  <c r="AX126" i="12"/>
  <c r="A127" i="12"/>
  <c r="B127" i="12"/>
  <c r="C127" i="12"/>
  <c r="D127" i="12"/>
  <c r="L127" i="12"/>
  <c r="O127" i="12"/>
  <c r="AX127" i="12"/>
  <c r="A128" i="12"/>
  <c r="B128" i="12"/>
  <c r="C128" i="12"/>
  <c r="D128" i="12"/>
  <c r="I128" i="12"/>
  <c r="L128" i="12"/>
  <c r="O128" i="12"/>
  <c r="AX128" i="12"/>
  <c r="A129" i="12"/>
  <c r="B129" i="12"/>
  <c r="E129" i="12" s="1"/>
  <c r="F129" i="12" s="1"/>
  <c r="C129" i="12"/>
  <c r="D129" i="12"/>
  <c r="I129" i="12"/>
  <c r="L129" i="12"/>
  <c r="O129" i="12"/>
  <c r="AX129" i="12"/>
  <c r="A130" i="12"/>
  <c r="B130" i="12"/>
  <c r="E130" i="12" s="1"/>
  <c r="F130" i="12" s="1"/>
  <c r="C130" i="12"/>
  <c r="D130" i="12"/>
  <c r="I130" i="12"/>
  <c r="L130" i="12"/>
  <c r="O130" i="12"/>
  <c r="AX130" i="12"/>
  <c r="A131" i="12"/>
  <c r="B131" i="12"/>
  <c r="E131" i="12" s="1"/>
  <c r="F131" i="12" s="1"/>
  <c r="C131" i="12"/>
  <c r="D131" i="12"/>
  <c r="I131" i="12"/>
  <c r="L131" i="12"/>
  <c r="O131" i="12"/>
  <c r="AX131" i="12"/>
  <c r="A132" i="12"/>
  <c r="B132" i="12"/>
  <c r="C132" i="12"/>
  <c r="D132" i="12"/>
  <c r="I132" i="12"/>
  <c r="L132" i="12"/>
  <c r="O132" i="12"/>
  <c r="AX132" i="12"/>
  <c r="A133" i="12"/>
  <c r="B133" i="12"/>
  <c r="C133" i="12"/>
  <c r="D133" i="12"/>
  <c r="L133" i="12"/>
  <c r="O133" i="12"/>
  <c r="AX133" i="12"/>
  <c r="A134" i="12"/>
  <c r="B134" i="12"/>
  <c r="C134" i="12"/>
  <c r="D134" i="12"/>
  <c r="I134" i="12"/>
  <c r="L134" i="12"/>
  <c r="O134" i="12"/>
  <c r="AX134" i="12"/>
  <c r="A135" i="12"/>
  <c r="B135" i="12"/>
  <c r="C135" i="12"/>
  <c r="D135" i="12"/>
  <c r="I135" i="12"/>
  <c r="L135" i="12"/>
  <c r="AX135" i="12"/>
  <c r="A136" i="12"/>
  <c r="B136" i="12"/>
  <c r="C136" i="12"/>
  <c r="D136" i="12"/>
  <c r="I136" i="12"/>
  <c r="L136" i="12"/>
  <c r="O136" i="12"/>
  <c r="AX136" i="12"/>
  <c r="A137" i="12"/>
  <c r="B137" i="12"/>
  <c r="C137" i="12"/>
  <c r="D137" i="12"/>
  <c r="I137" i="12"/>
  <c r="L137" i="12"/>
  <c r="O137" i="12"/>
  <c r="AX137" i="12"/>
  <c r="A138" i="12"/>
  <c r="B138" i="12"/>
  <c r="C138" i="12"/>
  <c r="D138" i="12"/>
  <c r="I138" i="12"/>
  <c r="L138" i="12"/>
  <c r="O138" i="12"/>
  <c r="AX138" i="12"/>
  <c r="A139" i="12"/>
  <c r="B139" i="12"/>
  <c r="C139" i="12"/>
  <c r="D139" i="12"/>
  <c r="L139" i="12"/>
  <c r="O139" i="12"/>
  <c r="AX139" i="12"/>
  <c r="A140" i="12"/>
  <c r="B140" i="12"/>
  <c r="C140" i="12"/>
  <c r="D140" i="12"/>
  <c r="I140" i="12"/>
  <c r="L140" i="12"/>
  <c r="O140" i="12"/>
  <c r="AX140" i="12"/>
  <c r="A141" i="12"/>
  <c r="B141" i="12"/>
  <c r="C141" i="12"/>
  <c r="D141" i="12"/>
  <c r="L141" i="12"/>
  <c r="O141" i="12"/>
  <c r="AX141" i="12"/>
  <c r="A142" i="12"/>
  <c r="B142" i="12"/>
  <c r="C142" i="12"/>
  <c r="D142" i="12"/>
  <c r="L142" i="12"/>
  <c r="O142" i="12"/>
  <c r="AX142" i="12"/>
  <c r="A143" i="12"/>
  <c r="B143" i="12"/>
  <c r="C143" i="12"/>
  <c r="D143" i="12"/>
  <c r="L143" i="12"/>
  <c r="O143" i="12"/>
  <c r="AX143" i="12"/>
  <c r="A144" i="12"/>
  <c r="B144" i="12"/>
  <c r="E144" i="12" s="1"/>
  <c r="C144" i="12"/>
  <c r="D144" i="12"/>
  <c r="L144" i="12"/>
  <c r="O144" i="12"/>
  <c r="AX144" i="12"/>
  <c r="A145" i="12"/>
  <c r="B145" i="12"/>
  <c r="C145" i="12"/>
  <c r="D145" i="12"/>
  <c r="I145" i="12"/>
  <c r="L145" i="12"/>
  <c r="O145" i="12"/>
  <c r="AX145" i="12"/>
  <c r="A146" i="12"/>
  <c r="B146" i="12"/>
  <c r="E146" i="12" s="1"/>
  <c r="F146" i="12" s="1"/>
  <c r="C146" i="12"/>
  <c r="D146" i="12"/>
  <c r="I146" i="12"/>
  <c r="L146" i="12"/>
  <c r="O146" i="12"/>
  <c r="AX146" i="12"/>
  <c r="A147" i="12"/>
  <c r="B147" i="12"/>
  <c r="C147" i="12"/>
  <c r="D147" i="12"/>
  <c r="I147" i="12"/>
  <c r="L147" i="12"/>
  <c r="O147" i="12"/>
  <c r="AX147" i="12"/>
  <c r="A148" i="12"/>
  <c r="B148" i="12"/>
  <c r="C148" i="12"/>
  <c r="D148" i="12"/>
  <c r="I148" i="12"/>
  <c r="L148" i="12"/>
  <c r="O148" i="12"/>
  <c r="AX148" i="12"/>
  <c r="A149" i="12"/>
  <c r="B149" i="12"/>
  <c r="E149" i="12" s="1"/>
  <c r="C149" i="12"/>
  <c r="D149" i="12"/>
  <c r="L149" i="12"/>
  <c r="O149" i="12"/>
  <c r="AX149" i="12"/>
  <c r="A150" i="12"/>
  <c r="B150" i="12"/>
  <c r="C150" i="12"/>
  <c r="D150" i="12"/>
  <c r="L150" i="12"/>
  <c r="O150" i="12"/>
  <c r="AX150" i="12"/>
  <c r="A151" i="12"/>
  <c r="B151" i="12"/>
  <c r="C151" i="12"/>
  <c r="D151" i="12"/>
  <c r="I151" i="12"/>
  <c r="L151" i="12"/>
  <c r="O151" i="12"/>
  <c r="AX151" i="12"/>
  <c r="A152" i="12"/>
  <c r="B152" i="12"/>
  <c r="C152" i="12"/>
  <c r="D152" i="12"/>
  <c r="I152" i="12"/>
  <c r="L152" i="12"/>
  <c r="O152" i="12"/>
  <c r="AX152" i="12"/>
  <c r="A153" i="12"/>
  <c r="B153" i="12"/>
  <c r="C153" i="12"/>
  <c r="D153" i="12"/>
  <c r="I153" i="12"/>
  <c r="L153" i="12"/>
  <c r="O153" i="12"/>
  <c r="AX153" i="12"/>
  <c r="A154" i="12"/>
  <c r="B154" i="12"/>
  <c r="C154" i="12"/>
  <c r="D154" i="12"/>
  <c r="I154" i="12"/>
  <c r="L154" i="12"/>
  <c r="O154" i="12"/>
  <c r="AX154" i="12"/>
  <c r="A155" i="12"/>
  <c r="B155" i="12"/>
  <c r="C155" i="12"/>
  <c r="D155" i="12"/>
  <c r="I155" i="12"/>
  <c r="L155" i="12"/>
  <c r="O155" i="12"/>
  <c r="AX155" i="12"/>
  <c r="A156" i="12"/>
  <c r="B156" i="12"/>
  <c r="C156" i="12"/>
  <c r="D156" i="12"/>
  <c r="I156" i="12"/>
  <c r="L156" i="12"/>
  <c r="O156" i="12"/>
  <c r="AX156" i="12"/>
  <c r="A157" i="12"/>
  <c r="B157" i="12"/>
  <c r="E157" i="12" s="1"/>
  <c r="F157" i="12" s="1"/>
  <c r="C157" i="12"/>
  <c r="D157" i="12"/>
  <c r="L157" i="12"/>
  <c r="O157" i="12"/>
  <c r="AX157" i="12"/>
  <c r="A158" i="12"/>
  <c r="B158" i="12"/>
  <c r="C158" i="12"/>
  <c r="D158" i="12"/>
  <c r="I158" i="12"/>
  <c r="L158" i="12"/>
  <c r="O158" i="12"/>
  <c r="AX158" i="12"/>
  <c r="A159" i="12"/>
  <c r="B159" i="12"/>
  <c r="C159" i="12"/>
  <c r="D159" i="12"/>
  <c r="I159" i="12"/>
  <c r="L159" i="12"/>
  <c r="O159" i="12"/>
  <c r="AX159" i="12"/>
  <c r="A160" i="12"/>
  <c r="B160" i="12"/>
  <c r="C160" i="12"/>
  <c r="D160" i="12"/>
  <c r="I160" i="12"/>
  <c r="L160" i="12"/>
  <c r="O160" i="12"/>
  <c r="AX160" i="12"/>
  <c r="A161" i="12"/>
  <c r="B161" i="12"/>
  <c r="E161" i="12" s="1"/>
  <c r="C161" i="12"/>
  <c r="D161" i="12"/>
  <c r="I161" i="12"/>
  <c r="L161" i="12"/>
  <c r="O161" i="12"/>
  <c r="AX161" i="12"/>
  <c r="A162" i="12"/>
  <c r="B162" i="12"/>
  <c r="E162" i="12" s="1"/>
  <c r="C162" i="12"/>
  <c r="D162" i="12"/>
  <c r="L162" i="12"/>
  <c r="O162" i="12"/>
  <c r="AX162" i="12"/>
  <c r="A163" i="12"/>
  <c r="B163" i="12"/>
  <c r="C163" i="12"/>
  <c r="D163" i="12"/>
  <c r="L163" i="12"/>
  <c r="O163" i="12"/>
  <c r="AX163" i="12"/>
  <c r="A164" i="12"/>
  <c r="B164" i="12"/>
  <c r="E164" i="12" s="1"/>
  <c r="AD164" i="12" s="1"/>
  <c r="AH164" i="12" s="1"/>
  <c r="AG164" i="12" s="1"/>
  <c r="C164" i="12"/>
  <c r="D164" i="12"/>
  <c r="I164" i="12"/>
  <c r="L164" i="12"/>
  <c r="O164" i="12"/>
  <c r="AX164" i="12"/>
  <c r="A165" i="12"/>
  <c r="B165" i="12"/>
  <c r="C165" i="12"/>
  <c r="D165" i="12"/>
  <c r="I165" i="12"/>
  <c r="L165" i="12"/>
  <c r="O165" i="12"/>
  <c r="AX165" i="12"/>
  <c r="A166" i="12"/>
  <c r="B166" i="12"/>
  <c r="C166" i="12"/>
  <c r="D166" i="12"/>
  <c r="L166" i="12"/>
  <c r="O166" i="12"/>
  <c r="AX166" i="12"/>
  <c r="A167" i="12"/>
  <c r="B167" i="12"/>
  <c r="E167" i="12" s="1"/>
  <c r="C167" i="12"/>
  <c r="D167" i="12"/>
  <c r="I167" i="12"/>
  <c r="L167" i="12"/>
  <c r="O167" i="12"/>
  <c r="AX167" i="12"/>
  <c r="A168" i="12"/>
  <c r="B168" i="12"/>
  <c r="C168" i="12"/>
  <c r="D168" i="12"/>
  <c r="L168" i="12"/>
  <c r="O168" i="12"/>
  <c r="AX168" i="12"/>
  <c r="A169" i="12"/>
  <c r="B169" i="12"/>
  <c r="C169" i="12"/>
  <c r="D169" i="12"/>
  <c r="I169" i="12"/>
  <c r="L169" i="12"/>
  <c r="O169" i="12"/>
  <c r="AX169" i="12"/>
  <c r="A170" i="12"/>
  <c r="B170" i="12"/>
  <c r="E170" i="12" s="1"/>
  <c r="F170" i="12" s="1"/>
  <c r="C170" i="12"/>
  <c r="D170" i="12"/>
  <c r="L170" i="12"/>
  <c r="O170" i="12"/>
  <c r="AX170" i="12"/>
  <c r="A171" i="12"/>
  <c r="B171" i="12"/>
  <c r="C171" i="12"/>
  <c r="D171" i="12"/>
  <c r="I171" i="12"/>
  <c r="L171" i="12"/>
  <c r="AX171" i="12"/>
  <c r="A172" i="12"/>
  <c r="B172" i="12"/>
  <c r="C172" i="12"/>
  <c r="D172" i="12"/>
  <c r="I172" i="12"/>
  <c r="L172" i="12"/>
  <c r="O172" i="12"/>
  <c r="AX172" i="12"/>
  <c r="A173" i="12"/>
  <c r="B173" i="12"/>
  <c r="E173" i="12" s="1"/>
  <c r="F173" i="12" s="1"/>
  <c r="C173" i="12"/>
  <c r="D173" i="12"/>
  <c r="L173" i="12"/>
  <c r="O173" i="12"/>
  <c r="AX173" i="12"/>
  <c r="A174" i="12"/>
  <c r="B174" i="12"/>
  <c r="E174" i="12" s="1"/>
  <c r="C174" i="12"/>
  <c r="D174" i="12"/>
  <c r="L174" i="12"/>
  <c r="O174" i="12"/>
  <c r="AX174" i="12"/>
  <c r="A175" i="12"/>
  <c r="B175" i="12"/>
  <c r="C175" i="12"/>
  <c r="D175" i="12"/>
  <c r="L175" i="12"/>
  <c r="O175" i="12"/>
  <c r="AX175" i="12"/>
  <c r="A176" i="12"/>
  <c r="B176" i="12"/>
  <c r="E176" i="12" s="1"/>
  <c r="F176" i="12" s="1"/>
  <c r="C176" i="12"/>
  <c r="D176" i="12"/>
  <c r="I176" i="12"/>
  <c r="L176" i="12"/>
  <c r="O176" i="12"/>
  <c r="AX176" i="12"/>
  <c r="A177" i="12"/>
  <c r="B177" i="12"/>
  <c r="C177" i="12"/>
  <c r="D177" i="12"/>
  <c r="I177" i="12"/>
  <c r="L177" i="12"/>
  <c r="O177" i="12"/>
  <c r="AX177" i="12"/>
  <c r="A178" i="12"/>
  <c r="B178" i="12"/>
  <c r="E178" i="12" s="1"/>
  <c r="F178" i="12" s="1"/>
  <c r="C178" i="12"/>
  <c r="D178" i="12"/>
  <c r="L178" i="12"/>
  <c r="O178" i="12"/>
  <c r="AX178" i="12"/>
  <c r="A179" i="12"/>
  <c r="B179" i="12"/>
  <c r="C179" i="12"/>
  <c r="D179" i="12"/>
  <c r="I179" i="12"/>
  <c r="L179" i="12"/>
  <c r="O179" i="12"/>
  <c r="AX179" i="12"/>
  <c r="A180" i="12"/>
  <c r="B180" i="12"/>
  <c r="C180" i="12"/>
  <c r="D180" i="12"/>
  <c r="I180" i="12"/>
  <c r="L180" i="12"/>
  <c r="O180" i="12"/>
  <c r="AX180" i="12"/>
  <c r="A181" i="12"/>
  <c r="B181" i="12"/>
  <c r="C181" i="12"/>
  <c r="D181" i="12"/>
  <c r="L181" i="12"/>
  <c r="O181" i="12"/>
  <c r="AX181" i="12"/>
  <c r="A117" i="4"/>
  <c r="B117" i="4"/>
  <c r="C117" i="4"/>
  <c r="D117" i="4"/>
  <c r="X117" i="4"/>
  <c r="AB117" i="4" s="1"/>
  <c r="AA117" i="4" s="1"/>
  <c r="E117" i="4" s="1"/>
  <c r="Y117" i="4"/>
  <c r="Z117" i="4"/>
  <c r="AL117" i="4"/>
  <c r="AM117" i="4"/>
  <c r="AN117" i="4"/>
  <c r="AO117" i="4"/>
  <c r="A118" i="4"/>
  <c r="B118" i="4"/>
  <c r="C118" i="4"/>
  <c r="D118" i="4"/>
  <c r="X118" i="4"/>
  <c r="AB118" i="4" s="1"/>
  <c r="AA118" i="4" s="1"/>
  <c r="E118" i="4" s="1"/>
  <c r="Y118" i="4"/>
  <c r="Z118" i="4"/>
  <c r="AL118" i="4"/>
  <c r="AM118" i="4"/>
  <c r="AN118" i="4"/>
  <c r="AO118" i="4"/>
  <c r="A119" i="4"/>
  <c r="B119" i="4"/>
  <c r="C119" i="4"/>
  <c r="D119" i="4"/>
  <c r="X119" i="4"/>
  <c r="AB119" i="4" s="1"/>
  <c r="AA119" i="4" s="1"/>
  <c r="E119" i="4" s="1"/>
  <c r="Y119" i="4"/>
  <c r="Z119" i="4"/>
  <c r="AL119" i="4"/>
  <c r="AM119" i="4"/>
  <c r="AN119" i="4"/>
  <c r="AO119" i="4"/>
  <c r="A120" i="4"/>
  <c r="B120" i="4"/>
  <c r="C120" i="4"/>
  <c r="D120" i="4"/>
  <c r="X120" i="4"/>
  <c r="AB120" i="4" s="1"/>
  <c r="AA120" i="4" s="1"/>
  <c r="E120" i="4" s="1"/>
  <c r="Y120" i="4"/>
  <c r="Z120" i="4"/>
  <c r="AL120" i="4"/>
  <c r="AM120" i="4"/>
  <c r="AN120" i="4"/>
  <c r="AO120" i="4"/>
  <c r="A121" i="4"/>
  <c r="B121" i="4"/>
  <c r="C121" i="4"/>
  <c r="D121" i="4"/>
  <c r="X121" i="4"/>
  <c r="Y121" i="4"/>
  <c r="Z121" i="4"/>
  <c r="AL121" i="4"/>
  <c r="AM121" i="4"/>
  <c r="AN121" i="4"/>
  <c r="AO121" i="4"/>
  <c r="A122" i="4"/>
  <c r="B122" i="4"/>
  <c r="C122" i="4"/>
  <c r="D122" i="4"/>
  <c r="X122" i="4"/>
  <c r="Y122" i="4"/>
  <c r="Z122" i="4"/>
  <c r="AL122" i="4"/>
  <c r="AM122" i="4"/>
  <c r="AN122" i="4"/>
  <c r="AO122" i="4"/>
  <c r="A123" i="4"/>
  <c r="B123" i="4"/>
  <c r="C123" i="4"/>
  <c r="D123" i="4"/>
  <c r="X123" i="4"/>
  <c r="AB123" i="4" s="1"/>
  <c r="AA123" i="4" s="1"/>
  <c r="E123" i="4" s="1"/>
  <c r="Y123" i="4"/>
  <c r="Z123" i="4"/>
  <c r="AL123" i="4"/>
  <c r="AM123" i="4"/>
  <c r="AN123" i="4"/>
  <c r="AO123" i="4"/>
  <c r="A124" i="4"/>
  <c r="B124" i="4"/>
  <c r="C124" i="4"/>
  <c r="D124" i="4"/>
  <c r="X124" i="4"/>
  <c r="Y124" i="4"/>
  <c r="Z124" i="4"/>
  <c r="AL124" i="4"/>
  <c r="AM124" i="4"/>
  <c r="AN124" i="4"/>
  <c r="AO124" i="4"/>
  <c r="A125" i="4"/>
  <c r="B125" i="4"/>
  <c r="C125" i="4"/>
  <c r="D125" i="4"/>
  <c r="X125" i="4"/>
  <c r="Y125" i="4"/>
  <c r="Z125" i="4"/>
  <c r="AL125" i="4"/>
  <c r="AM125" i="4"/>
  <c r="AN125" i="4"/>
  <c r="AO125" i="4"/>
  <c r="A126" i="4"/>
  <c r="B126" i="4"/>
  <c r="C126" i="4"/>
  <c r="D126" i="4"/>
  <c r="X126" i="4"/>
  <c r="AB126" i="4" s="1"/>
  <c r="AA126" i="4" s="1"/>
  <c r="E126" i="4" s="1"/>
  <c r="Y126" i="4"/>
  <c r="Z126" i="4"/>
  <c r="AL126" i="4"/>
  <c r="AM126" i="4"/>
  <c r="AN126" i="4"/>
  <c r="AO126" i="4"/>
  <c r="A127" i="4"/>
  <c r="B127" i="4"/>
  <c r="C127" i="4"/>
  <c r="D127" i="4"/>
  <c r="X127" i="4"/>
  <c r="AB127" i="4" s="1"/>
  <c r="AA127" i="4" s="1"/>
  <c r="E127" i="4" s="1"/>
  <c r="Y127" i="4"/>
  <c r="Z127" i="4"/>
  <c r="AL127" i="4"/>
  <c r="AM127" i="4"/>
  <c r="AN127" i="4"/>
  <c r="AO127" i="4"/>
  <c r="A128" i="4"/>
  <c r="B128" i="4"/>
  <c r="C128" i="4"/>
  <c r="D128" i="4"/>
  <c r="X128" i="4"/>
  <c r="AB128" i="4" s="1"/>
  <c r="AA128" i="4" s="1"/>
  <c r="E128" i="4" s="1"/>
  <c r="Y128" i="4"/>
  <c r="Z128" i="4"/>
  <c r="AL128" i="4"/>
  <c r="AM128" i="4"/>
  <c r="AN128" i="4"/>
  <c r="AO128" i="4"/>
  <c r="A129" i="4"/>
  <c r="B129" i="4"/>
  <c r="C129" i="4"/>
  <c r="D129" i="4"/>
  <c r="X129" i="4"/>
  <c r="AB129" i="4" s="1"/>
  <c r="AA129" i="4" s="1"/>
  <c r="E129" i="4" s="1"/>
  <c r="Y129" i="4"/>
  <c r="Z129" i="4"/>
  <c r="AL129" i="4"/>
  <c r="AM129" i="4"/>
  <c r="AN129" i="4"/>
  <c r="AO129" i="4"/>
  <c r="A130" i="4"/>
  <c r="B130" i="4"/>
  <c r="C130" i="4"/>
  <c r="D130" i="4"/>
  <c r="X130" i="4"/>
  <c r="AB130" i="4" s="1"/>
  <c r="AA130" i="4" s="1"/>
  <c r="E130" i="4" s="1"/>
  <c r="Y130" i="4"/>
  <c r="Z130" i="4"/>
  <c r="AL130" i="4"/>
  <c r="AM130" i="4"/>
  <c r="AN130" i="4"/>
  <c r="AO130" i="4"/>
  <c r="A131" i="4"/>
  <c r="B131" i="4"/>
  <c r="C131" i="4"/>
  <c r="D131" i="4"/>
  <c r="X131" i="4"/>
  <c r="AB131" i="4" s="1"/>
  <c r="AA131" i="4" s="1"/>
  <c r="E131" i="4" s="1"/>
  <c r="Y131" i="4"/>
  <c r="Z131" i="4"/>
  <c r="AL131" i="4"/>
  <c r="AM131" i="4"/>
  <c r="AN131" i="4"/>
  <c r="AO131" i="4"/>
  <c r="A132" i="4"/>
  <c r="B132" i="4"/>
  <c r="C132" i="4"/>
  <c r="D132" i="4"/>
  <c r="X132" i="4"/>
  <c r="AB132" i="4" s="1"/>
  <c r="AA132" i="4" s="1"/>
  <c r="E132" i="4" s="1"/>
  <c r="Y132" i="4"/>
  <c r="Z132" i="4"/>
  <c r="AL132" i="4"/>
  <c r="AM132" i="4"/>
  <c r="AN132" i="4"/>
  <c r="AO132" i="4"/>
  <c r="A133" i="4"/>
  <c r="B133" i="4"/>
  <c r="C133" i="4"/>
  <c r="D133" i="4"/>
  <c r="X133" i="4"/>
  <c r="AB133" i="4" s="1"/>
  <c r="AA133" i="4" s="1"/>
  <c r="E133" i="4" s="1"/>
  <c r="Y133" i="4"/>
  <c r="Z133" i="4"/>
  <c r="AL133" i="4"/>
  <c r="AM133" i="4"/>
  <c r="AN133" i="4"/>
  <c r="AO133" i="4"/>
  <c r="A134" i="4"/>
  <c r="B134" i="4"/>
  <c r="C134" i="4"/>
  <c r="D134" i="4"/>
  <c r="X134" i="4"/>
  <c r="AB134" i="4" s="1"/>
  <c r="AA134" i="4" s="1"/>
  <c r="E134" i="4" s="1"/>
  <c r="Y134" i="4"/>
  <c r="Z134" i="4"/>
  <c r="AL134" i="4"/>
  <c r="AM134" i="4"/>
  <c r="AN134" i="4"/>
  <c r="AO134" i="4"/>
  <c r="A135" i="4"/>
  <c r="B135" i="4"/>
  <c r="C135" i="4"/>
  <c r="D135" i="4"/>
  <c r="X135" i="4"/>
  <c r="AB135" i="4" s="1"/>
  <c r="AA135" i="4" s="1"/>
  <c r="E135" i="4" s="1"/>
  <c r="Y135" i="4"/>
  <c r="Z135" i="4"/>
  <c r="AL135" i="4"/>
  <c r="AM135" i="4"/>
  <c r="AN135" i="4"/>
  <c r="AO135" i="4"/>
  <c r="A136" i="4"/>
  <c r="B136" i="4"/>
  <c r="C136" i="4"/>
  <c r="D136" i="4"/>
  <c r="X136" i="4"/>
  <c r="AB136" i="4" s="1"/>
  <c r="AA136" i="4" s="1"/>
  <c r="E136" i="4" s="1"/>
  <c r="Y136" i="4"/>
  <c r="Z136" i="4"/>
  <c r="AL136" i="4"/>
  <c r="AM136" i="4"/>
  <c r="AN136" i="4"/>
  <c r="AO136" i="4"/>
  <c r="A137" i="4"/>
  <c r="B137" i="4"/>
  <c r="C137" i="4"/>
  <c r="D137" i="4"/>
  <c r="X137" i="4"/>
  <c r="AB137" i="4" s="1"/>
  <c r="AA137" i="4" s="1"/>
  <c r="E137" i="4" s="1"/>
  <c r="Y137" i="4"/>
  <c r="Z137" i="4"/>
  <c r="AL137" i="4"/>
  <c r="AM137" i="4"/>
  <c r="AN137" i="4"/>
  <c r="AO137" i="4"/>
  <c r="A138" i="4"/>
  <c r="B138" i="4"/>
  <c r="C138" i="4"/>
  <c r="D138" i="4"/>
  <c r="X138" i="4"/>
  <c r="AB138" i="4" s="1"/>
  <c r="AA138" i="4" s="1"/>
  <c r="E138" i="4" s="1"/>
  <c r="Y138" i="4"/>
  <c r="Z138" i="4"/>
  <c r="AL138" i="4"/>
  <c r="AM138" i="4"/>
  <c r="AN138" i="4"/>
  <c r="AO138" i="4"/>
  <c r="A139" i="4"/>
  <c r="B139" i="4"/>
  <c r="C139" i="4"/>
  <c r="D139" i="4"/>
  <c r="X139" i="4"/>
  <c r="AB139" i="4" s="1"/>
  <c r="AA139" i="4" s="1"/>
  <c r="E139" i="4" s="1"/>
  <c r="Y139" i="4"/>
  <c r="Z139" i="4"/>
  <c r="AL139" i="4"/>
  <c r="AM139" i="4"/>
  <c r="AN139" i="4"/>
  <c r="AO139" i="4"/>
  <c r="A140" i="4"/>
  <c r="B140" i="4"/>
  <c r="C140" i="4"/>
  <c r="D140" i="4"/>
  <c r="X140" i="4"/>
  <c r="AB140" i="4" s="1"/>
  <c r="AA140" i="4" s="1"/>
  <c r="E140" i="4" s="1"/>
  <c r="Y140" i="4"/>
  <c r="Z140" i="4"/>
  <c r="AL140" i="4"/>
  <c r="AM140" i="4"/>
  <c r="AN140" i="4"/>
  <c r="AO140" i="4"/>
  <c r="A141" i="4"/>
  <c r="B141" i="4"/>
  <c r="C141" i="4"/>
  <c r="D141" i="4"/>
  <c r="X141" i="4"/>
  <c r="AB141" i="4" s="1"/>
  <c r="AA141" i="4" s="1"/>
  <c r="E141" i="4" s="1"/>
  <c r="Y141" i="4"/>
  <c r="Z141" i="4"/>
  <c r="AL141" i="4"/>
  <c r="AM141" i="4"/>
  <c r="AN141" i="4"/>
  <c r="AO141" i="4"/>
  <c r="A142" i="4"/>
  <c r="B142" i="4"/>
  <c r="C142" i="4"/>
  <c r="D142" i="4"/>
  <c r="X142" i="4"/>
  <c r="AB142" i="4" s="1"/>
  <c r="AA142" i="4" s="1"/>
  <c r="E142" i="4" s="1"/>
  <c r="Y142" i="4"/>
  <c r="Z142" i="4"/>
  <c r="AL142" i="4"/>
  <c r="AM142" i="4"/>
  <c r="AN142" i="4"/>
  <c r="AO142" i="4"/>
  <c r="A143" i="4"/>
  <c r="B143" i="4"/>
  <c r="C143" i="4"/>
  <c r="D143" i="4"/>
  <c r="X143" i="4"/>
  <c r="AB143" i="4" s="1"/>
  <c r="AA143" i="4" s="1"/>
  <c r="E143" i="4" s="1"/>
  <c r="Y143" i="4"/>
  <c r="Z143" i="4"/>
  <c r="AL143" i="4"/>
  <c r="AM143" i="4"/>
  <c r="AN143" i="4"/>
  <c r="AO143" i="4"/>
  <c r="A144" i="4"/>
  <c r="B144" i="4"/>
  <c r="C144" i="4"/>
  <c r="D144" i="4"/>
  <c r="X144" i="4"/>
  <c r="AB144" i="4" s="1"/>
  <c r="AA144" i="4" s="1"/>
  <c r="E144" i="4" s="1"/>
  <c r="Y144" i="4"/>
  <c r="Z144" i="4"/>
  <c r="AL144" i="4"/>
  <c r="AM144" i="4"/>
  <c r="AN144" i="4"/>
  <c r="AO144" i="4"/>
  <c r="A145" i="4"/>
  <c r="B145" i="4"/>
  <c r="C145" i="4"/>
  <c r="D145" i="4"/>
  <c r="X145" i="4"/>
  <c r="AB145" i="4" s="1"/>
  <c r="AA145" i="4" s="1"/>
  <c r="E145" i="4" s="1"/>
  <c r="Y145" i="4"/>
  <c r="Z145" i="4"/>
  <c r="AL145" i="4"/>
  <c r="AM145" i="4"/>
  <c r="AN145" i="4"/>
  <c r="AO145" i="4"/>
  <c r="A146" i="4"/>
  <c r="B146" i="4"/>
  <c r="C146" i="4"/>
  <c r="D146" i="4"/>
  <c r="X146" i="4"/>
  <c r="AB146" i="4" s="1"/>
  <c r="AA146" i="4" s="1"/>
  <c r="E146" i="4" s="1"/>
  <c r="Y146" i="4"/>
  <c r="Z146" i="4"/>
  <c r="AL146" i="4"/>
  <c r="AM146" i="4"/>
  <c r="AN146" i="4"/>
  <c r="AO146" i="4"/>
  <c r="A147" i="4"/>
  <c r="B147" i="4"/>
  <c r="C147" i="4"/>
  <c r="D147" i="4"/>
  <c r="X147" i="4"/>
  <c r="AB147" i="4" s="1"/>
  <c r="AA147" i="4" s="1"/>
  <c r="E147" i="4" s="1"/>
  <c r="Y147" i="4"/>
  <c r="Z147" i="4"/>
  <c r="AL147" i="4"/>
  <c r="AM147" i="4"/>
  <c r="AN147" i="4"/>
  <c r="AO147" i="4"/>
  <c r="A148" i="4"/>
  <c r="B148" i="4"/>
  <c r="C148" i="4"/>
  <c r="D148" i="4"/>
  <c r="X148" i="4"/>
  <c r="AB148" i="4" s="1"/>
  <c r="AA148" i="4" s="1"/>
  <c r="E148" i="4" s="1"/>
  <c r="Y148" i="4"/>
  <c r="Z148" i="4"/>
  <c r="AL148" i="4"/>
  <c r="AM148" i="4"/>
  <c r="AN148" i="4"/>
  <c r="AO148" i="4"/>
  <c r="A149" i="4"/>
  <c r="B149" i="4"/>
  <c r="C149" i="4"/>
  <c r="D149" i="4"/>
  <c r="X149" i="4"/>
  <c r="AB149" i="4" s="1"/>
  <c r="AA149" i="4" s="1"/>
  <c r="E149" i="4" s="1"/>
  <c r="Y149" i="4"/>
  <c r="Z149" i="4"/>
  <c r="AL149" i="4"/>
  <c r="AM149" i="4"/>
  <c r="AN149" i="4"/>
  <c r="AO149" i="4"/>
  <c r="A150" i="4"/>
  <c r="B150" i="4"/>
  <c r="C150" i="4"/>
  <c r="D150" i="4"/>
  <c r="X150" i="4"/>
  <c r="AB150" i="4" s="1"/>
  <c r="AA150" i="4" s="1"/>
  <c r="E150" i="4" s="1"/>
  <c r="Y150" i="4"/>
  <c r="Z150" i="4"/>
  <c r="AL150" i="4"/>
  <c r="AM150" i="4"/>
  <c r="AN150" i="4"/>
  <c r="AO150" i="4"/>
  <c r="A151" i="4"/>
  <c r="B151" i="4"/>
  <c r="C151" i="4"/>
  <c r="D151" i="4"/>
  <c r="X151" i="4"/>
  <c r="AB151" i="4" s="1"/>
  <c r="AA151" i="4" s="1"/>
  <c r="E151" i="4" s="1"/>
  <c r="Y151" i="4"/>
  <c r="Z151" i="4"/>
  <c r="AL151" i="4"/>
  <c r="AM151" i="4"/>
  <c r="AN151" i="4"/>
  <c r="AO151" i="4"/>
  <c r="A152" i="4"/>
  <c r="B152" i="4"/>
  <c r="C152" i="4"/>
  <c r="D152" i="4"/>
  <c r="X152" i="4"/>
  <c r="AB152" i="4" s="1"/>
  <c r="AA152" i="4" s="1"/>
  <c r="E152" i="4" s="1"/>
  <c r="Y152" i="4"/>
  <c r="Z152" i="4"/>
  <c r="AL152" i="4"/>
  <c r="AM152" i="4"/>
  <c r="AN152" i="4"/>
  <c r="AO152" i="4"/>
  <c r="A153" i="4"/>
  <c r="B153" i="4"/>
  <c r="C153" i="4"/>
  <c r="D153" i="4"/>
  <c r="X153" i="4"/>
  <c r="AB153" i="4" s="1"/>
  <c r="AA153" i="4" s="1"/>
  <c r="E153" i="4" s="1"/>
  <c r="Y153" i="4"/>
  <c r="Z153" i="4"/>
  <c r="AL153" i="4"/>
  <c r="AM153" i="4"/>
  <c r="AN153" i="4"/>
  <c r="AO153" i="4"/>
  <c r="A154" i="4"/>
  <c r="B154" i="4"/>
  <c r="C154" i="4"/>
  <c r="D154" i="4"/>
  <c r="X154" i="4"/>
  <c r="AB154" i="4" s="1"/>
  <c r="AA154" i="4" s="1"/>
  <c r="E154" i="4" s="1"/>
  <c r="Y154" i="4"/>
  <c r="Z154" i="4"/>
  <c r="AL154" i="4"/>
  <c r="AM154" i="4"/>
  <c r="AN154" i="4"/>
  <c r="AO154" i="4"/>
  <c r="A155" i="4"/>
  <c r="B155" i="4"/>
  <c r="C155" i="4"/>
  <c r="D155" i="4"/>
  <c r="X155" i="4"/>
  <c r="AB155" i="4" s="1"/>
  <c r="AA155" i="4" s="1"/>
  <c r="E155" i="4" s="1"/>
  <c r="Y155" i="4"/>
  <c r="Z155" i="4"/>
  <c r="AL155" i="4"/>
  <c r="AM155" i="4"/>
  <c r="AN155" i="4"/>
  <c r="AO155" i="4"/>
  <c r="A156" i="4"/>
  <c r="B156" i="4"/>
  <c r="C156" i="4"/>
  <c r="D156" i="4"/>
  <c r="X156" i="4"/>
  <c r="AB156" i="4" s="1"/>
  <c r="AA156" i="4" s="1"/>
  <c r="E156" i="4" s="1"/>
  <c r="Y156" i="4"/>
  <c r="Z156" i="4"/>
  <c r="AL156" i="4"/>
  <c r="AM156" i="4"/>
  <c r="AN156" i="4"/>
  <c r="AO156" i="4"/>
  <c r="A157" i="4"/>
  <c r="B157" i="4"/>
  <c r="C157" i="4"/>
  <c r="D157" i="4"/>
  <c r="X157" i="4"/>
  <c r="AB157" i="4" s="1"/>
  <c r="AA157" i="4" s="1"/>
  <c r="E157" i="4" s="1"/>
  <c r="Y157" i="4"/>
  <c r="Z157" i="4"/>
  <c r="AL157" i="4"/>
  <c r="AM157" i="4"/>
  <c r="AN157" i="4"/>
  <c r="AO157" i="4"/>
  <c r="A158" i="4"/>
  <c r="B158" i="4"/>
  <c r="C158" i="4"/>
  <c r="D158" i="4"/>
  <c r="X158" i="4"/>
  <c r="AB158" i="4" s="1"/>
  <c r="AA158" i="4" s="1"/>
  <c r="E158" i="4" s="1"/>
  <c r="Y158" i="4"/>
  <c r="Z158" i="4"/>
  <c r="AL158" i="4"/>
  <c r="AM158" i="4"/>
  <c r="AN158" i="4"/>
  <c r="AO158" i="4"/>
  <c r="A159" i="4"/>
  <c r="B159" i="4"/>
  <c r="C159" i="4"/>
  <c r="D159" i="4"/>
  <c r="X159" i="4"/>
  <c r="AB159" i="4" s="1"/>
  <c r="AA159" i="4" s="1"/>
  <c r="E159" i="4" s="1"/>
  <c r="Y159" i="4"/>
  <c r="Z159" i="4"/>
  <c r="AL159" i="4"/>
  <c r="AM159" i="4"/>
  <c r="AN159" i="4"/>
  <c r="AO159" i="4"/>
  <c r="A160" i="4"/>
  <c r="B160" i="4"/>
  <c r="C160" i="4"/>
  <c r="D160" i="4"/>
  <c r="X160" i="4"/>
  <c r="AB160" i="4" s="1"/>
  <c r="AA160" i="4" s="1"/>
  <c r="E160" i="4" s="1"/>
  <c r="Y160" i="4"/>
  <c r="Z160" i="4"/>
  <c r="AL160" i="4"/>
  <c r="AM160" i="4"/>
  <c r="AN160" i="4"/>
  <c r="AO160" i="4"/>
  <c r="A161" i="4"/>
  <c r="B161" i="4"/>
  <c r="C161" i="4"/>
  <c r="D161" i="4"/>
  <c r="X161" i="4"/>
  <c r="AB161" i="4" s="1"/>
  <c r="AA161" i="4" s="1"/>
  <c r="E161" i="4" s="1"/>
  <c r="Y161" i="4"/>
  <c r="Z161" i="4"/>
  <c r="AL161" i="4"/>
  <c r="AM161" i="4"/>
  <c r="AN161" i="4"/>
  <c r="AO161" i="4"/>
  <c r="A162" i="4"/>
  <c r="B162" i="4"/>
  <c r="C162" i="4"/>
  <c r="D162" i="4"/>
  <c r="X162" i="4"/>
  <c r="AB162" i="4" s="1"/>
  <c r="AA162" i="4" s="1"/>
  <c r="E162" i="4" s="1"/>
  <c r="Y162" i="4"/>
  <c r="Z162" i="4"/>
  <c r="AL162" i="4"/>
  <c r="AM162" i="4"/>
  <c r="AN162" i="4"/>
  <c r="AO162" i="4"/>
  <c r="A163" i="4"/>
  <c r="B163" i="4"/>
  <c r="C163" i="4"/>
  <c r="D163" i="4"/>
  <c r="X163" i="4"/>
  <c r="AB163" i="4" s="1"/>
  <c r="AA163" i="4" s="1"/>
  <c r="E163" i="4" s="1"/>
  <c r="Y163" i="4"/>
  <c r="Z163" i="4"/>
  <c r="AL163" i="4"/>
  <c r="AM163" i="4"/>
  <c r="AN163" i="4"/>
  <c r="AO163" i="4"/>
  <c r="A164" i="4"/>
  <c r="B164" i="4"/>
  <c r="C164" i="4"/>
  <c r="D164" i="4"/>
  <c r="X164" i="4"/>
  <c r="AB164" i="4" s="1"/>
  <c r="AA164" i="4" s="1"/>
  <c r="E164" i="4" s="1"/>
  <c r="Y164" i="4"/>
  <c r="Z164" i="4"/>
  <c r="AL164" i="4"/>
  <c r="AM164" i="4"/>
  <c r="AN164" i="4"/>
  <c r="AO164" i="4"/>
  <c r="A165" i="4"/>
  <c r="B165" i="4"/>
  <c r="C165" i="4"/>
  <c r="D165" i="4"/>
  <c r="X165" i="4"/>
  <c r="AB165" i="4" s="1"/>
  <c r="AA165" i="4" s="1"/>
  <c r="E165" i="4" s="1"/>
  <c r="Y165" i="4"/>
  <c r="Z165" i="4"/>
  <c r="AL165" i="4"/>
  <c r="AM165" i="4"/>
  <c r="AN165" i="4"/>
  <c r="AO165" i="4"/>
  <c r="A166" i="4"/>
  <c r="B166" i="4"/>
  <c r="C166" i="4"/>
  <c r="D166" i="4"/>
  <c r="X166" i="4"/>
  <c r="AB166" i="4" s="1"/>
  <c r="AA166" i="4" s="1"/>
  <c r="E166" i="4" s="1"/>
  <c r="Y166" i="4"/>
  <c r="Z166" i="4"/>
  <c r="AL166" i="4"/>
  <c r="AM166" i="4"/>
  <c r="AN166" i="4"/>
  <c r="AO166" i="4"/>
  <c r="A167" i="4"/>
  <c r="B167" i="4"/>
  <c r="C167" i="4"/>
  <c r="D167" i="4"/>
  <c r="X167" i="4"/>
  <c r="Y167" i="4"/>
  <c r="Z167" i="4"/>
  <c r="AL167" i="4"/>
  <c r="AM167" i="4"/>
  <c r="AN167" i="4"/>
  <c r="AO167" i="4"/>
  <c r="A168" i="4"/>
  <c r="B168" i="4"/>
  <c r="C168" i="4"/>
  <c r="D168" i="4"/>
  <c r="X168" i="4"/>
  <c r="Y168" i="4"/>
  <c r="Z168" i="4"/>
  <c r="AL168" i="4"/>
  <c r="AM168" i="4"/>
  <c r="AN168" i="4"/>
  <c r="AO168" i="4"/>
  <c r="A169" i="4"/>
  <c r="B169" i="4"/>
  <c r="C169" i="4"/>
  <c r="D169" i="4"/>
  <c r="X169" i="4"/>
  <c r="AB169" i="4" s="1"/>
  <c r="AA169" i="4" s="1"/>
  <c r="E169" i="4" s="1"/>
  <c r="Y169" i="4"/>
  <c r="Z169" i="4"/>
  <c r="AL169" i="4"/>
  <c r="AM169" i="4"/>
  <c r="AN169" i="4"/>
  <c r="AO169" i="4"/>
  <c r="A170" i="4"/>
  <c r="B170" i="4"/>
  <c r="C170" i="4"/>
  <c r="D170" i="4"/>
  <c r="X170" i="4"/>
  <c r="AB170" i="4" s="1"/>
  <c r="AA170" i="4" s="1"/>
  <c r="E170" i="4" s="1"/>
  <c r="Y170" i="4"/>
  <c r="Z170" i="4"/>
  <c r="AL170" i="4"/>
  <c r="AM170" i="4"/>
  <c r="AN170" i="4"/>
  <c r="AO170" i="4"/>
  <c r="A171" i="4"/>
  <c r="B171" i="4"/>
  <c r="C171" i="4"/>
  <c r="D171" i="4"/>
  <c r="X171" i="4"/>
  <c r="AB171" i="4" s="1"/>
  <c r="AA171" i="4" s="1"/>
  <c r="E171" i="4" s="1"/>
  <c r="Y171" i="4"/>
  <c r="Z171" i="4"/>
  <c r="AL171" i="4"/>
  <c r="AM171" i="4"/>
  <c r="AN171" i="4"/>
  <c r="AO171" i="4"/>
  <c r="A172" i="4"/>
  <c r="B172" i="4"/>
  <c r="C172" i="4"/>
  <c r="D172" i="4"/>
  <c r="X172" i="4"/>
  <c r="AB172" i="4" s="1"/>
  <c r="AA172" i="4" s="1"/>
  <c r="E172" i="4" s="1"/>
  <c r="Y172" i="4"/>
  <c r="Z172" i="4"/>
  <c r="AL172" i="4"/>
  <c r="AM172" i="4"/>
  <c r="AN172" i="4"/>
  <c r="AO172" i="4"/>
  <c r="A173" i="4"/>
  <c r="B173" i="4"/>
  <c r="C173" i="4"/>
  <c r="D173" i="4"/>
  <c r="X173" i="4"/>
  <c r="Y173" i="4"/>
  <c r="Z173" i="4"/>
  <c r="AB173" i="4"/>
  <c r="AA173" i="4" s="1"/>
  <c r="E173" i="4" s="1"/>
  <c r="AL173" i="4"/>
  <c r="AM173" i="4"/>
  <c r="AN173" i="4"/>
  <c r="AO173" i="4"/>
  <c r="A174" i="4"/>
  <c r="B174" i="4"/>
  <c r="C174" i="4"/>
  <c r="D174" i="4"/>
  <c r="X174" i="4"/>
  <c r="Y174" i="4"/>
  <c r="Z174" i="4"/>
  <c r="AB174" i="4"/>
  <c r="AA174" i="4" s="1"/>
  <c r="E174" i="4" s="1"/>
  <c r="AL174" i="4"/>
  <c r="AM174" i="4"/>
  <c r="AN174" i="4"/>
  <c r="AO174" i="4"/>
  <c r="A175" i="4"/>
  <c r="B175" i="4"/>
  <c r="C175" i="4"/>
  <c r="D175" i="4"/>
  <c r="X175" i="4"/>
  <c r="AB175" i="4" s="1"/>
  <c r="AA175" i="4" s="1"/>
  <c r="E175" i="4" s="1"/>
  <c r="Y175" i="4"/>
  <c r="Z175" i="4"/>
  <c r="AL175" i="4"/>
  <c r="AM175" i="4"/>
  <c r="AN175" i="4"/>
  <c r="AO175" i="4"/>
  <c r="A78" i="4"/>
  <c r="B78" i="4"/>
  <c r="C78" i="4"/>
  <c r="D78" i="4"/>
  <c r="X78" i="4"/>
  <c r="AB78" i="4" s="1"/>
  <c r="AA78" i="4" s="1"/>
  <c r="E78" i="4" s="1"/>
  <c r="Y78" i="4"/>
  <c r="Z78" i="4"/>
  <c r="AL78" i="4"/>
  <c r="AM78" i="4"/>
  <c r="AN78" i="4"/>
  <c r="AO78" i="4"/>
  <c r="A79" i="4"/>
  <c r="B79" i="4"/>
  <c r="C79" i="4"/>
  <c r="D79" i="4"/>
  <c r="X79" i="4"/>
  <c r="Y79" i="4"/>
  <c r="Z79" i="4"/>
  <c r="AL79" i="4"/>
  <c r="AM79" i="4"/>
  <c r="AN79" i="4"/>
  <c r="AO79" i="4"/>
  <c r="A80" i="4"/>
  <c r="B80" i="4"/>
  <c r="C80" i="4"/>
  <c r="D80" i="4"/>
  <c r="X80" i="4"/>
  <c r="Y80" i="4"/>
  <c r="Z80" i="4"/>
  <c r="AL80" i="4"/>
  <c r="AM80" i="4"/>
  <c r="AN80" i="4"/>
  <c r="AO80" i="4"/>
  <c r="A81" i="4"/>
  <c r="B81" i="4"/>
  <c r="C81" i="4"/>
  <c r="D81" i="4"/>
  <c r="X81" i="4"/>
  <c r="AB81" i="4" s="1"/>
  <c r="AA81" i="4" s="1"/>
  <c r="E81" i="4" s="1"/>
  <c r="Y81" i="4"/>
  <c r="Z81" i="4"/>
  <c r="AL81" i="4"/>
  <c r="AM81" i="4"/>
  <c r="AN81" i="4"/>
  <c r="AO81" i="4"/>
  <c r="A82" i="4"/>
  <c r="B82" i="4"/>
  <c r="C82" i="4"/>
  <c r="D82" i="4"/>
  <c r="X82" i="4"/>
  <c r="AB82" i="4" s="1"/>
  <c r="AA82" i="4" s="1"/>
  <c r="E82" i="4" s="1"/>
  <c r="Y82" i="4"/>
  <c r="Z82" i="4"/>
  <c r="AL82" i="4"/>
  <c r="AM82" i="4"/>
  <c r="AN82" i="4"/>
  <c r="AO82" i="4"/>
  <c r="A83" i="4"/>
  <c r="B83" i="4"/>
  <c r="C83" i="4"/>
  <c r="D83" i="4"/>
  <c r="X83" i="4"/>
  <c r="Y83" i="4"/>
  <c r="Z83" i="4"/>
  <c r="AL83" i="4"/>
  <c r="AM83" i="4"/>
  <c r="AN83" i="4"/>
  <c r="AO83" i="4"/>
  <c r="A84" i="4"/>
  <c r="B84" i="4"/>
  <c r="C84" i="4"/>
  <c r="D84" i="4"/>
  <c r="X84" i="4"/>
  <c r="Y84" i="4"/>
  <c r="Z84" i="4"/>
  <c r="AL84" i="4"/>
  <c r="AM84" i="4"/>
  <c r="AN84" i="4"/>
  <c r="AO84" i="4"/>
  <c r="A85" i="4"/>
  <c r="B85" i="4"/>
  <c r="C85" i="4"/>
  <c r="D85" i="4"/>
  <c r="X85" i="4"/>
  <c r="Y85" i="4"/>
  <c r="Z85" i="4"/>
  <c r="AL85" i="4"/>
  <c r="AM85" i="4"/>
  <c r="AN85" i="4"/>
  <c r="AO85" i="4"/>
  <c r="A86" i="4"/>
  <c r="B86" i="4"/>
  <c r="C86" i="4"/>
  <c r="D86" i="4"/>
  <c r="X86" i="4"/>
  <c r="Y86" i="4"/>
  <c r="Z86" i="4"/>
  <c r="AL86" i="4"/>
  <c r="AM86" i="4"/>
  <c r="AN86" i="4"/>
  <c r="AO86" i="4"/>
  <c r="A87" i="4"/>
  <c r="B87" i="4"/>
  <c r="C87" i="4"/>
  <c r="D87" i="4"/>
  <c r="X87" i="4"/>
  <c r="Y87" i="4"/>
  <c r="AB87" i="4" s="1"/>
  <c r="AA87" i="4" s="1"/>
  <c r="E87" i="4" s="1"/>
  <c r="Z87" i="4"/>
  <c r="AL87" i="4"/>
  <c r="AM87" i="4"/>
  <c r="AN87" i="4"/>
  <c r="AO87" i="4"/>
  <c r="A88" i="4"/>
  <c r="B88" i="4"/>
  <c r="C88" i="4"/>
  <c r="D88" i="4"/>
  <c r="X88" i="4"/>
  <c r="Y88" i="4"/>
  <c r="Z88" i="4"/>
  <c r="AL88" i="4"/>
  <c r="AM88" i="4"/>
  <c r="AN88" i="4"/>
  <c r="AO88" i="4"/>
  <c r="A89" i="4"/>
  <c r="B89" i="4"/>
  <c r="C89" i="4"/>
  <c r="D89" i="4"/>
  <c r="X89" i="4"/>
  <c r="Y89" i="4"/>
  <c r="Z89" i="4"/>
  <c r="AL89" i="4"/>
  <c r="AM89" i="4"/>
  <c r="AN89" i="4"/>
  <c r="AO89" i="4"/>
  <c r="A90" i="4"/>
  <c r="B90" i="4"/>
  <c r="C90" i="4"/>
  <c r="D90" i="4"/>
  <c r="X90" i="4"/>
  <c r="Y90" i="4"/>
  <c r="Z90" i="4"/>
  <c r="AL90" i="4"/>
  <c r="AM90" i="4"/>
  <c r="AN90" i="4"/>
  <c r="AO90" i="4"/>
  <c r="A91" i="4"/>
  <c r="B91" i="4"/>
  <c r="C91" i="4"/>
  <c r="D91" i="4"/>
  <c r="X91" i="4"/>
  <c r="Y91" i="4"/>
  <c r="Z91" i="4"/>
  <c r="AL91" i="4"/>
  <c r="AM91" i="4"/>
  <c r="AN91" i="4"/>
  <c r="AO91" i="4"/>
  <c r="A92" i="4"/>
  <c r="B92" i="4"/>
  <c r="C92" i="4"/>
  <c r="D92" i="4"/>
  <c r="X92" i="4"/>
  <c r="Y92" i="4"/>
  <c r="Z92" i="4"/>
  <c r="AL92" i="4"/>
  <c r="AM92" i="4"/>
  <c r="AN92" i="4"/>
  <c r="AO92" i="4"/>
  <c r="A93" i="4"/>
  <c r="B93" i="4"/>
  <c r="C93" i="4"/>
  <c r="D93" i="4"/>
  <c r="X93" i="4"/>
  <c r="Y93" i="4"/>
  <c r="Z93" i="4"/>
  <c r="AL93" i="4"/>
  <c r="AM93" i="4"/>
  <c r="AN93" i="4"/>
  <c r="AO93" i="4"/>
  <c r="A94" i="4"/>
  <c r="B94" i="4"/>
  <c r="C94" i="4"/>
  <c r="D94" i="4"/>
  <c r="X94" i="4"/>
  <c r="AB94" i="4" s="1"/>
  <c r="AA94" i="4" s="1"/>
  <c r="E94" i="4" s="1"/>
  <c r="Y94" i="4"/>
  <c r="Z94" i="4"/>
  <c r="AL94" i="4"/>
  <c r="AM94" i="4"/>
  <c r="AN94" i="4"/>
  <c r="AO94" i="4"/>
  <c r="A95" i="4"/>
  <c r="B95" i="4"/>
  <c r="C95" i="4"/>
  <c r="D95" i="4"/>
  <c r="X95" i="4"/>
  <c r="AB95" i="4" s="1"/>
  <c r="AA95" i="4" s="1"/>
  <c r="E95" i="4" s="1"/>
  <c r="Y95" i="4"/>
  <c r="Z95" i="4"/>
  <c r="AL95" i="4"/>
  <c r="AM95" i="4"/>
  <c r="AN95" i="4"/>
  <c r="AO95" i="4"/>
  <c r="A96" i="4"/>
  <c r="B96" i="4"/>
  <c r="C96" i="4"/>
  <c r="D96" i="4"/>
  <c r="X96" i="4"/>
  <c r="AB96" i="4" s="1"/>
  <c r="AA96" i="4" s="1"/>
  <c r="E96" i="4" s="1"/>
  <c r="Y96" i="4"/>
  <c r="Z96" i="4"/>
  <c r="AL96" i="4"/>
  <c r="AM96" i="4"/>
  <c r="AN96" i="4"/>
  <c r="AO96" i="4"/>
  <c r="A97" i="4"/>
  <c r="B97" i="4"/>
  <c r="C97" i="4"/>
  <c r="D97" i="4"/>
  <c r="X97" i="4"/>
  <c r="AB97" i="4" s="1"/>
  <c r="AA97" i="4" s="1"/>
  <c r="E97" i="4" s="1"/>
  <c r="Y97" i="4"/>
  <c r="Z97" i="4"/>
  <c r="AL97" i="4"/>
  <c r="AM97" i="4"/>
  <c r="AN97" i="4"/>
  <c r="AO97" i="4"/>
  <c r="A98" i="4"/>
  <c r="B98" i="4"/>
  <c r="C98" i="4"/>
  <c r="D98" i="4"/>
  <c r="X98" i="4"/>
  <c r="AB98" i="4" s="1"/>
  <c r="AA98" i="4" s="1"/>
  <c r="E98" i="4" s="1"/>
  <c r="Y98" i="4"/>
  <c r="Z98" i="4"/>
  <c r="AL98" i="4"/>
  <c r="AM98" i="4"/>
  <c r="AN98" i="4"/>
  <c r="AO98" i="4"/>
  <c r="A99" i="4"/>
  <c r="B99" i="4"/>
  <c r="C99" i="4"/>
  <c r="D99" i="4"/>
  <c r="X99" i="4"/>
  <c r="AB99" i="4" s="1"/>
  <c r="AA99" i="4" s="1"/>
  <c r="E99" i="4" s="1"/>
  <c r="Y99" i="4"/>
  <c r="Z99" i="4"/>
  <c r="AL99" i="4"/>
  <c r="AM99" i="4"/>
  <c r="AN99" i="4"/>
  <c r="AO99" i="4"/>
  <c r="A100" i="4"/>
  <c r="B100" i="4"/>
  <c r="C100" i="4"/>
  <c r="D100" i="4"/>
  <c r="X100" i="4"/>
  <c r="AB100" i="4" s="1"/>
  <c r="AA100" i="4" s="1"/>
  <c r="E100" i="4" s="1"/>
  <c r="Y100" i="4"/>
  <c r="Z100" i="4"/>
  <c r="AL100" i="4"/>
  <c r="AM100" i="4"/>
  <c r="AN100" i="4"/>
  <c r="AO100" i="4"/>
  <c r="A101" i="4"/>
  <c r="B101" i="4"/>
  <c r="C101" i="4"/>
  <c r="D101" i="4"/>
  <c r="X101" i="4"/>
  <c r="AB101" i="4" s="1"/>
  <c r="AA101" i="4" s="1"/>
  <c r="E101" i="4" s="1"/>
  <c r="Y101" i="4"/>
  <c r="Z101" i="4"/>
  <c r="AL101" i="4"/>
  <c r="AM101" i="4"/>
  <c r="AN101" i="4"/>
  <c r="AO101" i="4"/>
  <c r="A102" i="4"/>
  <c r="B102" i="4"/>
  <c r="C102" i="4"/>
  <c r="D102" i="4"/>
  <c r="X102" i="4"/>
  <c r="AB102" i="4" s="1"/>
  <c r="AA102" i="4" s="1"/>
  <c r="E102" i="4" s="1"/>
  <c r="Y102" i="4"/>
  <c r="Z102" i="4"/>
  <c r="AL102" i="4"/>
  <c r="AM102" i="4"/>
  <c r="AN102" i="4"/>
  <c r="AO102" i="4"/>
  <c r="A103" i="4"/>
  <c r="B103" i="4"/>
  <c r="C103" i="4"/>
  <c r="D103" i="4"/>
  <c r="X103" i="4"/>
  <c r="Y103" i="4"/>
  <c r="Z103" i="4"/>
  <c r="AB103" i="4"/>
  <c r="AA103" i="4" s="1"/>
  <c r="E103" i="4" s="1"/>
  <c r="AL103" i="4"/>
  <c r="AM103" i="4"/>
  <c r="AN103" i="4"/>
  <c r="AO103" i="4"/>
  <c r="A104" i="4"/>
  <c r="B104" i="4"/>
  <c r="C104" i="4"/>
  <c r="D104" i="4"/>
  <c r="X104" i="4"/>
  <c r="AB104" i="4" s="1"/>
  <c r="AA104" i="4" s="1"/>
  <c r="E104" i="4" s="1"/>
  <c r="Y104" i="4"/>
  <c r="Z104" i="4"/>
  <c r="AL104" i="4"/>
  <c r="AM104" i="4"/>
  <c r="AN104" i="4"/>
  <c r="AO104" i="4"/>
  <c r="A105" i="4"/>
  <c r="B105" i="4"/>
  <c r="C105" i="4"/>
  <c r="D105" i="4"/>
  <c r="X105" i="4"/>
  <c r="AB105" i="4" s="1"/>
  <c r="AA105" i="4" s="1"/>
  <c r="E105" i="4" s="1"/>
  <c r="Y105" i="4"/>
  <c r="Z105" i="4"/>
  <c r="AL105" i="4"/>
  <c r="AM105" i="4"/>
  <c r="AN105" i="4"/>
  <c r="AO105" i="4"/>
  <c r="A106" i="4"/>
  <c r="B106" i="4"/>
  <c r="C106" i="4"/>
  <c r="D106" i="4"/>
  <c r="X106" i="4"/>
  <c r="AB106" i="4" s="1"/>
  <c r="AA106" i="4" s="1"/>
  <c r="E106" i="4" s="1"/>
  <c r="Y106" i="4"/>
  <c r="Z106" i="4"/>
  <c r="AL106" i="4"/>
  <c r="AM106" i="4"/>
  <c r="AN106" i="4"/>
  <c r="AO106" i="4"/>
  <c r="A107" i="4"/>
  <c r="B107" i="4"/>
  <c r="C107" i="4"/>
  <c r="D107" i="4"/>
  <c r="X107" i="4"/>
  <c r="AB107" i="4" s="1"/>
  <c r="AA107" i="4" s="1"/>
  <c r="E107" i="4" s="1"/>
  <c r="Y107" i="4"/>
  <c r="Z107" i="4"/>
  <c r="AL107" i="4"/>
  <c r="AM107" i="4"/>
  <c r="AN107" i="4"/>
  <c r="AO107" i="4"/>
  <c r="A108" i="4"/>
  <c r="B108" i="4"/>
  <c r="C108" i="4"/>
  <c r="D108" i="4"/>
  <c r="X108" i="4"/>
  <c r="AB108" i="4" s="1"/>
  <c r="AA108" i="4" s="1"/>
  <c r="E108" i="4" s="1"/>
  <c r="Y108" i="4"/>
  <c r="Z108" i="4"/>
  <c r="AL108" i="4"/>
  <c r="AM108" i="4"/>
  <c r="AN108" i="4"/>
  <c r="AO108" i="4"/>
  <c r="A109" i="4"/>
  <c r="B109" i="4"/>
  <c r="C109" i="4"/>
  <c r="D109" i="4"/>
  <c r="X109" i="4"/>
  <c r="AB109" i="4" s="1"/>
  <c r="AA109" i="4" s="1"/>
  <c r="E109" i="4" s="1"/>
  <c r="Y109" i="4"/>
  <c r="Z109" i="4"/>
  <c r="AL109" i="4"/>
  <c r="AM109" i="4"/>
  <c r="AN109" i="4"/>
  <c r="AO109" i="4"/>
  <c r="A110" i="4"/>
  <c r="B110" i="4"/>
  <c r="C110" i="4"/>
  <c r="D110" i="4"/>
  <c r="X110" i="4"/>
  <c r="AB110" i="4" s="1"/>
  <c r="AA110" i="4" s="1"/>
  <c r="E110" i="4" s="1"/>
  <c r="Y110" i="4"/>
  <c r="Z110" i="4"/>
  <c r="AL110" i="4"/>
  <c r="AM110" i="4"/>
  <c r="AN110" i="4"/>
  <c r="AO110" i="4"/>
  <c r="A111" i="4"/>
  <c r="B111" i="4"/>
  <c r="C111" i="4"/>
  <c r="D111" i="4"/>
  <c r="X111" i="4"/>
  <c r="AB111" i="4" s="1"/>
  <c r="AA111" i="4" s="1"/>
  <c r="E111" i="4" s="1"/>
  <c r="Y111" i="4"/>
  <c r="Z111" i="4"/>
  <c r="AL111" i="4"/>
  <c r="AM111" i="4"/>
  <c r="AN111" i="4"/>
  <c r="AO111" i="4"/>
  <c r="A112" i="4"/>
  <c r="B112" i="4"/>
  <c r="C112" i="4"/>
  <c r="D112" i="4"/>
  <c r="X112" i="4"/>
  <c r="AB112" i="4" s="1"/>
  <c r="AA112" i="4" s="1"/>
  <c r="E112" i="4" s="1"/>
  <c r="Y112" i="4"/>
  <c r="Z112" i="4"/>
  <c r="AL112" i="4"/>
  <c r="AM112" i="4"/>
  <c r="AN112" i="4"/>
  <c r="AO112" i="4"/>
  <c r="A113" i="4"/>
  <c r="B113" i="4"/>
  <c r="C113" i="4"/>
  <c r="D113" i="4"/>
  <c r="X113" i="4"/>
  <c r="AB113" i="4" s="1"/>
  <c r="AA113" i="4" s="1"/>
  <c r="E113" i="4" s="1"/>
  <c r="Y113" i="4"/>
  <c r="Z113" i="4"/>
  <c r="AL113" i="4"/>
  <c r="AM113" i="4"/>
  <c r="AN113" i="4"/>
  <c r="AO113" i="4"/>
  <c r="A114" i="4"/>
  <c r="B114" i="4"/>
  <c r="C114" i="4"/>
  <c r="D114" i="4"/>
  <c r="X114" i="4"/>
  <c r="AB114" i="4" s="1"/>
  <c r="AA114" i="4" s="1"/>
  <c r="E114" i="4" s="1"/>
  <c r="Y114" i="4"/>
  <c r="Z114" i="4"/>
  <c r="AL114" i="4"/>
  <c r="AM114" i="4"/>
  <c r="AN114" i="4"/>
  <c r="AO114" i="4"/>
  <c r="A115" i="4"/>
  <c r="B115" i="4"/>
  <c r="C115" i="4"/>
  <c r="D115" i="4"/>
  <c r="X115" i="4"/>
  <c r="AB115" i="4" s="1"/>
  <c r="AA115" i="4" s="1"/>
  <c r="E115" i="4" s="1"/>
  <c r="Y115" i="4"/>
  <c r="Z115" i="4"/>
  <c r="AL115" i="4"/>
  <c r="AM115" i="4"/>
  <c r="AN115" i="4"/>
  <c r="AO115" i="4"/>
  <c r="A116" i="4"/>
  <c r="B116" i="4"/>
  <c r="C116" i="4"/>
  <c r="D116" i="4"/>
  <c r="X116" i="4"/>
  <c r="AB116" i="4" s="1"/>
  <c r="AA116" i="4" s="1"/>
  <c r="E116" i="4" s="1"/>
  <c r="Y116" i="4"/>
  <c r="Z116" i="4"/>
  <c r="AL116" i="4"/>
  <c r="AM116" i="4"/>
  <c r="AN116" i="4"/>
  <c r="AO116" i="4"/>
  <c r="AB122" i="4" l="1"/>
  <c r="AA122" i="4" s="1"/>
  <c r="E122" i="4" s="1"/>
  <c r="AB121" i="4"/>
  <c r="AA121" i="4" s="1"/>
  <c r="E121" i="4" s="1"/>
  <c r="AD124" i="12"/>
  <c r="AH124" i="12" s="1"/>
  <c r="AG124" i="12" s="1"/>
  <c r="AW113" i="12"/>
  <c r="AZ113" i="12" s="1"/>
  <c r="AW145" i="12"/>
  <c r="AZ145" i="12" s="1"/>
  <c r="AW108" i="12"/>
  <c r="AZ108" i="12" s="1"/>
  <c r="AW104" i="12"/>
  <c r="AZ104" i="12" s="1"/>
  <c r="AW181" i="12"/>
  <c r="AZ181" i="12" s="1"/>
  <c r="AW84" i="12"/>
  <c r="AZ84" i="12" s="1"/>
  <c r="AW166" i="12"/>
  <c r="AZ166" i="12" s="1"/>
  <c r="AW148" i="12"/>
  <c r="AZ148" i="12" s="1"/>
  <c r="AW162" i="12"/>
  <c r="AZ162" i="12" s="1"/>
  <c r="AW160" i="12"/>
  <c r="AZ160" i="12" s="1"/>
  <c r="AW141" i="12"/>
  <c r="AZ141" i="12" s="1"/>
  <c r="AW134" i="12"/>
  <c r="AZ134" i="12" s="1"/>
  <c r="AW130" i="12"/>
  <c r="AZ130" i="12" s="1"/>
  <c r="AD131" i="12"/>
  <c r="AH131" i="12" s="1"/>
  <c r="AG131" i="12" s="1"/>
  <c r="AW97" i="12"/>
  <c r="AZ97" i="12" s="1"/>
  <c r="E177" i="12"/>
  <c r="E159" i="12"/>
  <c r="F159" i="12" s="1"/>
  <c r="AW123" i="12"/>
  <c r="AZ123" i="12" s="1"/>
  <c r="AW144" i="12"/>
  <c r="AZ144" i="12" s="1"/>
  <c r="E139" i="12"/>
  <c r="AD139" i="12" s="1"/>
  <c r="AH139" i="12" s="1"/>
  <c r="AG139" i="12" s="1"/>
  <c r="AW129" i="12"/>
  <c r="AZ129" i="12" s="1"/>
  <c r="AW111" i="12"/>
  <c r="AZ111" i="12" s="1"/>
  <c r="AW109" i="12"/>
  <c r="AZ109" i="12" s="1"/>
  <c r="AW90" i="12"/>
  <c r="AZ90" i="12" s="1"/>
  <c r="E165" i="12"/>
  <c r="F165" i="12" s="1"/>
  <c r="E160" i="12"/>
  <c r="AW158" i="12"/>
  <c r="AZ158" i="12" s="1"/>
  <c r="AW152" i="12"/>
  <c r="AZ152" i="12" s="1"/>
  <c r="AW128" i="12"/>
  <c r="AZ128" i="12" s="1"/>
  <c r="AW114" i="12"/>
  <c r="AZ114" i="12" s="1"/>
  <c r="E110" i="12"/>
  <c r="AD110" i="12" s="1"/>
  <c r="AH110" i="12" s="1"/>
  <c r="AG110" i="12" s="1"/>
  <c r="AW105" i="12"/>
  <c r="AZ105" i="12" s="1"/>
  <c r="E102" i="12"/>
  <c r="AD102" i="12" s="1"/>
  <c r="AH102" i="12" s="1"/>
  <c r="AG102" i="12" s="1"/>
  <c r="AW82" i="12"/>
  <c r="AZ82" i="12" s="1"/>
  <c r="E140" i="12"/>
  <c r="AD140" i="12" s="1"/>
  <c r="AH140" i="12" s="1"/>
  <c r="AG140" i="12" s="1"/>
  <c r="I181" i="12"/>
  <c r="AW169" i="12"/>
  <c r="AZ169" i="12" s="1"/>
  <c r="AW156" i="12"/>
  <c r="AZ156" i="12" s="1"/>
  <c r="E152" i="12"/>
  <c r="F152" i="12" s="1"/>
  <c r="AW150" i="12"/>
  <c r="AZ150" i="12" s="1"/>
  <c r="E143" i="12"/>
  <c r="AD143" i="12" s="1"/>
  <c r="AH143" i="12" s="1"/>
  <c r="AG143" i="12" s="1"/>
  <c r="E117" i="12"/>
  <c r="F117" i="12" s="1"/>
  <c r="AW89" i="12"/>
  <c r="AZ89" i="12" s="1"/>
  <c r="AD176" i="12"/>
  <c r="AH176" i="12" s="1"/>
  <c r="AG176" i="12" s="1"/>
  <c r="F164" i="12"/>
  <c r="AW161" i="12"/>
  <c r="AZ161" i="12" s="1"/>
  <c r="E111" i="12"/>
  <c r="F111" i="12" s="1"/>
  <c r="AB168" i="4"/>
  <c r="AA168" i="4" s="1"/>
  <c r="E168" i="4" s="1"/>
  <c r="AB167" i="4"/>
  <c r="AA167" i="4" s="1"/>
  <c r="E167" i="4" s="1"/>
  <c r="AB125" i="4"/>
  <c r="AA125" i="4" s="1"/>
  <c r="E125" i="4" s="1"/>
  <c r="AB124" i="4"/>
  <c r="AA124" i="4" s="1"/>
  <c r="E124" i="4" s="1"/>
  <c r="AB93" i="4"/>
  <c r="AA93" i="4" s="1"/>
  <c r="E93" i="4" s="1"/>
  <c r="AB90" i="4"/>
  <c r="AA90" i="4" s="1"/>
  <c r="E90" i="4" s="1"/>
  <c r="AB85" i="4"/>
  <c r="AA85" i="4" s="1"/>
  <c r="E85" i="4" s="1"/>
  <c r="AB92" i="4"/>
  <c r="AA92" i="4" s="1"/>
  <c r="E92" i="4" s="1"/>
  <c r="AB89" i="4"/>
  <c r="AA89" i="4" s="1"/>
  <c r="E89" i="4" s="1"/>
  <c r="AB84" i="4"/>
  <c r="AA84" i="4" s="1"/>
  <c r="E84" i="4" s="1"/>
  <c r="AB91" i="4"/>
  <c r="AA91" i="4" s="1"/>
  <c r="E91" i="4" s="1"/>
  <c r="AB86" i="4"/>
  <c r="AA86" i="4" s="1"/>
  <c r="E86" i="4" s="1"/>
  <c r="AB88" i="4"/>
  <c r="AA88" i="4" s="1"/>
  <c r="E88" i="4" s="1"/>
  <c r="AB83" i="4"/>
  <c r="AA83" i="4" s="1"/>
  <c r="E83" i="4" s="1"/>
  <c r="AW167" i="12"/>
  <c r="AZ167" i="12" s="1"/>
  <c r="AW136" i="12"/>
  <c r="AZ136" i="12" s="1"/>
  <c r="E133" i="12"/>
  <c r="E122" i="12"/>
  <c r="E97" i="12"/>
  <c r="E112" i="12"/>
  <c r="E181" i="12"/>
  <c r="F181" i="12" s="1"/>
  <c r="I99" i="12"/>
  <c r="AW99" i="12"/>
  <c r="AZ99" i="12" s="1"/>
  <c r="I163" i="12"/>
  <c r="AW163" i="12"/>
  <c r="AZ163" i="12" s="1"/>
  <c r="E89" i="12"/>
  <c r="F89" i="12" s="1"/>
  <c r="E151" i="12"/>
  <c r="AW140" i="12"/>
  <c r="AZ140" i="12" s="1"/>
  <c r="E126" i="12"/>
  <c r="F126" i="12" s="1"/>
  <c r="E104" i="12"/>
  <c r="E101" i="12"/>
  <c r="E142" i="12"/>
  <c r="F142" i="12" s="1"/>
  <c r="E94" i="12"/>
  <c r="AW180" i="12"/>
  <c r="AZ180" i="12" s="1"/>
  <c r="E168" i="12"/>
  <c r="F168" i="12" s="1"/>
  <c r="E179" i="12"/>
  <c r="AW179" i="12"/>
  <c r="AZ179" i="12" s="1"/>
  <c r="AW176" i="12"/>
  <c r="AZ176" i="12" s="1"/>
  <c r="AW170" i="12"/>
  <c r="AZ170" i="12" s="1"/>
  <c r="E169" i="12"/>
  <c r="F169" i="12" s="1"/>
  <c r="AW164" i="12"/>
  <c r="AZ164" i="12" s="1"/>
  <c r="E156" i="12"/>
  <c r="F156" i="12" s="1"/>
  <c r="AW154" i="12"/>
  <c r="AZ154" i="12" s="1"/>
  <c r="I144" i="12"/>
  <c r="F124" i="12"/>
  <c r="E116" i="12"/>
  <c r="E106" i="12"/>
  <c r="F106" i="12" s="1"/>
  <c r="E154" i="12"/>
  <c r="I150" i="12"/>
  <c r="E141" i="12"/>
  <c r="AW135" i="12"/>
  <c r="AZ135" i="12" s="1"/>
  <c r="O135" i="12"/>
  <c r="E100" i="12"/>
  <c r="AW151" i="12"/>
  <c r="AZ151" i="12" s="1"/>
  <c r="AW131" i="12"/>
  <c r="AZ131" i="12" s="1"/>
  <c r="E113" i="12"/>
  <c r="AD113" i="12" s="1"/>
  <c r="AH113" i="12" s="1"/>
  <c r="AG113" i="12" s="1"/>
  <c r="AW93" i="12"/>
  <c r="AZ93" i="12" s="1"/>
  <c r="AD162" i="12"/>
  <c r="AH162" i="12" s="1"/>
  <c r="AG162" i="12" s="1"/>
  <c r="E127" i="12"/>
  <c r="E105" i="12"/>
  <c r="AD105" i="12" s="1"/>
  <c r="AH105" i="12" s="1"/>
  <c r="AG105" i="12" s="1"/>
  <c r="AW165" i="12"/>
  <c r="AZ165" i="12" s="1"/>
  <c r="AW153" i="12"/>
  <c r="AZ153" i="12" s="1"/>
  <c r="AW132" i="12"/>
  <c r="AZ132" i="12" s="1"/>
  <c r="I108" i="12"/>
  <c r="AW102" i="12"/>
  <c r="AZ102" i="12" s="1"/>
  <c r="AW96" i="12"/>
  <c r="AZ96" i="12" s="1"/>
  <c r="AW88" i="12"/>
  <c r="AZ88" i="12" s="1"/>
  <c r="AW85" i="12"/>
  <c r="AZ85" i="12" s="1"/>
  <c r="E137" i="12"/>
  <c r="F137" i="12" s="1"/>
  <c r="E123" i="12"/>
  <c r="F123" i="12" s="1"/>
  <c r="E118" i="12"/>
  <c r="F118" i="12" s="1"/>
  <c r="E115" i="12"/>
  <c r="AD115" i="12" s="1"/>
  <c r="AH115" i="12" s="1"/>
  <c r="AG115" i="12" s="1"/>
  <c r="AW106" i="12"/>
  <c r="AZ106" i="12" s="1"/>
  <c r="AD86" i="12"/>
  <c r="AH86" i="12" s="1"/>
  <c r="AG86" i="12" s="1"/>
  <c r="AW83" i="12"/>
  <c r="AZ83" i="12" s="1"/>
  <c r="AW146" i="12"/>
  <c r="AZ146" i="12" s="1"/>
  <c r="AW122" i="12"/>
  <c r="AZ122" i="12" s="1"/>
  <c r="E107" i="12"/>
  <c r="AD107" i="12" s="1"/>
  <c r="AH107" i="12" s="1"/>
  <c r="AG107" i="12" s="1"/>
  <c r="AW101" i="12"/>
  <c r="AZ101" i="12" s="1"/>
  <c r="E92" i="12"/>
  <c r="F92" i="12" s="1"/>
  <c r="E84" i="12"/>
  <c r="AD84" i="12" s="1"/>
  <c r="AH84" i="12" s="1"/>
  <c r="AG84" i="12" s="1"/>
  <c r="AW95" i="12"/>
  <c r="AZ95" i="12" s="1"/>
  <c r="AW117" i="12"/>
  <c r="AZ117" i="12" s="1"/>
  <c r="I102" i="12"/>
  <c r="F174" i="12"/>
  <c r="AD174" i="12"/>
  <c r="AH174" i="12" s="1"/>
  <c r="AG174" i="12" s="1"/>
  <c r="I173" i="12"/>
  <c r="AW173" i="12"/>
  <c r="AZ173" i="12" s="1"/>
  <c r="I168" i="12"/>
  <c r="AW168" i="12"/>
  <c r="AZ168" i="12" s="1"/>
  <c r="E163" i="12"/>
  <c r="I139" i="12"/>
  <c r="AW139" i="12"/>
  <c r="AZ139" i="12" s="1"/>
  <c r="AD167" i="12"/>
  <c r="AH167" i="12" s="1"/>
  <c r="AG167" i="12" s="1"/>
  <c r="F167" i="12"/>
  <c r="AW178" i="12"/>
  <c r="AZ178" i="12" s="1"/>
  <c r="AD178" i="12"/>
  <c r="AH178" i="12" s="1"/>
  <c r="AG178" i="12" s="1"/>
  <c r="I178" i="12"/>
  <c r="I142" i="12"/>
  <c r="AW142" i="12"/>
  <c r="AZ142" i="12" s="1"/>
  <c r="AW175" i="12"/>
  <c r="AZ175" i="12" s="1"/>
  <c r="I175" i="12"/>
  <c r="AW157" i="12"/>
  <c r="AZ157" i="12" s="1"/>
  <c r="I157" i="12"/>
  <c r="O171" i="12"/>
  <c r="AW171" i="12"/>
  <c r="AZ171" i="12" s="1"/>
  <c r="E180" i="12"/>
  <c r="I174" i="12"/>
  <c r="AW174" i="12"/>
  <c r="AZ174" i="12" s="1"/>
  <c r="F161" i="12"/>
  <c r="AD161" i="12"/>
  <c r="AH161" i="12" s="1"/>
  <c r="AG161" i="12" s="1"/>
  <c r="AD146" i="12"/>
  <c r="AH146" i="12" s="1"/>
  <c r="AG146" i="12" s="1"/>
  <c r="AD173" i="12"/>
  <c r="AH173" i="12" s="1"/>
  <c r="AG173" i="12" s="1"/>
  <c r="AW172" i="12"/>
  <c r="AZ172" i="12" s="1"/>
  <c r="E172" i="12"/>
  <c r="I162" i="12"/>
  <c r="AD157" i="12"/>
  <c r="AH157" i="12" s="1"/>
  <c r="AG157" i="12" s="1"/>
  <c r="AW155" i="12"/>
  <c r="AZ155" i="12" s="1"/>
  <c r="I170" i="12"/>
  <c r="I166" i="12"/>
  <c r="I143" i="12"/>
  <c r="AW143" i="12"/>
  <c r="AZ143" i="12" s="1"/>
  <c r="F162" i="12"/>
  <c r="I149" i="12"/>
  <c r="AW149" i="12"/>
  <c r="AZ149" i="12" s="1"/>
  <c r="F149" i="12"/>
  <c r="AD149" i="12"/>
  <c r="AH149" i="12" s="1"/>
  <c r="AG149" i="12" s="1"/>
  <c r="F144" i="12"/>
  <c r="AD144" i="12"/>
  <c r="AH144" i="12" s="1"/>
  <c r="AG144" i="12" s="1"/>
  <c r="E175" i="12"/>
  <c r="E171" i="12"/>
  <c r="AD170" i="12"/>
  <c r="AH170" i="12" s="1"/>
  <c r="AG170" i="12" s="1"/>
  <c r="AW159" i="12"/>
  <c r="AZ159" i="12" s="1"/>
  <c r="E138" i="12"/>
  <c r="AW133" i="12"/>
  <c r="AZ133" i="12" s="1"/>
  <c r="I133" i="12"/>
  <c r="AW177" i="12"/>
  <c r="AZ177" i="12" s="1"/>
  <c r="E166" i="12"/>
  <c r="E158" i="12"/>
  <c r="E155" i="12"/>
  <c r="E153" i="12"/>
  <c r="E132" i="12"/>
  <c r="E145" i="12"/>
  <c r="E134" i="12"/>
  <c r="AW125" i="12"/>
  <c r="AZ125" i="12" s="1"/>
  <c r="E150" i="12"/>
  <c r="E148" i="12"/>
  <c r="AW147" i="12"/>
  <c r="AZ147" i="12" s="1"/>
  <c r="E135" i="12"/>
  <c r="I119" i="12"/>
  <c r="AW119" i="12"/>
  <c r="AZ119" i="12" s="1"/>
  <c r="E147" i="12"/>
  <c r="E128" i="12"/>
  <c r="AW115" i="12"/>
  <c r="AZ115" i="12" s="1"/>
  <c r="I115" i="12"/>
  <c r="E108" i="12"/>
  <c r="I141" i="12"/>
  <c r="AW138" i="12"/>
  <c r="AZ138" i="12" s="1"/>
  <c r="E136" i="12"/>
  <c r="AD130" i="12"/>
  <c r="AH130" i="12" s="1"/>
  <c r="AG130" i="12" s="1"/>
  <c r="AD129" i="12"/>
  <c r="AH129" i="12" s="1"/>
  <c r="AG129" i="12" s="1"/>
  <c r="I125" i="12"/>
  <c r="F114" i="12"/>
  <c r="AD114" i="12"/>
  <c r="AH114" i="12" s="1"/>
  <c r="AG114" i="12" s="1"/>
  <c r="I120" i="12"/>
  <c r="AW120" i="12"/>
  <c r="AZ120" i="12" s="1"/>
  <c r="I127" i="12"/>
  <c r="AW127" i="12"/>
  <c r="AZ127" i="12" s="1"/>
  <c r="AW121" i="12"/>
  <c r="AZ121" i="12" s="1"/>
  <c r="E121" i="12"/>
  <c r="E120" i="12"/>
  <c r="AW118" i="12"/>
  <c r="AZ118" i="12" s="1"/>
  <c r="I118" i="12"/>
  <c r="AW137" i="12"/>
  <c r="AZ137" i="12" s="1"/>
  <c r="AW126" i="12"/>
  <c r="AZ126" i="12" s="1"/>
  <c r="E125" i="12"/>
  <c r="AW116" i="12"/>
  <c r="AZ116" i="12" s="1"/>
  <c r="AW112" i="12"/>
  <c r="AZ112" i="12" s="1"/>
  <c r="I103" i="12"/>
  <c r="AW103" i="12"/>
  <c r="AZ103" i="12" s="1"/>
  <c r="AW98" i="12"/>
  <c r="AZ98" i="12" s="1"/>
  <c r="E98" i="12"/>
  <c r="E96" i="12"/>
  <c r="O91" i="12"/>
  <c r="AW91" i="12"/>
  <c r="AZ91" i="12" s="1"/>
  <c r="AW124" i="12"/>
  <c r="AZ124" i="12" s="1"/>
  <c r="E119" i="12"/>
  <c r="AW110" i="12"/>
  <c r="AZ110" i="12" s="1"/>
  <c r="I110" i="12"/>
  <c r="E109" i="12"/>
  <c r="E103" i="12"/>
  <c r="AW100" i="12"/>
  <c r="AZ100" i="12" s="1"/>
  <c r="I107" i="12"/>
  <c r="AW107" i="12"/>
  <c r="AZ107" i="12" s="1"/>
  <c r="E99" i="12"/>
  <c r="I100" i="12"/>
  <c r="O83" i="12"/>
  <c r="E95" i="12"/>
  <c r="E93" i="12"/>
  <c r="I90" i="12"/>
  <c r="I97" i="12"/>
  <c r="I94" i="12"/>
  <c r="AW94" i="12"/>
  <c r="AZ94" i="12" s="1"/>
  <c r="E88" i="12"/>
  <c r="AD85" i="12"/>
  <c r="AH85" i="12" s="1"/>
  <c r="AG85" i="12" s="1"/>
  <c r="F85" i="12"/>
  <c r="E91" i="12"/>
  <c r="I87" i="12"/>
  <c r="AW87" i="12"/>
  <c r="AZ87" i="12" s="1"/>
  <c r="E83" i="12"/>
  <c r="E87" i="12"/>
  <c r="AW86" i="12"/>
  <c r="AZ86" i="12" s="1"/>
  <c r="E90" i="12"/>
  <c r="E82" i="12"/>
  <c r="AW92" i="12"/>
  <c r="AZ92" i="12" s="1"/>
  <c r="AB80" i="4"/>
  <c r="AA80" i="4" s="1"/>
  <c r="E80" i="4" s="1"/>
  <c r="AB79" i="4"/>
  <c r="AA79" i="4" s="1"/>
  <c r="E79" i="4" s="1"/>
  <c r="F84" i="12" l="1"/>
  <c r="AD181" i="12"/>
  <c r="AH181" i="12" s="1"/>
  <c r="AG181" i="12" s="1"/>
  <c r="F143" i="12"/>
  <c r="AD126" i="12"/>
  <c r="AH126" i="12" s="1"/>
  <c r="AG126" i="12" s="1"/>
  <c r="F140" i="12"/>
  <c r="F139" i="12"/>
  <c r="F105" i="12"/>
  <c r="AD117" i="12"/>
  <c r="AH117" i="12" s="1"/>
  <c r="AG117" i="12" s="1"/>
  <c r="AD118" i="12"/>
  <c r="AH118" i="12" s="1"/>
  <c r="AG118" i="12" s="1"/>
  <c r="AD168" i="12"/>
  <c r="AH168" i="12" s="1"/>
  <c r="AG168" i="12" s="1"/>
  <c r="AD111" i="12"/>
  <c r="AH111" i="12" s="1"/>
  <c r="AG111" i="12" s="1"/>
  <c r="AD106" i="12"/>
  <c r="AH106" i="12" s="1"/>
  <c r="AG106" i="12" s="1"/>
  <c r="F113" i="12"/>
  <c r="AD152" i="12"/>
  <c r="AH152" i="12" s="1"/>
  <c r="AG152" i="12" s="1"/>
  <c r="AD142" i="12"/>
  <c r="AH142" i="12" s="1"/>
  <c r="AG142" i="12" s="1"/>
  <c r="AD156" i="12"/>
  <c r="AH156" i="12" s="1"/>
  <c r="AG156" i="12" s="1"/>
  <c r="F115" i="12"/>
  <c r="AD169" i="12"/>
  <c r="AH169" i="12" s="1"/>
  <c r="AG169" i="12" s="1"/>
  <c r="AD165" i="12"/>
  <c r="AH165" i="12" s="1"/>
  <c r="AG165" i="12" s="1"/>
  <c r="F102" i="12"/>
  <c r="AD89" i="12"/>
  <c r="AH89" i="12" s="1"/>
  <c r="AG89" i="12" s="1"/>
  <c r="F110" i="12"/>
  <c r="AD159" i="12"/>
  <c r="AH159" i="12" s="1"/>
  <c r="AG159" i="12" s="1"/>
  <c r="AD137" i="12"/>
  <c r="AH137" i="12" s="1"/>
  <c r="AG137" i="12" s="1"/>
  <c r="AD92" i="12"/>
  <c r="AH92" i="12" s="1"/>
  <c r="AG92" i="12" s="1"/>
  <c r="F107" i="12"/>
  <c r="AD123" i="12"/>
  <c r="AH123" i="12" s="1"/>
  <c r="AG123" i="12" s="1"/>
  <c r="F101" i="12"/>
  <c r="AD101" i="12"/>
  <c r="AH101" i="12" s="1"/>
  <c r="AG101" i="12" s="1"/>
  <c r="F133" i="12"/>
  <c r="AD133" i="12"/>
  <c r="AH133" i="12" s="1"/>
  <c r="AG133" i="12" s="1"/>
  <c r="F151" i="12"/>
  <c r="AD151" i="12"/>
  <c r="AH151" i="12" s="1"/>
  <c r="AG151" i="12" s="1"/>
  <c r="F127" i="12"/>
  <c r="AD127" i="12"/>
  <c r="AH127" i="12" s="1"/>
  <c r="AG127" i="12" s="1"/>
  <c r="AD160" i="12"/>
  <c r="AH160" i="12" s="1"/>
  <c r="AG160" i="12" s="1"/>
  <c r="F160" i="12"/>
  <c r="AD177" i="12"/>
  <c r="AH177" i="12" s="1"/>
  <c r="AG177" i="12" s="1"/>
  <c r="F177" i="12"/>
  <c r="F100" i="12"/>
  <c r="AD100" i="12"/>
  <c r="AH100" i="12" s="1"/>
  <c r="AG100" i="12" s="1"/>
  <c r="F104" i="12"/>
  <c r="AD104" i="12"/>
  <c r="AH104" i="12" s="1"/>
  <c r="AG104" i="12" s="1"/>
  <c r="F141" i="12"/>
  <c r="AD141" i="12"/>
  <c r="AH141" i="12" s="1"/>
  <c r="AG141" i="12" s="1"/>
  <c r="F122" i="12"/>
  <c r="AD122" i="12"/>
  <c r="AH122" i="12" s="1"/>
  <c r="AG122" i="12" s="1"/>
  <c r="AD116" i="12"/>
  <c r="AH116" i="12" s="1"/>
  <c r="AG116" i="12" s="1"/>
  <c r="F116" i="12"/>
  <c r="AD179" i="12"/>
  <c r="AH179" i="12" s="1"/>
  <c r="AG179" i="12" s="1"/>
  <c r="F179" i="12"/>
  <c r="F94" i="12"/>
  <c r="AD94" i="12"/>
  <c r="AH94" i="12" s="1"/>
  <c r="AG94" i="12" s="1"/>
  <c r="F154" i="12"/>
  <c r="AD154" i="12"/>
  <c r="AH154" i="12" s="1"/>
  <c r="AG154" i="12" s="1"/>
  <c r="AD112" i="12"/>
  <c r="AH112" i="12" s="1"/>
  <c r="AG112" i="12" s="1"/>
  <c r="F112" i="12"/>
  <c r="F97" i="12"/>
  <c r="AD97" i="12"/>
  <c r="AH97" i="12" s="1"/>
  <c r="AG97" i="12" s="1"/>
  <c r="AD95" i="12"/>
  <c r="AH95" i="12" s="1"/>
  <c r="AG95" i="12" s="1"/>
  <c r="F95" i="12"/>
  <c r="F96" i="12"/>
  <c r="AD96" i="12"/>
  <c r="AH96" i="12" s="1"/>
  <c r="AG96" i="12" s="1"/>
  <c r="AD98" i="12"/>
  <c r="AH98" i="12" s="1"/>
  <c r="AG98" i="12" s="1"/>
  <c r="F98" i="12"/>
  <c r="AD171" i="12"/>
  <c r="AH171" i="12" s="1"/>
  <c r="AG171" i="12" s="1"/>
  <c r="F171" i="12"/>
  <c r="AD155" i="12"/>
  <c r="AH155" i="12" s="1"/>
  <c r="AG155" i="12" s="1"/>
  <c r="F155" i="12"/>
  <c r="AD145" i="12"/>
  <c r="AH145" i="12" s="1"/>
  <c r="AG145" i="12" s="1"/>
  <c r="F145" i="12"/>
  <c r="AD163" i="12"/>
  <c r="AH163" i="12" s="1"/>
  <c r="AG163" i="12" s="1"/>
  <c r="F163" i="12"/>
  <c r="AD153" i="12"/>
  <c r="AH153" i="12" s="1"/>
  <c r="AG153" i="12" s="1"/>
  <c r="F153" i="12"/>
  <c r="AD135" i="12"/>
  <c r="AH135" i="12" s="1"/>
  <c r="AG135" i="12" s="1"/>
  <c r="F135" i="12"/>
  <c r="AD99" i="12"/>
  <c r="AH99" i="12" s="1"/>
  <c r="AG99" i="12" s="1"/>
  <c r="F99" i="12"/>
  <c r="AD103" i="12"/>
  <c r="AH103" i="12" s="1"/>
  <c r="AG103" i="12" s="1"/>
  <c r="F103" i="12"/>
  <c r="AD148" i="12"/>
  <c r="AH148" i="12" s="1"/>
  <c r="AG148" i="12" s="1"/>
  <c r="F148" i="12"/>
  <c r="AD175" i="12"/>
  <c r="AH175" i="12" s="1"/>
  <c r="AG175" i="12" s="1"/>
  <c r="F175" i="12"/>
  <c r="F172" i="12"/>
  <c r="AD172" i="12"/>
  <c r="AH172" i="12" s="1"/>
  <c r="AG172" i="12" s="1"/>
  <c r="F120" i="12"/>
  <c r="AD120" i="12"/>
  <c r="AH120" i="12" s="1"/>
  <c r="AG120" i="12" s="1"/>
  <c r="AD83" i="12"/>
  <c r="AH83" i="12" s="1"/>
  <c r="AG83" i="12" s="1"/>
  <c r="F83" i="12"/>
  <c r="AD88" i="12"/>
  <c r="AH88" i="12" s="1"/>
  <c r="AG88" i="12" s="1"/>
  <c r="F88" i="12"/>
  <c r="AD121" i="12"/>
  <c r="AH121" i="12" s="1"/>
  <c r="AG121" i="12" s="1"/>
  <c r="F121" i="12"/>
  <c r="AD132" i="12"/>
  <c r="AH132" i="12" s="1"/>
  <c r="AG132" i="12" s="1"/>
  <c r="F132" i="12"/>
  <c r="AD158" i="12"/>
  <c r="AH158" i="12" s="1"/>
  <c r="AG158" i="12" s="1"/>
  <c r="F158" i="12"/>
  <c r="F109" i="12"/>
  <c r="AD109" i="12"/>
  <c r="AH109" i="12" s="1"/>
  <c r="AG109" i="12" s="1"/>
  <c r="AD90" i="12"/>
  <c r="AH90" i="12" s="1"/>
  <c r="AG90" i="12" s="1"/>
  <c r="F90" i="12"/>
  <c r="AD125" i="12"/>
  <c r="AH125" i="12" s="1"/>
  <c r="AG125" i="12" s="1"/>
  <c r="F125" i="12"/>
  <c r="AD150" i="12"/>
  <c r="AH150" i="12" s="1"/>
  <c r="AG150" i="12" s="1"/>
  <c r="F150" i="12"/>
  <c r="AD134" i="12"/>
  <c r="AH134" i="12" s="1"/>
  <c r="AG134" i="12" s="1"/>
  <c r="F134" i="12"/>
  <c r="AD180" i="12"/>
  <c r="AH180" i="12" s="1"/>
  <c r="AG180" i="12" s="1"/>
  <c r="F180" i="12"/>
  <c r="AD166" i="12"/>
  <c r="AH166" i="12" s="1"/>
  <c r="AG166" i="12" s="1"/>
  <c r="F166" i="12"/>
  <c r="AD136" i="12"/>
  <c r="AH136" i="12" s="1"/>
  <c r="AG136" i="12" s="1"/>
  <c r="F136" i="12"/>
  <c r="AD87" i="12"/>
  <c r="AH87" i="12" s="1"/>
  <c r="AG87" i="12" s="1"/>
  <c r="F87" i="12"/>
  <c r="AD93" i="12"/>
  <c r="AH93" i="12" s="1"/>
  <c r="AG93" i="12" s="1"/>
  <c r="F93" i="12"/>
  <c r="AD108" i="12"/>
  <c r="AH108" i="12" s="1"/>
  <c r="AG108" i="12" s="1"/>
  <c r="F108" i="12"/>
  <c r="AD119" i="12"/>
  <c r="AH119" i="12" s="1"/>
  <c r="AG119" i="12" s="1"/>
  <c r="F119" i="12"/>
  <c r="AD82" i="12"/>
  <c r="AH82" i="12" s="1"/>
  <c r="AG82" i="12" s="1"/>
  <c r="F82" i="12"/>
  <c r="AD91" i="12"/>
  <c r="AH91" i="12" s="1"/>
  <c r="AG91" i="12" s="1"/>
  <c r="F91" i="12"/>
  <c r="F128" i="12"/>
  <c r="AD128" i="12"/>
  <c r="AH128" i="12" s="1"/>
  <c r="AG128" i="12" s="1"/>
  <c r="AD147" i="12"/>
  <c r="AH147" i="12" s="1"/>
  <c r="AG147" i="12" s="1"/>
  <c r="F147" i="12"/>
  <c r="AD138" i="12"/>
  <c r="AH138" i="12" s="1"/>
  <c r="AG138" i="12" s="1"/>
  <c r="F138" i="12"/>
  <c r="V15" i="10" l="1"/>
  <c r="U15" i="10"/>
  <c r="N15" i="10"/>
  <c r="M15" i="10"/>
  <c r="E15" i="10"/>
  <c r="K16" i="15"/>
  <c r="J16" i="15"/>
  <c r="I16" i="15"/>
  <c r="CC16" i="15"/>
  <c r="BZ16" i="15"/>
  <c r="BP16" i="15"/>
  <c r="BM16" i="15"/>
  <c r="BJ16" i="15"/>
  <c r="BD16" i="15"/>
  <c r="BF16" i="15" s="1"/>
  <c r="BA16" i="15"/>
  <c r="BC16" i="15" s="1"/>
  <c r="AX16" i="15"/>
  <c r="Y16" i="15"/>
  <c r="AQ16" i="15"/>
  <c r="CU16" i="15"/>
  <c r="CT16" i="15"/>
  <c r="CQ16" i="15"/>
  <c r="CP16" i="15"/>
  <c r="CO16" i="15"/>
  <c r="CN16" i="15"/>
  <c r="CM16" i="15"/>
  <c r="CL16" i="15"/>
  <c r="CK16" i="15"/>
  <c r="CJ16" i="15"/>
  <c r="CI16" i="15"/>
  <c r="CB16" i="15"/>
  <c r="BY16" i="15"/>
  <c r="BV16" i="15"/>
  <c r="BU16" i="15"/>
  <c r="BT16" i="15"/>
  <c r="BS16" i="15"/>
  <c r="BQ16" i="15"/>
  <c r="BL16" i="15"/>
  <c r="BO16" i="15" s="1"/>
  <c r="BK16" i="15"/>
  <c r="BW16" i="15" s="1"/>
  <c r="AZ16" i="15"/>
  <c r="AY16" i="15"/>
  <c r="AA24" i="8"/>
  <c r="AT16" i="15"/>
  <c r="AC16" i="15"/>
  <c r="AB16" i="15"/>
  <c r="AA16" i="15"/>
  <c r="Z16" i="15"/>
  <c r="X16" i="15"/>
  <c r="W16" i="15"/>
  <c r="V16" i="15"/>
  <c r="U16" i="15"/>
  <c r="T16" i="15"/>
  <c r="S16" i="15"/>
  <c r="Q16" i="15"/>
  <c r="P16" i="15"/>
  <c r="O16" i="15"/>
  <c r="N16" i="15"/>
  <c r="M16" i="15"/>
  <c r="L16" i="15"/>
  <c r="H16" i="15"/>
  <c r="G16" i="15"/>
  <c r="F16" i="15"/>
  <c r="D16" i="15"/>
  <c r="C16" i="15"/>
  <c r="B16" i="15"/>
  <c r="B13" i="12"/>
  <c r="B7" i="4"/>
  <c r="BO7" i="11"/>
  <c r="BN7" i="11"/>
  <c r="BM7" i="11"/>
  <c r="BL7" i="11"/>
  <c r="BK7" i="11"/>
  <c r="BJ7" i="11"/>
  <c r="BI7" i="11"/>
  <c r="BH7" i="11"/>
  <c r="BG7" i="11"/>
  <c r="BF7" i="11"/>
  <c r="BE7" i="11"/>
  <c r="BD7" i="11"/>
  <c r="BC7" i="11"/>
  <c r="BB7" i="11"/>
  <c r="BA7" i="11"/>
  <c r="AZ7" i="11"/>
  <c r="AY7" i="11"/>
  <c r="AX7" i="11"/>
  <c r="AW7" i="11"/>
  <c r="AV7" i="11"/>
  <c r="AU7" i="11"/>
  <c r="AT7" i="11"/>
  <c r="AS7" i="11"/>
  <c r="AR7" i="11"/>
  <c r="AQ7" i="11"/>
  <c r="AP7" i="11"/>
  <c r="AO7" i="11"/>
  <c r="AN7"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S60" i="8"/>
  <c r="S61" i="8"/>
  <c r="S62" i="8"/>
  <c r="S63" i="8"/>
  <c r="S64" i="8"/>
  <c r="S65" i="8"/>
  <c r="S66" i="8"/>
  <c r="S67" i="8"/>
  <c r="S68" i="8"/>
  <c r="S69" i="8"/>
  <c r="S70" i="8"/>
  <c r="S71" i="8"/>
  <c r="S72" i="8"/>
  <c r="S73" i="8"/>
  <c r="S74" i="8"/>
  <c r="S75" i="8"/>
  <c r="S76" i="8"/>
  <c r="S77" i="8"/>
  <c r="S78" i="8"/>
  <c r="S79" i="8"/>
  <c r="S80" i="8"/>
  <c r="S81" i="8"/>
  <c r="S82" i="8"/>
  <c r="S83" i="8"/>
  <c r="S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16" i="8"/>
  <c r="D81" i="8"/>
  <c r="E81" i="8"/>
  <c r="F81" i="8"/>
  <c r="G81" i="8"/>
  <c r="D82" i="8"/>
  <c r="E82" i="8"/>
  <c r="F82" i="8"/>
  <c r="G82" i="8"/>
  <c r="D83" i="8"/>
  <c r="E83" i="8"/>
  <c r="F83" i="8"/>
  <c r="G83"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AI71" i="8" s="1"/>
  <c r="C72" i="8"/>
  <c r="AI72" i="8" s="1"/>
  <c r="C73" i="8"/>
  <c r="AI73" i="8" s="1"/>
  <c r="C74" i="8"/>
  <c r="AI74" i="8" s="1"/>
  <c r="C75" i="8"/>
  <c r="AI75" i="8" s="1"/>
  <c r="C76" i="8"/>
  <c r="AI76" i="8" s="1"/>
  <c r="C77" i="8"/>
  <c r="AI77" i="8" s="1"/>
  <c r="C78" i="8"/>
  <c r="C79" i="8"/>
  <c r="AI79" i="8" s="1"/>
  <c r="C80" i="8"/>
  <c r="AI80" i="8" s="1"/>
  <c r="C81" i="8"/>
  <c r="C82" i="8"/>
  <c r="C83" i="8"/>
  <c r="C16" i="8"/>
  <c r="B17" i="8"/>
  <c r="AG17" i="8" s="1"/>
  <c r="B18" i="8"/>
  <c r="AG18" i="8" s="1"/>
  <c r="B19" i="8"/>
  <c r="AG19" i="8" s="1"/>
  <c r="B20" i="8"/>
  <c r="AF20" i="8" s="1"/>
  <c r="B21" i="8"/>
  <c r="AG21" i="8" s="1"/>
  <c r="B22" i="8"/>
  <c r="AF22" i="8" s="1"/>
  <c r="B23" i="8"/>
  <c r="AG23" i="8" s="1"/>
  <c r="B24" i="8"/>
  <c r="AF24" i="8" s="1"/>
  <c r="B25" i="8"/>
  <c r="AG25" i="8" s="1"/>
  <c r="B26" i="8"/>
  <c r="AG26" i="8" s="1"/>
  <c r="B27" i="8"/>
  <c r="AG27" i="8" s="1"/>
  <c r="B28" i="8"/>
  <c r="AG28" i="8" s="1"/>
  <c r="B29" i="8"/>
  <c r="AG29" i="8" s="1"/>
  <c r="B30" i="8"/>
  <c r="AG30" i="8" s="1"/>
  <c r="B31" i="8"/>
  <c r="AG31" i="8" s="1"/>
  <c r="B32" i="8"/>
  <c r="AG32" i="8" s="1"/>
  <c r="B33" i="8"/>
  <c r="AF33" i="8" s="1"/>
  <c r="B34" i="8"/>
  <c r="AF34" i="8" s="1"/>
  <c r="B35" i="8"/>
  <c r="AG35" i="8" s="1"/>
  <c r="B36" i="8"/>
  <c r="AF36" i="8" s="1"/>
  <c r="B37" i="8"/>
  <c r="AF37" i="8" s="1"/>
  <c r="B38" i="8"/>
  <c r="AF38" i="8" s="1"/>
  <c r="B39" i="8"/>
  <c r="AG39" i="8" s="1"/>
  <c r="B40" i="8"/>
  <c r="AG40" i="8" s="1"/>
  <c r="B41" i="8"/>
  <c r="AG41" i="8" s="1"/>
  <c r="B42" i="8"/>
  <c r="AG42" i="8" s="1"/>
  <c r="B43" i="8"/>
  <c r="AG43" i="8" s="1"/>
  <c r="B44" i="8"/>
  <c r="AG44" i="8" s="1"/>
  <c r="B45" i="8"/>
  <c r="AF45" i="8" s="1"/>
  <c r="B46" i="8"/>
  <c r="AG46" i="8" s="1"/>
  <c r="B47" i="8"/>
  <c r="AF47" i="8" s="1"/>
  <c r="B48" i="8"/>
  <c r="AG48" i="8" s="1"/>
  <c r="B49" i="8"/>
  <c r="AG49" i="8" s="1"/>
  <c r="B50" i="8"/>
  <c r="AG50" i="8" s="1"/>
  <c r="B51" i="8"/>
  <c r="AG51" i="8" s="1"/>
  <c r="B52" i="8"/>
  <c r="AF52" i="8" s="1"/>
  <c r="B53" i="8"/>
  <c r="AG53" i="8" s="1"/>
  <c r="B54" i="8"/>
  <c r="AG54" i="8" s="1"/>
  <c r="B55" i="8"/>
  <c r="AG55" i="8" s="1"/>
  <c r="B56" i="8"/>
  <c r="AG56" i="8" s="1"/>
  <c r="B57" i="8"/>
  <c r="AF57" i="8" s="1"/>
  <c r="B58" i="8"/>
  <c r="AF58" i="8" s="1"/>
  <c r="B59" i="8"/>
  <c r="AF59" i="8" s="1"/>
  <c r="B60" i="8"/>
  <c r="AG60" i="8" s="1"/>
  <c r="B61" i="8"/>
  <c r="AF61" i="8" s="1"/>
  <c r="B62" i="8"/>
  <c r="AG62" i="8" s="1"/>
  <c r="B63" i="8"/>
  <c r="AF63" i="8" s="1"/>
  <c r="B64" i="8"/>
  <c r="AG64" i="8" s="1"/>
  <c r="B65" i="8"/>
  <c r="AF65" i="8" s="1"/>
  <c r="B66" i="8"/>
  <c r="AG66" i="8" s="1"/>
  <c r="B67" i="8"/>
  <c r="AG67" i="8" s="1"/>
  <c r="B68" i="8"/>
  <c r="AG68" i="8" s="1"/>
  <c r="B69" i="8"/>
  <c r="AF69" i="8" s="1"/>
  <c r="B70" i="8"/>
  <c r="AG70" i="8" s="1"/>
  <c r="B71" i="8"/>
  <c r="AG71" i="8" s="1"/>
  <c r="B72" i="8"/>
  <c r="AF72" i="8" s="1"/>
  <c r="B73" i="8"/>
  <c r="AF73" i="8" s="1"/>
  <c r="B74" i="8"/>
  <c r="AG74" i="8" s="1"/>
  <c r="B75" i="8"/>
  <c r="AG75" i="8" s="1"/>
  <c r="B76" i="8"/>
  <c r="AG76" i="8" s="1"/>
  <c r="B77" i="8"/>
  <c r="AG77" i="8" s="1"/>
  <c r="B78" i="8"/>
  <c r="AG78" i="8" s="1"/>
  <c r="B79" i="8"/>
  <c r="AF79" i="8" s="1"/>
  <c r="B80" i="8"/>
  <c r="AF80" i="8" s="1"/>
  <c r="B81" i="8"/>
  <c r="B82" i="8"/>
  <c r="B83" i="8"/>
  <c r="AG16" i="8"/>
  <c r="A79" i="8"/>
  <c r="A80" i="8"/>
  <c r="A81" i="8"/>
  <c r="A82" i="8"/>
  <c r="A83"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F15" i="8"/>
  <c r="O18" i="12"/>
  <c r="O19" i="12"/>
  <c r="O20" i="12"/>
  <c r="O21" i="12"/>
  <c r="O22" i="12"/>
  <c r="O23" i="12"/>
  <c r="O24" i="12"/>
  <c r="O25" i="12"/>
  <c r="O26" i="12"/>
  <c r="O28" i="12"/>
  <c r="O29" i="12"/>
  <c r="O30" i="12"/>
  <c r="O32" i="12"/>
  <c r="O33" i="12"/>
  <c r="O34" i="12"/>
  <c r="O37" i="12"/>
  <c r="O38" i="12"/>
  <c r="O40" i="12"/>
  <c r="O41" i="12"/>
  <c r="O42" i="12"/>
  <c r="O43" i="12"/>
  <c r="O45" i="12"/>
  <c r="O46" i="12"/>
  <c r="O47" i="12"/>
  <c r="O48" i="12"/>
  <c r="O49" i="12"/>
  <c r="O50" i="12"/>
  <c r="O51" i="12"/>
  <c r="O52" i="12"/>
  <c r="O54" i="12"/>
  <c r="O55" i="12"/>
  <c r="O56" i="12"/>
  <c r="O57" i="12"/>
  <c r="O58" i="12"/>
  <c r="O59" i="12"/>
  <c r="O60" i="12"/>
  <c r="O61" i="12"/>
  <c r="O62" i="12"/>
  <c r="O63" i="12"/>
  <c r="O64" i="12"/>
  <c r="O65" i="12"/>
  <c r="O66" i="12"/>
  <c r="O67" i="12"/>
  <c r="O68" i="12"/>
  <c r="O69" i="12"/>
  <c r="O70" i="12"/>
  <c r="O71" i="12"/>
  <c r="O72" i="12"/>
  <c r="O73" i="12"/>
  <c r="O74" i="12"/>
  <c r="O75" i="12"/>
  <c r="O76" i="12"/>
  <c r="O78" i="12"/>
  <c r="O79" i="12"/>
  <c r="O80" i="12"/>
  <c r="O81"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17" i="12"/>
  <c r="I18" i="12"/>
  <c r="I19" i="12"/>
  <c r="I20" i="12"/>
  <c r="I22" i="12"/>
  <c r="I23" i="12"/>
  <c r="I24" i="12"/>
  <c r="I25" i="12"/>
  <c r="I26" i="12"/>
  <c r="I27" i="12"/>
  <c r="I28" i="12"/>
  <c r="I30" i="12"/>
  <c r="I31" i="12"/>
  <c r="I33" i="12"/>
  <c r="I34" i="12"/>
  <c r="I35" i="12"/>
  <c r="I36" i="12"/>
  <c r="I37" i="12"/>
  <c r="I38" i="12"/>
  <c r="I39" i="12"/>
  <c r="I42" i="12"/>
  <c r="I44" i="12"/>
  <c r="I46" i="12"/>
  <c r="I47" i="12"/>
  <c r="I48" i="12"/>
  <c r="I49" i="12"/>
  <c r="I50" i="12"/>
  <c r="I51" i="12"/>
  <c r="I52" i="12"/>
  <c r="I53" i="12"/>
  <c r="I54" i="12"/>
  <c r="I55" i="12"/>
  <c r="I57" i="12"/>
  <c r="I58" i="12"/>
  <c r="I59" i="12"/>
  <c r="I60" i="12"/>
  <c r="I61" i="12"/>
  <c r="I63" i="12"/>
  <c r="I64" i="12"/>
  <c r="I65" i="12"/>
  <c r="I66" i="12"/>
  <c r="I67" i="12"/>
  <c r="I69" i="12"/>
  <c r="I70" i="12"/>
  <c r="I71" i="12"/>
  <c r="I72" i="12"/>
  <c r="I74" i="12"/>
  <c r="I76" i="12"/>
  <c r="I77" i="12"/>
  <c r="I78" i="12"/>
  <c r="I79" i="12"/>
  <c r="I80" i="12"/>
  <c r="I81"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17" i="12"/>
  <c r="B18" i="12"/>
  <c r="B19" i="12"/>
  <c r="E19" i="12" s="1"/>
  <c r="B20" i="12"/>
  <c r="E20" i="12" s="1"/>
  <c r="B21" i="12"/>
  <c r="E21" i="12" s="1"/>
  <c r="B22" i="12"/>
  <c r="E22" i="12" s="1"/>
  <c r="B23" i="12"/>
  <c r="E23" i="12" s="1"/>
  <c r="B24" i="12"/>
  <c r="E24" i="12" s="1"/>
  <c r="B25" i="12"/>
  <c r="E25" i="12" s="1"/>
  <c r="B26" i="12"/>
  <c r="B27" i="12"/>
  <c r="E27" i="12" s="1"/>
  <c r="F27" i="12" s="1"/>
  <c r="B28" i="12"/>
  <c r="E28" i="12" s="1"/>
  <c r="B29" i="12"/>
  <c r="E29" i="12" s="1"/>
  <c r="B30" i="12"/>
  <c r="E30" i="12" s="1"/>
  <c r="B31" i="12"/>
  <c r="B32" i="12"/>
  <c r="E32" i="12" s="1"/>
  <c r="B33" i="12"/>
  <c r="E33" i="12" s="1"/>
  <c r="B34" i="12"/>
  <c r="E34" i="12" s="1"/>
  <c r="B35" i="12"/>
  <c r="E35" i="12" s="1"/>
  <c r="F35" i="12" s="1"/>
  <c r="B36" i="12"/>
  <c r="E36" i="12" s="1"/>
  <c r="B37" i="12"/>
  <c r="E37" i="12" s="1"/>
  <c r="B38" i="12"/>
  <c r="E38" i="12" s="1"/>
  <c r="B39" i="12"/>
  <c r="E39" i="12" s="1"/>
  <c r="B40" i="12"/>
  <c r="E40" i="12" s="1"/>
  <c r="B41" i="12"/>
  <c r="E41" i="12" s="1"/>
  <c r="B42" i="12"/>
  <c r="E42" i="12" s="1"/>
  <c r="B43" i="12"/>
  <c r="E43" i="12" s="1"/>
  <c r="B44" i="12"/>
  <c r="E44" i="12" s="1"/>
  <c r="B45" i="12"/>
  <c r="E45" i="12" s="1"/>
  <c r="B46" i="12"/>
  <c r="E46" i="12" s="1"/>
  <c r="B47" i="12"/>
  <c r="B48" i="12"/>
  <c r="E48" i="12" s="1"/>
  <c r="B49" i="12"/>
  <c r="E49" i="12" s="1"/>
  <c r="B50" i="12"/>
  <c r="B51" i="12"/>
  <c r="E51" i="12" s="1"/>
  <c r="B52" i="12"/>
  <c r="E52" i="12" s="1"/>
  <c r="F52" i="12" s="1"/>
  <c r="B53" i="12"/>
  <c r="E53" i="12" s="1"/>
  <c r="B54" i="12"/>
  <c r="E54" i="12" s="1"/>
  <c r="B55" i="12"/>
  <c r="B56" i="12"/>
  <c r="E56" i="12" s="1"/>
  <c r="F56" i="12" s="1"/>
  <c r="B57" i="12"/>
  <c r="E57" i="12" s="1"/>
  <c r="B58" i="12"/>
  <c r="E58" i="12" s="1"/>
  <c r="B59" i="12"/>
  <c r="E59" i="12" s="1"/>
  <c r="F59" i="12" s="1"/>
  <c r="B60" i="12"/>
  <c r="E60" i="12" s="1"/>
  <c r="B61" i="12"/>
  <c r="E61" i="12" s="1"/>
  <c r="B62" i="12"/>
  <c r="E62" i="12" s="1"/>
  <c r="F62" i="12" s="1"/>
  <c r="B63" i="12"/>
  <c r="E63" i="12" s="1"/>
  <c r="F63" i="12" s="1"/>
  <c r="B64" i="12"/>
  <c r="E64" i="12" s="1"/>
  <c r="B65" i="12"/>
  <c r="E65" i="12" s="1"/>
  <c r="B66" i="12"/>
  <c r="E66" i="12" s="1"/>
  <c r="B67" i="12"/>
  <c r="E67" i="12" s="1"/>
  <c r="B68" i="12"/>
  <c r="E68" i="12" s="1"/>
  <c r="B69" i="12"/>
  <c r="B70" i="12"/>
  <c r="E70" i="12" s="1"/>
  <c r="B71" i="12"/>
  <c r="E71" i="12" s="1"/>
  <c r="B72" i="12"/>
  <c r="B73" i="12"/>
  <c r="E73" i="12" s="1"/>
  <c r="B74" i="12"/>
  <c r="E74" i="12" s="1"/>
  <c r="F74" i="12" s="1"/>
  <c r="B75" i="12"/>
  <c r="E75" i="12" s="1"/>
  <c r="B76" i="12"/>
  <c r="E76" i="12" s="1"/>
  <c r="B77" i="12"/>
  <c r="E77" i="12" s="1"/>
  <c r="B78" i="12"/>
  <c r="E78" i="12" s="1"/>
  <c r="F78" i="12" s="1"/>
  <c r="B79" i="12"/>
  <c r="E79" i="12" s="1"/>
  <c r="B80" i="12"/>
  <c r="E80" i="12" s="1"/>
  <c r="B81" i="12"/>
  <c r="E81" i="12" s="1"/>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17" i="12"/>
  <c r="C5" i="12" s="1"/>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11" i="4"/>
  <c r="C4" i="4" s="1"/>
  <c r="BF196" i="8"/>
  <c r="BF195" i="8"/>
  <c r="BF194" i="8"/>
  <c r="BF193" i="8"/>
  <c r="BF192" i="8"/>
  <c r="BF191" i="8"/>
  <c r="BF190" i="8"/>
  <c r="BF189" i="8"/>
  <c r="BF188" i="8"/>
  <c r="BF187" i="8"/>
  <c r="BF186" i="8"/>
  <c r="BF185" i="8"/>
  <c r="BF184" i="8"/>
  <c r="BF183" i="8"/>
  <c r="BF182" i="8"/>
  <c r="BF181" i="8"/>
  <c r="BF180" i="8"/>
  <c r="BF179" i="8"/>
  <c r="BF178" i="8"/>
  <c r="BF177" i="8"/>
  <c r="BF176" i="8"/>
  <c r="BF175" i="8"/>
  <c r="BF174" i="8"/>
  <c r="BF173" i="8"/>
  <c r="BF172" i="8"/>
  <c r="BF171" i="8"/>
  <c r="BF170" i="8"/>
  <c r="BF169" i="8"/>
  <c r="BF168" i="8"/>
  <c r="BF167" i="8"/>
  <c r="BF166" i="8"/>
  <c r="BF165" i="8"/>
  <c r="BF164" i="8"/>
  <c r="BF163" i="8"/>
  <c r="BF162" i="8"/>
  <c r="BF161" i="8"/>
  <c r="BF160" i="8"/>
  <c r="BF159" i="8"/>
  <c r="BF158" i="8"/>
  <c r="BF157" i="8"/>
  <c r="BF156" i="8"/>
  <c r="BF155" i="8"/>
  <c r="BF154" i="8"/>
  <c r="BF153" i="8"/>
  <c r="BF152" i="8"/>
  <c r="BF151" i="8"/>
  <c r="BF150" i="8"/>
  <c r="BF149" i="8"/>
  <c r="BF148" i="8"/>
  <c r="BF147" i="8"/>
  <c r="BF146" i="8"/>
  <c r="BF145" i="8"/>
  <c r="BF144" i="8"/>
  <c r="BF143" i="8"/>
  <c r="BF142" i="8"/>
  <c r="BF141" i="8"/>
  <c r="BF140" i="8"/>
  <c r="BF139" i="8"/>
  <c r="BF138" i="8"/>
  <c r="BF137" i="8"/>
  <c r="BF136" i="8"/>
  <c r="BF135" i="8"/>
  <c r="BF134" i="8"/>
  <c r="BF133" i="8"/>
  <c r="BF132" i="8"/>
  <c r="BF131" i="8"/>
  <c r="BF130" i="8"/>
  <c r="BF129" i="8"/>
  <c r="BF128" i="8"/>
  <c r="BF127" i="8"/>
  <c r="BF126" i="8"/>
  <c r="BF125" i="8"/>
  <c r="BF124" i="8"/>
  <c r="BF123" i="8"/>
  <c r="BF122" i="8"/>
  <c r="BF121" i="8"/>
  <c r="BF120" i="8"/>
  <c r="BF119" i="8"/>
  <c r="BF118" i="8"/>
  <c r="BF117" i="8"/>
  <c r="BF116" i="8"/>
  <c r="BF115" i="8"/>
  <c r="BF114" i="8"/>
  <c r="BF113" i="8"/>
  <c r="BF112" i="8"/>
  <c r="BF111" i="8"/>
  <c r="BF110" i="8"/>
  <c r="BF109" i="8"/>
  <c r="BF108" i="8"/>
  <c r="BF107" i="8"/>
  <c r="BF106" i="8"/>
  <c r="BF105" i="8"/>
  <c r="BF104" i="8"/>
  <c r="BF103" i="8"/>
  <c r="BF102" i="8"/>
  <c r="BF101" i="8"/>
  <c r="BF100" i="8"/>
  <c r="BF99" i="8"/>
  <c r="BF98" i="8"/>
  <c r="BF97" i="8"/>
  <c r="BF96" i="8"/>
  <c r="BF95" i="8"/>
  <c r="BF94" i="8"/>
  <c r="BF93" i="8"/>
  <c r="BF92" i="8"/>
  <c r="BF91" i="8"/>
  <c r="BF90" i="8"/>
  <c r="BF89" i="8"/>
  <c r="BF88" i="8"/>
  <c r="BF87" i="8"/>
  <c r="BF86" i="8"/>
  <c r="BF85" i="8"/>
  <c r="BF84" i="8"/>
  <c r="BF83" i="8"/>
  <c r="BF82" i="8"/>
  <c r="BF81" i="8"/>
  <c r="BF80" i="8"/>
  <c r="BF79" i="8"/>
  <c r="BF78" i="8"/>
  <c r="BF77" i="8"/>
  <c r="BF76" i="8"/>
  <c r="BF75" i="8"/>
  <c r="BF74" i="8"/>
  <c r="BF73" i="8"/>
  <c r="BF72" i="8"/>
  <c r="BF71" i="8"/>
  <c r="BF70" i="8"/>
  <c r="BF69" i="8"/>
  <c r="BF68" i="8"/>
  <c r="BF67" i="8"/>
  <c r="BF66" i="8"/>
  <c r="BF65" i="8"/>
  <c r="BF64" i="8"/>
  <c r="BF63" i="8"/>
  <c r="BF62" i="8"/>
  <c r="BF61" i="8"/>
  <c r="BF60" i="8"/>
  <c r="BF59" i="8"/>
  <c r="BF58" i="8"/>
  <c r="BF57" i="8"/>
  <c r="BF56" i="8"/>
  <c r="BF55" i="8"/>
  <c r="BF54" i="8"/>
  <c r="BF53" i="8"/>
  <c r="BF52" i="8"/>
  <c r="BF51" i="8"/>
  <c r="BF50" i="8"/>
  <c r="BF49" i="8"/>
  <c r="BF48" i="8"/>
  <c r="BF47" i="8"/>
  <c r="BF46" i="8"/>
  <c r="BF45" i="8"/>
  <c r="BF44" i="8"/>
  <c r="BF43" i="8"/>
  <c r="BF42" i="8"/>
  <c r="BF41" i="8"/>
  <c r="BF40" i="8"/>
  <c r="BF39" i="8"/>
  <c r="BF38" i="8"/>
  <c r="BF37" i="8"/>
  <c r="BF36" i="8"/>
  <c r="BF35" i="8"/>
  <c r="BF34" i="8"/>
  <c r="BF33" i="8"/>
  <c r="BF32" i="8"/>
  <c r="BF31" i="8"/>
  <c r="BF30" i="8"/>
  <c r="BF29" i="8"/>
  <c r="BF28" i="8"/>
  <c r="BF27" i="8"/>
  <c r="BF26" i="8"/>
  <c r="BF25" i="8"/>
  <c r="BF24" i="8"/>
  <c r="BF23" i="8"/>
  <c r="BF22" i="8"/>
  <c r="BF21" i="8"/>
  <c r="BF20" i="8"/>
  <c r="BF19" i="8"/>
  <c r="BF18" i="8"/>
  <c r="BF17" i="8"/>
  <c r="BF16" i="8"/>
  <c r="BF15" i="8"/>
  <c r="BF14" i="8"/>
  <c r="BF13" i="8"/>
  <c r="AB80" i="8"/>
  <c r="AA80" i="8"/>
  <c r="AB79" i="8"/>
  <c r="AA79" i="8"/>
  <c r="AB78" i="8"/>
  <c r="AA78" i="8"/>
  <c r="AI78" i="8"/>
  <c r="AB77" i="8"/>
  <c r="AA77" i="8"/>
  <c r="AB76" i="8"/>
  <c r="AA76" i="8"/>
  <c r="AB75" i="8"/>
  <c r="AA75" i="8"/>
  <c r="AB74" i="8"/>
  <c r="AA74" i="8"/>
  <c r="AB73" i="8"/>
  <c r="AA73" i="8"/>
  <c r="AB72" i="8"/>
  <c r="AA72" i="8"/>
  <c r="AB71" i="8"/>
  <c r="AA71" i="8"/>
  <c r="AB70" i="8"/>
  <c r="AA70" i="8"/>
  <c r="AB69" i="8"/>
  <c r="AA69" i="8"/>
  <c r="AB68" i="8"/>
  <c r="AA68" i="8"/>
  <c r="AB67" i="8"/>
  <c r="AA67" i="8"/>
  <c r="AB66" i="8"/>
  <c r="AA66" i="8"/>
  <c r="AB65" i="8"/>
  <c r="AA65" i="8"/>
  <c r="AB64" i="8"/>
  <c r="AA64" i="8"/>
  <c r="AB63" i="8"/>
  <c r="AA63" i="8"/>
  <c r="AB62" i="8"/>
  <c r="AA62" i="8"/>
  <c r="AB61" i="8"/>
  <c r="AA61" i="8"/>
  <c r="AB60" i="8"/>
  <c r="AA60" i="8"/>
  <c r="AB59" i="8"/>
  <c r="AA59" i="8"/>
  <c r="AB58" i="8"/>
  <c r="AA58" i="8"/>
  <c r="AB57" i="8"/>
  <c r="AA57" i="8"/>
  <c r="AB56" i="8"/>
  <c r="AA56" i="8"/>
  <c r="AB55" i="8"/>
  <c r="AA55" i="8"/>
  <c r="AB54" i="8"/>
  <c r="AA54" i="8"/>
  <c r="AB53" i="8"/>
  <c r="AA53" i="8"/>
  <c r="AB52" i="8"/>
  <c r="AA52" i="8"/>
  <c r="AB51" i="8"/>
  <c r="AA51" i="8"/>
  <c r="AB50" i="8"/>
  <c r="AA50" i="8"/>
  <c r="AB49" i="8"/>
  <c r="AA49" i="8"/>
  <c r="AB48" i="8"/>
  <c r="AA48" i="8"/>
  <c r="AB47" i="8"/>
  <c r="AA47" i="8"/>
  <c r="AB46" i="8"/>
  <c r="AA46" i="8"/>
  <c r="AB45" i="8"/>
  <c r="AA45" i="8"/>
  <c r="AB44" i="8"/>
  <c r="AA44" i="8"/>
  <c r="AB43" i="8"/>
  <c r="AA43" i="8"/>
  <c r="AB42" i="8"/>
  <c r="AA42" i="8"/>
  <c r="AB41" i="8"/>
  <c r="AA41" i="8"/>
  <c r="AB40" i="8"/>
  <c r="AA40" i="8"/>
  <c r="AB39" i="8"/>
  <c r="AA39" i="8"/>
  <c r="AB38" i="8"/>
  <c r="AA38" i="8"/>
  <c r="AB37" i="8"/>
  <c r="AA37" i="8"/>
  <c r="AB36" i="8"/>
  <c r="AA36" i="8"/>
  <c r="AB35" i="8"/>
  <c r="AA35" i="8"/>
  <c r="AB34" i="8"/>
  <c r="AA34" i="8"/>
  <c r="AB33" i="8"/>
  <c r="AA33" i="8"/>
  <c r="AB32" i="8"/>
  <c r="AA32" i="8"/>
  <c r="AB31" i="8"/>
  <c r="AA31" i="8"/>
  <c r="AB30" i="8"/>
  <c r="AA30" i="8"/>
  <c r="AB29" i="8"/>
  <c r="AA29" i="8"/>
  <c r="AB28" i="8"/>
  <c r="AA28" i="8"/>
  <c r="AB27" i="8"/>
  <c r="AA27" i="8"/>
  <c r="AB26" i="8"/>
  <c r="AA26" i="8"/>
  <c r="AB25" i="8"/>
  <c r="AA25" i="8"/>
  <c r="AB23" i="8"/>
  <c r="AA23" i="8"/>
  <c r="AB22" i="8"/>
  <c r="AA22" i="8"/>
  <c r="AB21" i="8"/>
  <c r="AA21" i="8"/>
  <c r="AB20" i="8"/>
  <c r="AA20" i="8"/>
  <c r="AB19" i="8"/>
  <c r="AA19" i="8"/>
  <c r="AB18" i="8"/>
  <c r="AA18" i="8"/>
  <c r="AB17" i="8"/>
  <c r="AA17" i="8"/>
  <c r="AB16" i="8"/>
  <c r="AB15" i="8" s="1"/>
  <c r="AA16" i="8"/>
  <c r="AA15" i="8" s="1"/>
  <c r="BF12" i="8"/>
  <c r="BD11" i="8"/>
  <c r="BE11" i="8"/>
  <c r="Z77" i="4"/>
  <c r="Y77" i="4"/>
  <c r="X77" i="4"/>
  <c r="AB77" i="4" s="1"/>
  <c r="AA77" i="4" s="1"/>
  <c r="E77" i="4" s="1"/>
  <c r="Z76" i="4"/>
  <c r="Y76" i="4"/>
  <c r="X76" i="4"/>
  <c r="AB76" i="4" s="1"/>
  <c r="AA76" i="4" s="1"/>
  <c r="E76" i="4" s="1"/>
  <c r="Z75" i="4"/>
  <c r="Y75" i="4"/>
  <c r="X75" i="4"/>
  <c r="AB75" i="4" s="1"/>
  <c r="AA75" i="4" s="1"/>
  <c r="E75" i="4" s="1"/>
  <c r="Z74" i="4"/>
  <c r="Y74" i="4"/>
  <c r="X74" i="4"/>
  <c r="AB74" i="4" s="1"/>
  <c r="AA74" i="4" s="1"/>
  <c r="E74" i="4" s="1"/>
  <c r="Z73" i="4"/>
  <c r="Y73" i="4"/>
  <c r="X73" i="4"/>
  <c r="AB73" i="4" s="1"/>
  <c r="AA73" i="4" s="1"/>
  <c r="E73" i="4" s="1"/>
  <c r="Z72" i="4"/>
  <c r="Y72" i="4"/>
  <c r="X72" i="4"/>
  <c r="AB72" i="4"/>
  <c r="AA72" i="4" s="1"/>
  <c r="E72" i="4" s="1"/>
  <c r="Z71" i="4"/>
  <c r="Y71" i="4"/>
  <c r="X71" i="4"/>
  <c r="AB71" i="4" s="1"/>
  <c r="AA71" i="4" s="1"/>
  <c r="Z70" i="4"/>
  <c r="Y70" i="4"/>
  <c r="X70" i="4"/>
  <c r="Z69" i="4"/>
  <c r="Y69" i="4"/>
  <c r="X69" i="4"/>
  <c r="AB69" i="4" s="1"/>
  <c r="AA69" i="4" s="1"/>
  <c r="Z68" i="4"/>
  <c r="Y68" i="4"/>
  <c r="X68" i="4"/>
  <c r="Z67" i="4"/>
  <c r="Y67" i="4"/>
  <c r="X67" i="4"/>
  <c r="Z66" i="4"/>
  <c r="Y66" i="4"/>
  <c r="X66" i="4"/>
  <c r="Z65" i="4"/>
  <c r="Y65" i="4"/>
  <c r="X65" i="4"/>
  <c r="Z64" i="4"/>
  <c r="Y64" i="4"/>
  <c r="X64" i="4"/>
  <c r="Z63" i="4"/>
  <c r="Y63" i="4"/>
  <c r="X63" i="4"/>
  <c r="AB63" i="4" s="1"/>
  <c r="AA63" i="4" s="1"/>
  <c r="Z62" i="4"/>
  <c r="Y62" i="4"/>
  <c r="X62" i="4"/>
  <c r="Z61" i="4"/>
  <c r="Y61" i="4"/>
  <c r="X61" i="4"/>
  <c r="Z60" i="4"/>
  <c r="Y60" i="4"/>
  <c r="X60" i="4"/>
  <c r="Z59" i="4"/>
  <c r="Y59" i="4"/>
  <c r="X59" i="4"/>
  <c r="Z58" i="4"/>
  <c r="Y58" i="4"/>
  <c r="X58" i="4"/>
  <c r="AB58" i="4" s="1"/>
  <c r="AA58" i="4" s="1"/>
  <c r="Z57" i="4"/>
  <c r="Y57" i="4"/>
  <c r="X57" i="4"/>
  <c r="Z56" i="4"/>
  <c r="Y56" i="4"/>
  <c r="X56" i="4"/>
  <c r="Z55" i="4"/>
  <c r="Y55" i="4"/>
  <c r="X55" i="4"/>
  <c r="Z54" i="4"/>
  <c r="Y54" i="4"/>
  <c r="X54" i="4"/>
  <c r="Z53" i="4"/>
  <c r="Y53" i="4"/>
  <c r="X53" i="4"/>
  <c r="Z52" i="4"/>
  <c r="Y52" i="4"/>
  <c r="X52" i="4"/>
  <c r="Z51" i="4"/>
  <c r="Y51" i="4"/>
  <c r="X51" i="4"/>
  <c r="Z50" i="4"/>
  <c r="Y50" i="4"/>
  <c r="X50" i="4"/>
  <c r="AB50" i="4" s="1"/>
  <c r="AA50" i="4" s="1"/>
  <c r="Z49" i="4"/>
  <c r="Y49" i="4"/>
  <c r="X49" i="4"/>
  <c r="Z48" i="4"/>
  <c r="Y48" i="4"/>
  <c r="X48" i="4"/>
  <c r="Z47" i="4"/>
  <c r="Y47" i="4"/>
  <c r="X47" i="4"/>
  <c r="Z46" i="4"/>
  <c r="Y46" i="4"/>
  <c r="X46" i="4"/>
  <c r="Z45" i="4"/>
  <c r="Y45" i="4"/>
  <c r="X45" i="4"/>
  <c r="Z44" i="4"/>
  <c r="Y44" i="4"/>
  <c r="X44" i="4"/>
  <c r="Z43" i="4"/>
  <c r="Y43" i="4"/>
  <c r="X43" i="4"/>
  <c r="Z42" i="4"/>
  <c r="Y42" i="4"/>
  <c r="X42" i="4"/>
  <c r="Z41" i="4"/>
  <c r="Y41" i="4"/>
  <c r="X41" i="4"/>
  <c r="AB41" i="4" s="1"/>
  <c r="AA41" i="4" s="1"/>
  <c r="E41" i="4" s="1"/>
  <c r="Z40" i="4"/>
  <c r="Y40" i="4"/>
  <c r="X40" i="4"/>
  <c r="Z39" i="4"/>
  <c r="Y39" i="4"/>
  <c r="X39" i="4"/>
  <c r="Z38" i="4"/>
  <c r="Y38" i="4"/>
  <c r="X38" i="4"/>
  <c r="Z37" i="4"/>
  <c r="Y37" i="4"/>
  <c r="X37" i="4"/>
  <c r="Z36" i="4"/>
  <c r="Y36" i="4"/>
  <c r="X36" i="4"/>
  <c r="AB36" i="4"/>
  <c r="AA36" i="4" s="1"/>
  <c r="E36" i="4" s="1"/>
  <c r="Z35" i="4"/>
  <c r="Y35" i="4"/>
  <c r="X35" i="4"/>
  <c r="Z34" i="4"/>
  <c r="Y34" i="4"/>
  <c r="X34" i="4"/>
  <c r="Z33" i="4"/>
  <c r="Y33" i="4"/>
  <c r="X33" i="4"/>
  <c r="Z32" i="4"/>
  <c r="Y32" i="4"/>
  <c r="X32" i="4"/>
  <c r="Z31" i="4"/>
  <c r="Y31" i="4"/>
  <c r="X31" i="4"/>
  <c r="AB31" i="4" s="1"/>
  <c r="AA31" i="4" s="1"/>
  <c r="E31" i="4" s="1"/>
  <c r="Z30" i="4"/>
  <c r="Y30" i="4"/>
  <c r="X30" i="4"/>
  <c r="AB30" i="4" s="1"/>
  <c r="AA30" i="4" s="1"/>
  <c r="E30" i="4" s="1"/>
  <c r="Z29" i="4"/>
  <c r="Y29" i="4"/>
  <c r="X29" i="4"/>
  <c r="AB29" i="4" s="1"/>
  <c r="AA29" i="4" s="1"/>
  <c r="E29" i="4" s="1"/>
  <c r="Z28" i="4"/>
  <c r="Y28" i="4"/>
  <c r="X28" i="4"/>
  <c r="Z27" i="4"/>
  <c r="Y27" i="4"/>
  <c r="X27" i="4"/>
  <c r="Z26" i="4"/>
  <c r="Y26" i="4"/>
  <c r="X26" i="4"/>
  <c r="Z25" i="4"/>
  <c r="Y25" i="4"/>
  <c r="X25" i="4"/>
  <c r="Z24" i="4"/>
  <c r="Y24" i="4"/>
  <c r="X24" i="4"/>
  <c r="Z23" i="4"/>
  <c r="Y23" i="4"/>
  <c r="X23" i="4"/>
  <c r="Z22" i="4"/>
  <c r="Y22" i="4"/>
  <c r="X22" i="4"/>
  <c r="Z21" i="4"/>
  <c r="Y21" i="4"/>
  <c r="X21" i="4"/>
  <c r="Z20" i="4"/>
  <c r="Y20" i="4"/>
  <c r="X20" i="4"/>
  <c r="Z19" i="4"/>
  <c r="Y19" i="4"/>
  <c r="X19" i="4"/>
  <c r="Z18" i="4"/>
  <c r="Y18" i="4"/>
  <c r="X18" i="4"/>
  <c r="Z17" i="4"/>
  <c r="Y17" i="4"/>
  <c r="X17" i="4"/>
  <c r="Z16" i="4"/>
  <c r="Y16" i="4"/>
  <c r="X16" i="4"/>
  <c r="AB44" i="4"/>
  <c r="AA44" i="4" s="1"/>
  <c r="E44" i="4" s="1"/>
  <c r="AX81" i="12"/>
  <c r="AX80" i="12"/>
  <c r="AX79" i="12"/>
  <c r="AX78" i="12"/>
  <c r="AX77" i="12"/>
  <c r="AX76" i="12"/>
  <c r="AX75" i="12"/>
  <c r="AX74" i="12"/>
  <c r="AX73" i="12"/>
  <c r="AX72" i="12"/>
  <c r="AX71" i="12"/>
  <c r="AX70" i="12"/>
  <c r="AX69" i="12"/>
  <c r="AX68" i="12"/>
  <c r="AX67" i="12"/>
  <c r="AX66" i="12"/>
  <c r="AX65" i="12"/>
  <c r="AX64" i="12"/>
  <c r="AX63" i="12"/>
  <c r="AX62" i="12"/>
  <c r="AX61" i="12"/>
  <c r="AX60" i="12"/>
  <c r="AX59" i="12"/>
  <c r="AX58" i="12"/>
  <c r="AX57" i="12"/>
  <c r="AX56" i="12"/>
  <c r="AX55" i="12"/>
  <c r="AX54" i="12"/>
  <c r="AX53" i="12"/>
  <c r="AX52" i="12"/>
  <c r="AX51" i="12"/>
  <c r="AX50" i="12"/>
  <c r="AX49" i="12"/>
  <c r="AX48" i="12"/>
  <c r="AX47" i="12"/>
  <c r="AX46" i="12"/>
  <c r="AX45" i="12"/>
  <c r="AX44" i="12"/>
  <c r="AX43" i="12"/>
  <c r="BO12" i="11"/>
  <c r="BN12" i="11"/>
  <c r="BM12" i="11"/>
  <c r="BL12" i="11"/>
  <c r="BK12" i="11"/>
  <c r="BJ12" i="11"/>
  <c r="BI12" i="11"/>
  <c r="BH12" i="11"/>
  <c r="BG12" i="11"/>
  <c r="BF12" i="11"/>
  <c r="BE12" i="11"/>
  <c r="BD12" i="11"/>
  <c r="BC12" i="11"/>
  <c r="BB12" i="11"/>
  <c r="BA12" i="11"/>
  <c r="AZ12" i="11"/>
  <c r="AY12" i="11"/>
  <c r="AX12" i="11"/>
  <c r="AW12" i="11"/>
  <c r="AV12" i="11"/>
  <c r="AU12" i="11"/>
  <c r="AT12" i="11"/>
  <c r="AS12" i="11"/>
  <c r="AR12" i="11"/>
  <c r="AQ12" i="11"/>
  <c r="AP12" i="11"/>
  <c r="AO12" i="11"/>
  <c r="AN12" i="11"/>
  <c r="AM12" i="11"/>
  <c r="AL12" i="1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G80" i="8"/>
  <c r="F80" i="8"/>
  <c r="E80" i="8"/>
  <c r="D80" i="8"/>
  <c r="G79" i="8"/>
  <c r="F79" i="8"/>
  <c r="E79" i="8"/>
  <c r="D79" i="8"/>
  <c r="G78" i="8"/>
  <c r="F78" i="8"/>
  <c r="E78" i="8"/>
  <c r="D78" i="8"/>
  <c r="G77" i="8"/>
  <c r="F77" i="8"/>
  <c r="E77" i="8"/>
  <c r="D77" i="8"/>
  <c r="G76" i="8"/>
  <c r="F76" i="8"/>
  <c r="E76" i="8"/>
  <c r="H76" i="8" s="1"/>
  <c r="D76" i="8"/>
  <c r="G75" i="8"/>
  <c r="F75" i="8"/>
  <c r="E75" i="8"/>
  <c r="D75" i="8"/>
  <c r="G74" i="8"/>
  <c r="F74" i="8"/>
  <c r="E74" i="8"/>
  <c r="D74" i="8"/>
  <c r="G73" i="8"/>
  <c r="F73" i="8"/>
  <c r="E73" i="8"/>
  <c r="D73" i="8"/>
  <c r="G72" i="8"/>
  <c r="F72" i="8"/>
  <c r="E72" i="8"/>
  <c r="H72" i="8" s="1"/>
  <c r="D72" i="8"/>
  <c r="G71" i="8"/>
  <c r="F71" i="8"/>
  <c r="E71" i="8"/>
  <c r="D71" i="8"/>
  <c r="G70" i="8"/>
  <c r="F70" i="8"/>
  <c r="E70" i="8"/>
  <c r="D70" i="8"/>
  <c r="G69" i="8"/>
  <c r="F69" i="8"/>
  <c r="E69" i="8"/>
  <c r="D69" i="8"/>
  <c r="G68" i="8"/>
  <c r="F68" i="8"/>
  <c r="E68" i="8"/>
  <c r="D68" i="8"/>
  <c r="G67" i="8"/>
  <c r="F67" i="8"/>
  <c r="E67" i="8"/>
  <c r="D67" i="8"/>
  <c r="G66" i="8"/>
  <c r="F66" i="8"/>
  <c r="E66" i="8"/>
  <c r="D66" i="8"/>
  <c r="G65" i="8"/>
  <c r="F65" i="8"/>
  <c r="E65" i="8"/>
  <c r="D65" i="8"/>
  <c r="G64" i="8"/>
  <c r="F64" i="8"/>
  <c r="E64" i="8"/>
  <c r="D64" i="8"/>
  <c r="G63" i="8"/>
  <c r="F63" i="8"/>
  <c r="E63" i="8"/>
  <c r="D63" i="8"/>
  <c r="G62" i="8"/>
  <c r="F62" i="8"/>
  <c r="E62" i="8"/>
  <c r="D62" i="8"/>
  <c r="G61" i="8"/>
  <c r="F61" i="8"/>
  <c r="E61" i="8"/>
  <c r="D61" i="8"/>
  <c r="G60" i="8"/>
  <c r="F60" i="8"/>
  <c r="E60" i="8"/>
  <c r="D60" i="8"/>
  <c r="G59" i="8"/>
  <c r="F59" i="8"/>
  <c r="E59" i="8"/>
  <c r="D59" i="8"/>
  <c r="G58" i="8"/>
  <c r="F58" i="8"/>
  <c r="E58" i="8"/>
  <c r="D58" i="8"/>
  <c r="G57" i="8"/>
  <c r="F57" i="8"/>
  <c r="E57" i="8"/>
  <c r="D57" i="8"/>
  <c r="G56" i="8"/>
  <c r="F56" i="8"/>
  <c r="E56" i="8"/>
  <c r="D56" i="8"/>
  <c r="G55" i="8"/>
  <c r="F55" i="8"/>
  <c r="E55" i="8"/>
  <c r="D55" i="8"/>
  <c r="G54" i="8"/>
  <c r="F54" i="8"/>
  <c r="E54" i="8"/>
  <c r="D54" i="8"/>
  <c r="G53" i="8"/>
  <c r="F53" i="8"/>
  <c r="E53" i="8"/>
  <c r="D53" i="8"/>
  <c r="G52" i="8"/>
  <c r="F52" i="8"/>
  <c r="E52" i="8"/>
  <c r="D52" i="8"/>
  <c r="G51" i="8"/>
  <c r="F51" i="8"/>
  <c r="E51" i="8"/>
  <c r="D51" i="8"/>
  <c r="G50" i="8"/>
  <c r="F50" i="8"/>
  <c r="E50" i="8"/>
  <c r="D50" i="8"/>
  <c r="G49" i="8"/>
  <c r="F49" i="8"/>
  <c r="E49" i="8"/>
  <c r="D49" i="8"/>
  <c r="G48" i="8"/>
  <c r="F48" i="8"/>
  <c r="E48" i="8"/>
  <c r="D48" i="8"/>
  <c r="G47" i="8"/>
  <c r="F47" i="8"/>
  <c r="E47" i="8"/>
  <c r="D47" i="8"/>
  <c r="G46" i="8"/>
  <c r="F46" i="8"/>
  <c r="E46" i="8"/>
  <c r="D46" i="8"/>
  <c r="G45" i="8"/>
  <c r="F45" i="8"/>
  <c r="E45" i="8"/>
  <c r="D45" i="8"/>
  <c r="G44" i="8"/>
  <c r="F44" i="8"/>
  <c r="E44" i="8"/>
  <c r="D44" i="8"/>
  <c r="G43" i="8"/>
  <c r="F43" i="8"/>
  <c r="E43" i="8"/>
  <c r="D43" i="8"/>
  <c r="G42" i="8"/>
  <c r="F42" i="8"/>
  <c r="E42" i="8"/>
  <c r="D42" i="8"/>
  <c r="G41" i="8"/>
  <c r="F41" i="8"/>
  <c r="E41" i="8"/>
  <c r="D41" i="8"/>
  <c r="G40" i="8"/>
  <c r="F40" i="8"/>
  <c r="E40" i="8"/>
  <c r="D40" i="8"/>
  <c r="G39" i="8"/>
  <c r="F39" i="8"/>
  <c r="E39" i="8"/>
  <c r="D39" i="8"/>
  <c r="G38" i="8"/>
  <c r="F38" i="8"/>
  <c r="E38" i="8"/>
  <c r="D38" i="8"/>
  <c r="G37" i="8"/>
  <c r="F37" i="8"/>
  <c r="E37" i="8"/>
  <c r="D37" i="8"/>
  <c r="G36" i="8"/>
  <c r="F36" i="8"/>
  <c r="E36" i="8"/>
  <c r="D36" i="8"/>
  <c r="G35" i="8"/>
  <c r="F35" i="8"/>
  <c r="E35" i="8"/>
  <c r="D35" i="8"/>
  <c r="G34" i="8"/>
  <c r="F34" i="8"/>
  <c r="E34" i="8"/>
  <c r="D34" i="8"/>
  <c r="G33" i="8"/>
  <c r="F33" i="8"/>
  <c r="E33" i="8"/>
  <c r="H33" i="8" s="1"/>
  <c r="D33" i="8"/>
  <c r="G32" i="8"/>
  <c r="F32" i="8"/>
  <c r="E32" i="8"/>
  <c r="D32" i="8"/>
  <c r="G31" i="8"/>
  <c r="F31" i="8"/>
  <c r="E31" i="8"/>
  <c r="D31" i="8"/>
  <c r="G30" i="8"/>
  <c r="F30" i="8"/>
  <c r="E30" i="8"/>
  <c r="D30" i="8"/>
  <c r="G29" i="8"/>
  <c r="F29" i="8"/>
  <c r="E29" i="8"/>
  <c r="D29" i="8"/>
  <c r="G28" i="8"/>
  <c r="F28" i="8"/>
  <c r="E28" i="8"/>
  <c r="D28" i="8"/>
  <c r="G27" i="8"/>
  <c r="F27" i="8"/>
  <c r="E27" i="8"/>
  <c r="D27" i="8"/>
  <c r="G26" i="8"/>
  <c r="F26" i="8"/>
  <c r="E26" i="8"/>
  <c r="D26" i="8"/>
  <c r="G25" i="8"/>
  <c r="F25" i="8"/>
  <c r="E25" i="8"/>
  <c r="D25" i="8"/>
  <c r="G24" i="8"/>
  <c r="F24" i="8"/>
  <c r="E24" i="8"/>
  <c r="D24" i="8"/>
  <c r="G23" i="8"/>
  <c r="F23" i="8"/>
  <c r="E23" i="8"/>
  <c r="D23" i="8"/>
  <c r="G22" i="8"/>
  <c r="F22" i="8"/>
  <c r="E22" i="8"/>
  <c r="D22" i="8"/>
  <c r="G21" i="8"/>
  <c r="F21" i="8"/>
  <c r="E21" i="8"/>
  <c r="D21" i="8"/>
  <c r="G20" i="8"/>
  <c r="F20" i="8"/>
  <c r="E20" i="8"/>
  <c r="D20" i="8"/>
  <c r="G19" i="8"/>
  <c r="F19" i="8"/>
  <c r="E19" i="8"/>
  <c r="D19" i="8"/>
  <c r="G18" i="8"/>
  <c r="F18" i="8"/>
  <c r="E18" i="8"/>
  <c r="D18" i="8"/>
  <c r="G17" i="8"/>
  <c r="F17" i="8"/>
  <c r="E17" i="8"/>
  <c r="D17" i="8"/>
  <c r="G16" i="8"/>
  <c r="F16" i="8"/>
  <c r="E16" i="8"/>
  <c r="D16" i="8"/>
  <c r="BO23" i="11"/>
  <c r="BN23" i="11"/>
  <c r="BM23" i="11"/>
  <c r="BL23" i="11"/>
  <c r="BK23" i="11"/>
  <c r="BJ23" i="11"/>
  <c r="BI23" i="11"/>
  <c r="BH23" i="11"/>
  <c r="BG23" i="11"/>
  <c r="BF23" i="11"/>
  <c r="BE23" i="11"/>
  <c r="BD23" i="11"/>
  <c r="BC23" i="11"/>
  <c r="BB23" i="11"/>
  <c r="BA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R23" i="11"/>
  <c r="Q23" i="11"/>
  <c r="P23" i="11"/>
  <c r="O23" i="11"/>
  <c r="N23" i="11"/>
  <c r="M23" i="11"/>
  <c r="L23" i="11"/>
  <c r="K23" i="11"/>
  <c r="J23" i="11"/>
  <c r="I23" i="11"/>
  <c r="H23" i="11"/>
  <c r="G23" i="11"/>
  <c r="F23" i="11"/>
  <c r="E23" i="11"/>
  <c r="D23" i="11"/>
  <c r="C23" i="11"/>
  <c r="BO22" i="11"/>
  <c r="BN22" i="11"/>
  <c r="BM22" i="11"/>
  <c r="BL22" i="11"/>
  <c r="BK22" i="11"/>
  <c r="BJ22" i="11"/>
  <c r="BI22" i="11"/>
  <c r="BH22" i="11"/>
  <c r="BG22" i="11"/>
  <c r="BF22" i="11"/>
  <c r="BE22" i="11"/>
  <c r="BD22" i="11"/>
  <c r="BC22" i="11"/>
  <c r="BB22"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T22" i="11"/>
  <c r="S22" i="11"/>
  <c r="R22" i="11"/>
  <c r="Q22" i="11"/>
  <c r="P22" i="11"/>
  <c r="O22" i="11"/>
  <c r="N22" i="11"/>
  <c r="M22" i="11"/>
  <c r="L22" i="11"/>
  <c r="K22" i="11"/>
  <c r="J22" i="11"/>
  <c r="I22" i="11"/>
  <c r="H22" i="11"/>
  <c r="G22" i="11"/>
  <c r="F22" i="11"/>
  <c r="E22" i="11"/>
  <c r="D22" i="11"/>
  <c r="C22" i="11"/>
  <c r="BG21" i="11"/>
  <c r="BH21" i="11"/>
  <c r="BI21" i="11"/>
  <c r="BJ21" i="11"/>
  <c r="BK21" i="11"/>
  <c r="BL21" i="11"/>
  <c r="BM21" i="11"/>
  <c r="BN21" i="11"/>
  <c r="BO21" i="11"/>
  <c r="BP21" i="11"/>
  <c r="BQ21" i="11"/>
  <c r="BR21" i="11"/>
  <c r="BS21" i="11"/>
  <c r="BT21" i="11"/>
  <c r="BU21" i="11"/>
  <c r="BF21"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H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Z80" i="8"/>
  <c r="Z79" i="8"/>
  <c r="Z78" i="8"/>
  <c r="Z77" i="8"/>
  <c r="Z76" i="8"/>
  <c r="Z75" i="8"/>
  <c r="Z74" i="8"/>
  <c r="Z73" i="8"/>
  <c r="Z72" i="8"/>
  <c r="Z71" i="8"/>
  <c r="Z70" i="8"/>
  <c r="Z69" i="8"/>
  <c r="Z68" i="8"/>
  <c r="Z67" i="8"/>
  <c r="Z66" i="8"/>
  <c r="Z65" i="8"/>
  <c r="Z64" i="8"/>
  <c r="Z63" i="8"/>
  <c r="Z62" i="8"/>
  <c r="Z61" i="8"/>
  <c r="Z60" i="8"/>
  <c r="Z59" i="8"/>
  <c r="Z58" i="8"/>
  <c r="AO77" i="4"/>
  <c r="AN77" i="4"/>
  <c r="AM77" i="4"/>
  <c r="AL77" i="4"/>
  <c r="AO76" i="4"/>
  <c r="AN76" i="4"/>
  <c r="AM76" i="4"/>
  <c r="AL76" i="4"/>
  <c r="AO75" i="4"/>
  <c r="AN75" i="4"/>
  <c r="AM75" i="4"/>
  <c r="AL75" i="4"/>
  <c r="AO74" i="4"/>
  <c r="AN74" i="4"/>
  <c r="AM74" i="4"/>
  <c r="AL74" i="4"/>
  <c r="AO73" i="4"/>
  <c r="AN73" i="4"/>
  <c r="AM73" i="4"/>
  <c r="AL73" i="4"/>
  <c r="AO72" i="4"/>
  <c r="AN72" i="4"/>
  <c r="AM72" i="4"/>
  <c r="AL72" i="4"/>
  <c r="AO71" i="4"/>
  <c r="AN71" i="4"/>
  <c r="AM71" i="4"/>
  <c r="AL71" i="4"/>
  <c r="AO70" i="4"/>
  <c r="AN70" i="4"/>
  <c r="AM70" i="4"/>
  <c r="AL70" i="4"/>
  <c r="AO69" i="4"/>
  <c r="AN69" i="4"/>
  <c r="AM69" i="4"/>
  <c r="AL69" i="4"/>
  <c r="AO68" i="4"/>
  <c r="AN68" i="4"/>
  <c r="AM68" i="4"/>
  <c r="AL68" i="4"/>
  <c r="AO67" i="4"/>
  <c r="AN67" i="4"/>
  <c r="AM67" i="4"/>
  <c r="AL67" i="4"/>
  <c r="AO66" i="4"/>
  <c r="AN66" i="4"/>
  <c r="AM66" i="4"/>
  <c r="AL66" i="4"/>
  <c r="AO65" i="4"/>
  <c r="AN65" i="4"/>
  <c r="AM65" i="4"/>
  <c r="AL65" i="4"/>
  <c r="AO64" i="4"/>
  <c r="AN64" i="4"/>
  <c r="AM64" i="4"/>
  <c r="AL64" i="4"/>
  <c r="AO63" i="4"/>
  <c r="AN63" i="4"/>
  <c r="AM63" i="4"/>
  <c r="AL63" i="4"/>
  <c r="AO62" i="4"/>
  <c r="AN62" i="4"/>
  <c r="AM62" i="4"/>
  <c r="AL62" i="4"/>
  <c r="AO61" i="4"/>
  <c r="AN61" i="4"/>
  <c r="AM61" i="4"/>
  <c r="AL61" i="4"/>
  <c r="AO60" i="4"/>
  <c r="AN60" i="4"/>
  <c r="AM60" i="4"/>
  <c r="AL60" i="4"/>
  <c r="AO59" i="4"/>
  <c r="AN59" i="4"/>
  <c r="AM59" i="4"/>
  <c r="AL59" i="4"/>
  <c r="AO58" i="4"/>
  <c r="AN58" i="4"/>
  <c r="AM58" i="4"/>
  <c r="AL58" i="4"/>
  <c r="AO57" i="4"/>
  <c r="AN57" i="4"/>
  <c r="AM57" i="4"/>
  <c r="AL57" i="4"/>
  <c r="AO56" i="4"/>
  <c r="AN56" i="4"/>
  <c r="AM56" i="4"/>
  <c r="AL56" i="4"/>
  <c r="AO55" i="4"/>
  <c r="AN55" i="4"/>
  <c r="AM55" i="4"/>
  <c r="AL55" i="4"/>
  <c r="AO54" i="4"/>
  <c r="AN54" i="4"/>
  <c r="AM54" i="4"/>
  <c r="AL54" i="4"/>
  <c r="AO53" i="4"/>
  <c r="AN53" i="4"/>
  <c r="AM53" i="4"/>
  <c r="AL53" i="4"/>
  <c r="AO52" i="4"/>
  <c r="AN52" i="4"/>
  <c r="AM52" i="4"/>
  <c r="AL52" i="4"/>
  <c r="AO51" i="4"/>
  <c r="AN51" i="4"/>
  <c r="AM51" i="4"/>
  <c r="AL51" i="4"/>
  <c r="AO50" i="4"/>
  <c r="AN50" i="4"/>
  <c r="AM50" i="4"/>
  <c r="AL50" i="4"/>
  <c r="AO49" i="4"/>
  <c r="AN49" i="4"/>
  <c r="AM49" i="4"/>
  <c r="AL49" i="4"/>
  <c r="AO48" i="4"/>
  <c r="AN48" i="4"/>
  <c r="AM48" i="4"/>
  <c r="AL48" i="4"/>
  <c r="AO47" i="4"/>
  <c r="AN47" i="4"/>
  <c r="AM47" i="4"/>
  <c r="AL47" i="4"/>
  <c r="AO46" i="4"/>
  <c r="AN46" i="4"/>
  <c r="AM46" i="4"/>
  <c r="AL46" i="4"/>
  <c r="AO45" i="4"/>
  <c r="AN45" i="4"/>
  <c r="AM45" i="4"/>
  <c r="AL45" i="4"/>
  <c r="AO44" i="4"/>
  <c r="AN44" i="4"/>
  <c r="AM44" i="4"/>
  <c r="AL44" i="4"/>
  <c r="AO43" i="4"/>
  <c r="AN43" i="4"/>
  <c r="AM43" i="4"/>
  <c r="AL43" i="4"/>
  <c r="AO42" i="4"/>
  <c r="AN42" i="4"/>
  <c r="AM42" i="4"/>
  <c r="AL42" i="4"/>
  <c r="AO41" i="4"/>
  <c r="AN41" i="4"/>
  <c r="AM41" i="4"/>
  <c r="AL41" i="4"/>
  <c r="AO40" i="4"/>
  <c r="AN40" i="4"/>
  <c r="AM40" i="4"/>
  <c r="AL40" i="4"/>
  <c r="AO39" i="4"/>
  <c r="AN39" i="4"/>
  <c r="AM39" i="4"/>
  <c r="AL39" i="4"/>
  <c r="AO38" i="4"/>
  <c r="AN38" i="4"/>
  <c r="AM38" i="4"/>
  <c r="AL38" i="4"/>
  <c r="AO37" i="4"/>
  <c r="AN37" i="4"/>
  <c r="AM37" i="4"/>
  <c r="AL37" i="4"/>
  <c r="AO36" i="4"/>
  <c r="AN36" i="4"/>
  <c r="AM36" i="4"/>
  <c r="AL36" i="4"/>
  <c r="AO35" i="4"/>
  <c r="AN35" i="4"/>
  <c r="AM35" i="4"/>
  <c r="AL35" i="4"/>
  <c r="AO34" i="4"/>
  <c r="AN34" i="4"/>
  <c r="AM34" i="4"/>
  <c r="AL34" i="4"/>
  <c r="AO33" i="4"/>
  <c r="AN33" i="4"/>
  <c r="AM33" i="4"/>
  <c r="AL33" i="4"/>
  <c r="AO32" i="4"/>
  <c r="AN32" i="4"/>
  <c r="AM32" i="4"/>
  <c r="AL32" i="4"/>
  <c r="AO31" i="4"/>
  <c r="AN31" i="4"/>
  <c r="AM31" i="4"/>
  <c r="AL31" i="4"/>
  <c r="AO30" i="4"/>
  <c r="AN30" i="4"/>
  <c r="AM30" i="4"/>
  <c r="AL30" i="4"/>
  <c r="AO29" i="4"/>
  <c r="AN29" i="4"/>
  <c r="AM29" i="4"/>
  <c r="AL29" i="4"/>
  <c r="AO28" i="4"/>
  <c r="AN28" i="4"/>
  <c r="AM28" i="4"/>
  <c r="AL28" i="4"/>
  <c r="AO27" i="4"/>
  <c r="AN27" i="4"/>
  <c r="AM27" i="4"/>
  <c r="AL27" i="4"/>
  <c r="AO26" i="4"/>
  <c r="AN26" i="4"/>
  <c r="AM26" i="4"/>
  <c r="AL26" i="4"/>
  <c r="AO25" i="4"/>
  <c r="AN25" i="4"/>
  <c r="AM25" i="4"/>
  <c r="AL25" i="4"/>
  <c r="AO24" i="4"/>
  <c r="AN24" i="4"/>
  <c r="AM24" i="4"/>
  <c r="AL24" i="4"/>
  <c r="AO23" i="4"/>
  <c r="AN23" i="4"/>
  <c r="AM23" i="4"/>
  <c r="AL23" i="4"/>
  <c r="AO22" i="4"/>
  <c r="AN22" i="4"/>
  <c r="AM22" i="4"/>
  <c r="AL22" i="4"/>
  <c r="AO21" i="4"/>
  <c r="AN21" i="4"/>
  <c r="AM21" i="4"/>
  <c r="AL21" i="4"/>
  <c r="AO20" i="4"/>
  <c r="AN20" i="4"/>
  <c r="AM20" i="4"/>
  <c r="AL20" i="4"/>
  <c r="AO19" i="4"/>
  <c r="AN19" i="4"/>
  <c r="AM19" i="4"/>
  <c r="AL19" i="4"/>
  <c r="AO18" i="4"/>
  <c r="AN18" i="4"/>
  <c r="AM18" i="4"/>
  <c r="AL18" i="4"/>
  <c r="AO17" i="4"/>
  <c r="AN17" i="4"/>
  <c r="AM17" i="4"/>
  <c r="AL17" i="4"/>
  <c r="AO16" i="4"/>
  <c r="AN16" i="4"/>
  <c r="AM16" i="4"/>
  <c r="AL16" i="4"/>
  <c r="AO15" i="4"/>
  <c r="AN15" i="4"/>
  <c r="AM15" i="4"/>
  <c r="AL15" i="4"/>
  <c r="AO14" i="4"/>
  <c r="AN14" i="4"/>
  <c r="AM14" i="4"/>
  <c r="AL14" i="4"/>
  <c r="AO13" i="4"/>
  <c r="AN13" i="4"/>
  <c r="AM13" i="4"/>
  <c r="AL13" i="4"/>
  <c r="AO12" i="4"/>
  <c r="AN12" i="4"/>
  <c r="AM12" i="4"/>
  <c r="AL12" i="4"/>
  <c r="AO11" i="4"/>
  <c r="AN11" i="4"/>
  <c r="AM11" i="4"/>
  <c r="AL11" i="4"/>
  <c r="AO8" i="4"/>
  <c r="AN8" i="4"/>
  <c r="AM8" i="4"/>
  <c r="AL8" i="4"/>
  <c r="Z15" i="4"/>
  <c r="Y15" i="4"/>
  <c r="X15" i="4"/>
  <c r="Z14" i="4"/>
  <c r="Y14" i="4"/>
  <c r="X14" i="4"/>
  <c r="Z13" i="4"/>
  <c r="Y13" i="4"/>
  <c r="X13" i="4"/>
  <c r="Z12" i="4"/>
  <c r="Y12" i="4"/>
  <c r="X12" i="4"/>
  <c r="AB12" i="4" s="1"/>
  <c r="AA12" i="4" s="1"/>
  <c r="E12" i="4" s="1"/>
  <c r="J80" i="6"/>
  <c r="I80" i="6"/>
  <c r="J79" i="6"/>
  <c r="I79" i="6"/>
  <c r="J78" i="6"/>
  <c r="I78" i="6"/>
  <c r="J77" i="6"/>
  <c r="I77" i="6"/>
  <c r="J76" i="6"/>
  <c r="I76" i="6"/>
  <c r="J75" i="6"/>
  <c r="I75" i="6"/>
  <c r="J74" i="6"/>
  <c r="I74" i="6"/>
  <c r="J73" i="6"/>
  <c r="I73" i="6"/>
  <c r="J72" i="6"/>
  <c r="I72" i="6"/>
  <c r="J71" i="6"/>
  <c r="I71" i="6"/>
  <c r="J70" i="6"/>
  <c r="I70" i="6"/>
  <c r="J69" i="6"/>
  <c r="I69" i="6"/>
  <c r="J68" i="6"/>
  <c r="I68" i="6"/>
  <c r="J67" i="6"/>
  <c r="I67" i="6"/>
  <c r="J66" i="6"/>
  <c r="I66" i="6"/>
  <c r="J65" i="6"/>
  <c r="I65" i="6"/>
  <c r="J64" i="6"/>
  <c r="I64" i="6"/>
  <c r="J63" i="6"/>
  <c r="I63" i="6"/>
  <c r="J62" i="6"/>
  <c r="I62" i="6"/>
  <c r="J61" i="6"/>
  <c r="I61" i="6"/>
  <c r="J60" i="6"/>
  <c r="I60" i="6"/>
  <c r="J59" i="6"/>
  <c r="I59" i="6"/>
  <c r="J58" i="6"/>
  <c r="I58" i="6"/>
  <c r="J57" i="6"/>
  <c r="I57" i="6"/>
  <c r="J56" i="6"/>
  <c r="I56" i="6"/>
  <c r="J55" i="6"/>
  <c r="I55" i="6"/>
  <c r="J54" i="6"/>
  <c r="I54" i="6"/>
  <c r="J53" i="6"/>
  <c r="I53" i="6"/>
  <c r="J52" i="6"/>
  <c r="I52" i="6"/>
  <c r="J51" i="6"/>
  <c r="I51" i="6"/>
  <c r="J50" i="6"/>
  <c r="I50" i="6"/>
  <c r="J49" i="6"/>
  <c r="I49" i="6"/>
  <c r="J48" i="6"/>
  <c r="I48" i="6"/>
  <c r="H15" i="10"/>
  <c r="J15" i="10"/>
  <c r="AX42" i="12"/>
  <c r="AX41" i="12"/>
  <c r="AX40" i="12"/>
  <c r="AX39" i="12"/>
  <c r="AX38" i="12"/>
  <c r="AX37" i="12"/>
  <c r="AX36" i="12"/>
  <c r="AX35" i="12"/>
  <c r="O35" i="12"/>
  <c r="AX34" i="12"/>
  <c r="AX33" i="12"/>
  <c r="AX32" i="12"/>
  <c r="AX31" i="12"/>
  <c r="AX30" i="12"/>
  <c r="AX29" i="12"/>
  <c r="AX28" i="12"/>
  <c r="AX27" i="12"/>
  <c r="O27" i="12"/>
  <c r="AX26" i="12"/>
  <c r="AX25" i="12"/>
  <c r="AX24" i="12"/>
  <c r="AX23" i="12"/>
  <c r="AX22" i="12"/>
  <c r="AX21" i="12"/>
  <c r="AX20" i="12"/>
  <c r="AX19" i="12"/>
  <c r="BC18" i="12"/>
  <c r="AX18" i="12"/>
  <c r="AI18" i="12"/>
  <c r="BC17" i="12"/>
  <c r="AX17" i="12"/>
  <c r="BC16" i="12"/>
  <c r="AK16" i="12"/>
  <c r="AK17" i="12" s="1"/>
  <c r="AJ16" i="12"/>
  <c r="AJ17" i="12" s="1"/>
  <c r="AI16" i="12"/>
  <c r="AI17" i="12" s="1"/>
  <c r="P73" i="8"/>
  <c r="P74" i="8"/>
  <c r="P60" i="8"/>
  <c r="P64" i="8"/>
  <c r="P68" i="8"/>
  <c r="P72" i="8"/>
  <c r="P78" i="8"/>
  <c r="P59" i="8"/>
  <c r="P63" i="8"/>
  <c r="P67" i="8"/>
  <c r="P71" i="8"/>
  <c r="P77" i="8"/>
  <c r="P58" i="8"/>
  <c r="P62" i="8"/>
  <c r="P66" i="8"/>
  <c r="P70" i="8"/>
  <c r="P76" i="8"/>
  <c r="P80" i="8"/>
  <c r="P61" i="8"/>
  <c r="P65" i="8"/>
  <c r="P69" i="8"/>
  <c r="P75" i="8"/>
  <c r="P79" i="8"/>
  <c r="I41" i="12"/>
  <c r="C12" i="11"/>
  <c r="X16" i="12"/>
  <c r="B7" i="10"/>
  <c r="B4" i="11" s="1"/>
  <c r="B15" i="10"/>
  <c r="F15" i="10"/>
  <c r="G15" i="10"/>
  <c r="I15" i="10"/>
  <c r="K15" i="10"/>
  <c r="L15" i="10"/>
  <c r="O15" i="10"/>
  <c r="P15" i="10"/>
  <c r="Q15" i="10"/>
  <c r="R15" i="10"/>
  <c r="S15" i="10"/>
  <c r="T15" i="10"/>
  <c r="W15" i="10"/>
  <c r="X15" i="10"/>
  <c r="Y15" i="10"/>
  <c r="Z15" i="10"/>
  <c r="BE81" i="6"/>
  <c r="Z57" i="8"/>
  <c r="Z56" i="8"/>
  <c r="Z55" i="8"/>
  <c r="Z54" i="8"/>
  <c r="Z53" i="8"/>
  <c r="Z52" i="8"/>
  <c r="Z51" i="8"/>
  <c r="Z50" i="8"/>
  <c r="Z49" i="8"/>
  <c r="Z48" i="8"/>
  <c r="Z47" i="8"/>
  <c r="Z46" i="8"/>
  <c r="Z45" i="8"/>
  <c r="Z44" i="8"/>
  <c r="Z43" i="8"/>
  <c r="Z42" i="8"/>
  <c r="Z41" i="8"/>
  <c r="Z40" i="8"/>
  <c r="Z39" i="8"/>
  <c r="Z38" i="8"/>
  <c r="Z37" i="8"/>
  <c r="Z36" i="8"/>
  <c r="Z35" i="8"/>
  <c r="Z34" i="8"/>
  <c r="Z33" i="8"/>
  <c r="Z32" i="8"/>
  <c r="Z31" i="8"/>
  <c r="Z30" i="8"/>
  <c r="Z29" i="8"/>
  <c r="Z28" i="8"/>
  <c r="Z27" i="8"/>
  <c r="Z26" i="8"/>
  <c r="Z25" i="8"/>
  <c r="Z24" i="8"/>
  <c r="Z23" i="8"/>
  <c r="Z22" i="8"/>
  <c r="Z21" i="8"/>
  <c r="Z20" i="8"/>
  <c r="Z19" i="8"/>
  <c r="Z18" i="8"/>
  <c r="Z17" i="8"/>
  <c r="AG34" i="8"/>
  <c r="P17" i="8"/>
  <c r="P23" i="8"/>
  <c r="P25" i="8"/>
  <c r="P27" i="8"/>
  <c r="P29" i="8"/>
  <c r="P31" i="8"/>
  <c r="P33" i="8"/>
  <c r="P55" i="8"/>
  <c r="P57" i="8"/>
  <c r="P22" i="8"/>
  <c r="P30" i="8"/>
  <c r="P37" i="8"/>
  <c r="P49" i="8"/>
  <c r="P34" i="8"/>
  <c r="P38" i="8"/>
  <c r="P46" i="8"/>
  <c r="P50" i="8"/>
  <c r="P54" i="8"/>
  <c r="P28" i="8"/>
  <c r="P53" i="8"/>
  <c r="P44" i="8"/>
  <c r="P21" i="8"/>
  <c r="P39" i="8"/>
  <c r="P41" i="8"/>
  <c r="P43" i="8"/>
  <c r="P45" i="8"/>
  <c r="P47" i="8"/>
  <c r="P32" i="8"/>
  <c r="P20" i="8"/>
  <c r="P36" i="8"/>
  <c r="P52" i="8"/>
  <c r="P48" i="8"/>
  <c r="P19" i="8"/>
  <c r="P24" i="8"/>
  <c r="P26" i="8"/>
  <c r="P35" i="8"/>
  <c r="P40" i="8"/>
  <c r="P42" i="8"/>
  <c r="P51" i="8"/>
  <c r="P56" i="8"/>
  <c r="P18" i="8"/>
  <c r="Y15" i="8"/>
  <c r="Z16" i="8"/>
  <c r="P16" i="8"/>
  <c r="X15" i="8"/>
  <c r="C5" i="4"/>
  <c r="I43" i="6"/>
  <c r="J43" i="6"/>
  <c r="I44" i="6"/>
  <c r="J44" i="6"/>
  <c r="I45" i="6"/>
  <c r="J45" i="6"/>
  <c r="I46" i="6"/>
  <c r="J46" i="6"/>
  <c r="I47" i="6"/>
  <c r="J47" i="6"/>
  <c r="BV8" i="6"/>
  <c r="BU8" i="6"/>
  <c r="BT8" i="6"/>
  <c r="BS8" i="6"/>
  <c r="BR8" i="6"/>
  <c r="BQ8" i="6"/>
  <c r="BP8" i="6"/>
  <c r="BO8" i="6"/>
  <c r="BN8" i="6"/>
  <c r="BM8" i="6"/>
  <c r="BL8" i="6"/>
  <c r="BK8" i="6"/>
  <c r="BJ8" i="6"/>
  <c r="BI8" i="6"/>
  <c r="BH8" i="6"/>
  <c r="BG8" i="6"/>
  <c r="BF8" i="6"/>
  <c r="BE8" i="6"/>
  <c r="BB8" i="6"/>
  <c r="BA8" i="6"/>
  <c r="AZ8" i="6"/>
  <c r="AW8" i="6"/>
  <c r="AV8" i="6"/>
  <c r="AU8" i="6"/>
  <c r="AT8" i="6"/>
  <c r="AS8" i="6"/>
  <c r="AR8" i="6"/>
  <c r="AO8" i="6"/>
  <c r="AN8" i="6"/>
  <c r="AM8" i="6"/>
  <c r="AL8" i="6"/>
  <c r="AK8" i="6"/>
  <c r="AJ8" i="6"/>
  <c r="AI8" i="6"/>
  <c r="AH8" i="6"/>
  <c r="AG8" i="6"/>
  <c r="AF8" i="6"/>
  <c r="AC8" i="6"/>
  <c r="AB8" i="6"/>
  <c r="AA8" i="6"/>
  <c r="Z8" i="6"/>
  <c r="Y8" i="6"/>
  <c r="X8" i="6"/>
  <c r="W8" i="6"/>
  <c r="T8" i="6"/>
  <c r="S8" i="6"/>
  <c r="R8" i="6"/>
  <c r="Q8" i="6"/>
  <c r="P8" i="6"/>
  <c r="O8" i="6"/>
  <c r="N8" i="6"/>
  <c r="M8" i="6"/>
  <c r="L8" i="6"/>
  <c r="BD8" i="6"/>
  <c r="BC8" i="6"/>
  <c r="AY8" i="6"/>
  <c r="AX8" i="6"/>
  <c r="AQ8" i="6"/>
  <c r="AP8" i="6"/>
  <c r="AE8" i="6"/>
  <c r="AD8" i="6"/>
  <c r="V8" i="6"/>
  <c r="U8" i="6"/>
  <c r="K8" i="6"/>
  <c r="B8" i="6"/>
  <c r="C8" i="6"/>
  <c r="H8" i="6"/>
  <c r="G8" i="6"/>
  <c r="F8" i="6"/>
  <c r="E8" i="6"/>
  <c r="D8" i="6"/>
  <c r="J42" i="6"/>
  <c r="I42" i="6"/>
  <c r="J41" i="6"/>
  <c r="I41" i="6"/>
  <c r="J40" i="6"/>
  <c r="I40" i="6"/>
  <c r="J39" i="6"/>
  <c r="I39" i="6"/>
  <c r="J38" i="6"/>
  <c r="I38" i="6"/>
  <c r="J37" i="6"/>
  <c r="I37" i="6"/>
  <c r="J36" i="6"/>
  <c r="I36" i="6"/>
  <c r="J35" i="6"/>
  <c r="I35" i="6"/>
  <c r="J34" i="6"/>
  <c r="I34" i="6"/>
  <c r="J33" i="6"/>
  <c r="I33" i="6"/>
  <c r="J32" i="6"/>
  <c r="I32" i="6"/>
  <c r="J31" i="6"/>
  <c r="I31" i="6"/>
  <c r="J30" i="6"/>
  <c r="I3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c r="I10" i="6"/>
  <c r="J9" i="6"/>
  <c r="BE83" i="6"/>
  <c r="BE82" i="6"/>
  <c r="I8" i="6"/>
  <c r="J8" i="6"/>
  <c r="Z11" i="4"/>
  <c r="Y11" i="4"/>
  <c r="X11" i="4"/>
  <c r="AE10" i="4"/>
  <c r="AE11" i="4" s="1"/>
  <c r="AD10" i="4"/>
  <c r="AD11" i="4" s="1"/>
  <c r="AC10" i="4"/>
  <c r="AC11" i="4" s="1"/>
  <c r="M15" i="8" l="1"/>
  <c r="AF50" i="8"/>
  <c r="Z15" i="8"/>
  <c r="AG73" i="8"/>
  <c r="AF74" i="8"/>
  <c r="AF66" i="8"/>
  <c r="U20" i="8"/>
  <c r="H41" i="8"/>
  <c r="H43" i="8"/>
  <c r="H45" i="8"/>
  <c r="H47" i="8"/>
  <c r="H49" i="8"/>
  <c r="H51" i="8"/>
  <c r="H52" i="8"/>
  <c r="H53" i="8"/>
  <c r="H65" i="8"/>
  <c r="H67" i="8"/>
  <c r="H69" i="8"/>
  <c r="H71" i="8"/>
  <c r="H73" i="8"/>
  <c r="H75" i="8"/>
  <c r="H77" i="8"/>
  <c r="BF11" i="8"/>
  <c r="P15" i="8"/>
  <c r="H31" i="8"/>
  <c r="H35" i="8"/>
  <c r="H37" i="8"/>
  <c r="H39" i="8"/>
  <c r="H54" i="8"/>
  <c r="H56" i="8"/>
  <c r="H58" i="8"/>
  <c r="H60" i="8"/>
  <c r="H62" i="8"/>
  <c r="H64" i="8"/>
  <c r="H78" i="8"/>
  <c r="H80" i="8"/>
  <c r="AB35" i="4"/>
  <c r="AA35" i="4" s="1"/>
  <c r="E35" i="4" s="1"/>
  <c r="AB34" i="4"/>
  <c r="AA34" i="4" s="1"/>
  <c r="E34" i="4" s="1"/>
  <c r="AB43" i="4"/>
  <c r="AA43" i="4" s="1"/>
  <c r="E43" i="4" s="1"/>
  <c r="AB42" i="4"/>
  <c r="AA42" i="4" s="1"/>
  <c r="E42" i="4" s="1"/>
  <c r="U16" i="8"/>
  <c r="AG45" i="8"/>
  <c r="AH45" i="8" s="1"/>
  <c r="E18" i="12"/>
  <c r="AD18" i="12" s="1"/>
  <c r="AH18" i="12" s="1"/>
  <c r="AG18" i="12" s="1"/>
  <c r="AB14" i="4"/>
  <c r="AA14" i="4" s="1"/>
  <c r="H55" i="8"/>
  <c r="H57" i="8"/>
  <c r="H59" i="8"/>
  <c r="H61" i="8"/>
  <c r="H63" i="8"/>
  <c r="H79" i="8"/>
  <c r="H18" i="8"/>
  <c r="H24" i="8"/>
  <c r="H30" i="8"/>
  <c r="H32" i="8"/>
  <c r="H34" i="8"/>
  <c r="H36" i="8"/>
  <c r="H38" i="8"/>
  <c r="H40" i="8"/>
  <c r="H42" i="8"/>
  <c r="H44" i="8"/>
  <c r="H46" i="8"/>
  <c r="H48" i="8"/>
  <c r="H50" i="8"/>
  <c r="H66" i="8"/>
  <c r="H68" i="8"/>
  <c r="H70" i="8"/>
  <c r="H15" i="8" s="1"/>
  <c r="H74" i="8"/>
  <c r="H17" i="8"/>
  <c r="AF18" i="8"/>
  <c r="AH18" i="8" s="1"/>
  <c r="H29" i="8"/>
  <c r="H28" i="8"/>
  <c r="H27" i="8"/>
  <c r="H25" i="8"/>
  <c r="H23" i="8"/>
  <c r="H20" i="8"/>
  <c r="H26" i="8"/>
  <c r="H16" i="8"/>
  <c r="AG37" i="8"/>
  <c r="AH37" i="8" s="1"/>
  <c r="AG69" i="8"/>
  <c r="AH69" i="8" s="1"/>
  <c r="AF53" i="8"/>
  <c r="CS16" i="15"/>
  <c r="CR16" i="15"/>
  <c r="AG24" i="8"/>
  <c r="AH24" i="8" s="1"/>
  <c r="AF29" i="8"/>
  <c r="AH29" i="8" s="1"/>
  <c r="AG20" i="8"/>
  <c r="AH20" i="8" s="1"/>
  <c r="AF21" i="8"/>
  <c r="AH21" i="8" s="1"/>
  <c r="AF31" i="8"/>
  <c r="AH31" i="8" s="1"/>
  <c r="AG79" i="8"/>
  <c r="AH79" i="8" s="1"/>
  <c r="R16" i="15"/>
  <c r="AF44" i="8"/>
  <c r="AD19" i="12"/>
  <c r="AH19" i="12" s="1"/>
  <c r="AG19" i="12" s="1"/>
  <c r="AF23" i="8"/>
  <c r="AH23" i="8" s="1"/>
  <c r="AF71" i="8"/>
  <c r="AH71" i="8" s="1"/>
  <c r="AF55" i="8"/>
  <c r="AH55" i="8" s="1"/>
  <c r="AG63" i="8"/>
  <c r="AH63" i="8" s="1"/>
  <c r="AF39" i="8"/>
  <c r="AH39" i="8" s="1"/>
  <c r="AD22" i="12"/>
  <c r="AH22" i="12" s="1"/>
  <c r="AG22" i="12" s="1"/>
  <c r="AG61" i="8"/>
  <c r="AH61" i="8" s="1"/>
  <c r="AF77" i="8"/>
  <c r="AH77" i="8" s="1"/>
  <c r="AD70" i="12"/>
  <c r="AH70" i="12" s="1"/>
  <c r="AG70" i="12" s="1"/>
  <c r="AF76" i="8"/>
  <c r="AH76" i="8" s="1"/>
  <c r="AD76" i="12"/>
  <c r="AH76" i="12" s="1"/>
  <c r="AG76" i="12" s="1"/>
  <c r="AD60" i="12"/>
  <c r="AH60" i="12" s="1"/>
  <c r="AG60" i="12" s="1"/>
  <c r="AD36" i="12"/>
  <c r="AH36" i="12" s="1"/>
  <c r="AG36" i="12" s="1"/>
  <c r="AG52" i="8"/>
  <c r="AH52" i="8" s="1"/>
  <c r="AC19" i="8"/>
  <c r="AC27" i="8"/>
  <c r="AG36" i="8"/>
  <c r="AH36" i="8" s="1"/>
  <c r="AF16" i="8"/>
  <c r="AH16" i="8" s="1"/>
  <c r="AF28" i="8"/>
  <c r="AH28" i="8" s="1"/>
  <c r="AF60" i="8"/>
  <c r="AH60" i="8" s="1"/>
  <c r="AF68" i="8"/>
  <c r="AH68" i="8" s="1"/>
  <c r="U55" i="8"/>
  <c r="U47" i="8"/>
  <c r="U39" i="8"/>
  <c r="U31" i="8"/>
  <c r="U23" i="8"/>
  <c r="AF16" i="15"/>
  <c r="AE16" i="15"/>
  <c r="AC16" i="8"/>
  <c r="J83" i="8"/>
  <c r="AS16" i="15"/>
  <c r="F17" i="12"/>
  <c r="C27" i="16" s="1"/>
  <c r="AS15" i="12"/>
  <c r="G16" i="12"/>
  <c r="I16" i="12" s="1"/>
  <c r="U43" i="8"/>
  <c r="AC54" i="8"/>
  <c r="AF40" i="8"/>
  <c r="AH40" i="8" s="1"/>
  <c r="AC34" i="8"/>
  <c r="AC44" i="8"/>
  <c r="AC48" i="8"/>
  <c r="AC55" i="8"/>
  <c r="AC58" i="8"/>
  <c r="AC68" i="8"/>
  <c r="AC72" i="8"/>
  <c r="AC28" i="8"/>
  <c r="U74" i="8"/>
  <c r="U66" i="8"/>
  <c r="U58" i="8"/>
  <c r="U50" i="8"/>
  <c r="U42" i="8"/>
  <c r="U34" i="8"/>
  <c r="U26" i="8"/>
  <c r="U18" i="8"/>
  <c r="AB11" i="4"/>
  <c r="AA11" i="4" s="1"/>
  <c r="E11" i="4" s="1"/>
  <c r="U75" i="8"/>
  <c r="U35" i="8"/>
  <c r="AF56" i="8"/>
  <c r="AH56" i="8" s="1"/>
  <c r="AF64" i="8"/>
  <c r="AH64" i="8" s="1"/>
  <c r="AF32" i="8"/>
  <c r="AH32" i="8" s="1"/>
  <c r="AF48" i="8"/>
  <c r="AH48" i="8" s="1"/>
  <c r="AG80" i="8"/>
  <c r="AH80" i="8" s="1"/>
  <c r="H19" i="8"/>
  <c r="AB37" i="4"/>
  <c r="AA37" i="4" s="1"/>
  <c r="E37" i="4" s="1"/>
  <c r="S84" i="12"/>
  <c r="S82" i="12"/>
  <c r="T85" i="12"/>
  <c r="V160" i="12"/>
  <c r="V120" i="12"/>
  <c r="V118" i="12"/>
  <c r="S110" i="12"/>
  <c r="U82" i="12"/>
  <c r="S177" i="12"/>
  <c r="U128" i="12"/>
  <c r="T159" i="12"/>
  <c r="V158" i="12"/>
  <c r="V143" i="12"/>
  <c r="U142" i="12"/>
  <c r="U116" i="12"/>
  <c r="T109" i="12"/>
  <c r="V108" i="12"/>
  <c r="U106" i="12"/>
  <c r="T99" i="12"/>
  <c r="T88" i="12"/>
  <c r="V87" i="12"/>
  <c r="S180" i="12"/>
  <c r="S179" i="12"/>
  <c r="T168" i="12"/>
  <c r="T157" i="12"/>
  <c r="V148" i="12"/>
  <c r="T139" i="12"/>
  <c r="T126" i="12"/>
  <c r="U97" i="12"/>
  <c r="U174" i="12"/>
  <c r="S162" i="12"/>
  <c r="T138" i="12"/>
  <c r="S136" i="12"/>
  <c r="T135" i="12"/>
  <c r="T114" i="12"/>
  <c r="U132" i="12"/>
  <c r="U178" i="12"/>
  <c r="T166" i="12"/>
  <c r="S155" i="12"/>
  <c r="T123" i="12"/>
  <c r="S94" i="12"/>
  <c r="V86" i="12"/>
  <c r="T132" i="12"/>
  <c r="V161" i="12"/>
  <c r="U145" i="12"/>
  <c r="S134" i="12"/>
  <c r="U104" i="12"/>
  <c r="U103" i="12"/>
  <c r="S92" i="12"/>
  <c r="T91" i="12"/>
  <c r="T171" i="12"/>
  <c r="V153" i="12"/>
  <c r="S133" i="12"/>
  <c r="V122" i="12"/>
  <c r="S111" i="12"/>
  <c r="V82" i="12"/>
  <c r="V83" i="12"/>
  <c r="S120" i="12"/>
  <c r="T110" i="12"/>
  <c r="U131" i="12"/>
  <c r="U170" i="12"/>
  <c r="U159" i="12"/>
  <c r="S151" i="12"/>
  <c r="T143" i="12"/>
  <c r="V142" i="12"/>
  <c r="S89" i="12"/>
  <c r="V116" i="12"/>
  <c r="U107" i="12"/>
  <c r="V106" i="12"/>
  <c r="S100" i="12"/>
  <c r="U99" i="12"/>
  <c r="V88" i="12"/>
  <c r="V130" i="12"/>
  <c r="U180" i="12"/>
  <c r="T169" i="12"/>
  <c r="U168" i="12"/>
  <c r="S163" i="12"/>
  <c r="U157" i="12"/>
  <c r="S148" i="12"/>
  <c r="U139" i="12"/>
  <c r="S125" i="12"/>
  <c r="S105" i="12"/>
  <c r="V97" i="12"/>
  <c r="V132" i="12"/>
  <c r="V167" i="12"/>
  <c r="T162" i="12"/>
  <c r="S147" i="12"/>
  <c r="V138" i="12"/>
  <c r="T136" i="12"/>
  <c r="U114" i="12"/>
  <c r="S95" i="12"/>
  <c r="S130" i="12"/>
  <c r="V178" i="12"/>
  <c r="U166" i="12"/>
  <c r="T155" i="12"/>
  <c r="S123" i="12"/>
  <c r="V94" i="12"/>
  <c r="U140" i="12"/>
  <c r="U129" i="12"/>
  <c r="S161" i="12"/>
  <c r="V145" i="12"/>
  <c r="V104" i="12"/>
  <c r="V103" i="12"/>
  <c r="T92" i="12"/>
  <c r="U172" i="12"/>
  <c r="U171" i="12"/>
  <c r="S153" i="12"/>
  <c r="T133" i="12"/>
  <c r="T112" i="12"/>
  <c r="T111" i="12"/>
  <c r="T173" i="12"/>
  <c r="S121" i="12"/>
  <c r="S118" i="12"/>
  <c r="V128" i="12"/>
  <c r="S165" i="12"/>
  <c r="S152" i="12"/>
  <c r="U151" i="12"/>
  <c r="T89" i="12"/>
  <c r="U115" i="12"/>
  <c r="U109" i="12"/>
  <c r="V107" i="12"/>
  <c r="T100" i="12"/>
  <c r="S98" i="12"/>
  <c r="V174" i="12"/>
  <c r="V180" i="12"/>
  <c r="U169" i="12"/>
  <c r="V168" i="12"/>
  <c r="T163" i="12"/>
  <c r="T148" i="12"/>
  <c r="V139" i="12"/>
  <c r="T125" i="12"/>
  <c r="T105" i="12"/>
  <c r="T84" i="12"/>
  <c r="T130" i="12"/>
  <c r="T167" i="12"/>
  <c r="U162" i="12"/>
  <c r="T147" i="12"/>
  <c r="U137" i="12"/>
  <c r="U136" i="12"/>
  <c r="S124" i="12"/>
  <c r="V114" i="12"/>
  <c r="T95" i="12"/>
  <c r="V129" i="12"/>
  <c r="V166" i="12"/>
  <c r="U155" i="12"/>
  <c r="T94" i="12"/>
  <c r="S131" i="12"/>
  <c r="V140" i="12"/>
  <c r="S127" i="12"/>
  <c r="U146" i="12"/>
  <c r="T93" i="12"/>
  <c r="U92" i="12"/>
  <c r="V172" i="12"/>
  <c r="V171" i="12"/>
  <c r="U133" i="12"/>
  <c r="U112" i="12"/>
  <c r="U111" i="12"/>
  <c r="U85" i="12"/>
  <c r="S129" i="12"/>
  <c r="T121" i="12"/>
  <c r="T118" i="12"/>
  <c r="S102" i="12"/>
  <c r="V165" i="12"/>
  <c r="S170" i="12"/>
  <c r="S159" i="12"/>
  <c r="T152" i="12"/>
  <c r="S150" i="12"/>
  <c r="S143" i="12"/>
  <c r="S117" i="12"/>
  <c r="U89" i="12"/>
  <c r="V115" i="12"/>
  <c r="V109" i="12"/>
  <c r="T101" i="12"/>
  <c r="U100" i="12"/>
  <c r="T98" i="12"/>
  <c r="S88" i="12"/>
  <c r="U130" i="12"/>
  <c r="T180" i="12"/>
  <c r="U164" i="12"/>
  <c r="U163" i="12"/>
  <c r="V149" i="12"/>
  <c r="U125" i="12"/>
  <c r="U105" i="12"/>
  <c r="U127" i="12"/>
  <c r="U156" i="12"/>
  <c r="U147" i="12"/>
  <c r="S137" i="12"/>
  <c r="V136" i="12"/>
  <c r="T124" i="12"/>
  <c r="U96" i="12"/>
  <c r="U95" i="12"/>
  <c r="S175" i="12"/>
  <c r="V155" i="12"/>
  <c r="U94" i="12"/>
  <c r="T140" i="12"/>
  <c r="V146" i="12"/>
  <c r="S145" i="12"/>
  <c r="S104" i="12"/>
  <c r="U93" i="12"/>
  <c r="V92" i="12"/>
  <c r="U173" i="12"/>
  <c r="T172" i="12"/>
  <c r="S144" i="12"/>
  <c r="V133" i="12"/>
  <c r="V112" i="12"/>
  <c r="V111" i="12"/>
  <c r="U84" i="12"/>
  <c r="S83" i="12"/>
  <c r="U121" i="12"/>
  <c r="S119" i="12"/>
  <c r="U118" i="12"/>
  <c r="T102" i="12"/>
  <c r="V177" i="12"/>
  <c r="T165" i="12"/>
  <c r="T170" i="12"/>
  <c r="S158" i="12"/>
  <c r="U152" i="12"/>
  <c r="T150" i="12"/>
  <c r="U143" i="12"/>
  <c r="V89" i="12"/>
  <c r="S107" i="12"/>
  <c r="U101" i="12"/>
  <c r="V100" i="12"/>
  <c r="U98" i="12"/>
  <c r="T179" i="12"/>
  <c r="V169" i="12"/>
  <c r="V164" i="12"/>
  <c r="V163" i="12"/>
  <c r="S149" i="12"/>
  <c r="V126" i="12"/>
  <c r="V125" i="12"/>
  <c r="V105" i="12"/>
  <c r="S141" i="12"/>
  <c r="S176" i="12"/>
  <c r="S167" i="12"/>
  <c r="V156" i="12"/>
  <c r="V147" i="12"/>
  <c r="V137" i="12"/>
  <c r="U135" i="12"/>
  <c r="V124" i="12"/>
  <c r="V96" i="12"/>
  <c r="V95" i="12"/>
  <c r="T127" i="12"/>
  <c r="T175" i="12"/>
  <c r="S86" i="12"/>
  <c r="S181" i="12"/>
  <c r="S154" i="12"/>
  <c r="S113" i="12"/>
  <c r="T104" i="12"/>
  <c r="V93" i="12"/>
  <c r="V91" i="12"/>
  <c r="S132" i="12"/>
  <c r="T144" i="12"/>
  <c r="S112" i="12"/>
  <c r="S90" i="12"/>
  <c r="S160" i="12"/>
  <c r="V121" i="12"/>
  <c r="T119" i="12"/>
  <c r="V110" i="12"/>
  <c r="U102" i="12"/>
  <c r="T177" i="12"/>
  <c r="U165" i="12"/>
  <c r="V170" i="12"/>
  <c r="T158" i="12"/>
  <c r="V152" i="12"/>
  <c r="U150" i="12"/>
  <c r="S142" i="12"/>
  <c r="T117" i="12"/>
  <c r="S115" i="12"/>
  <c r="S108" i="12"/>
  <c r="T107" i="12"/>
  <c r="V101" i="12"/>
  <c r="V99" i="12"/>
  <c r="V98" i="12"/>
  <c r="S87" i="12"/>
  <c r="S128" i="12"/>
  <c r="U179" i="12"/>
  <c r="S169" i="12"/>
  <c r="T164" i="12"/>
  <c r="V157" i="12"/>
  <c r="T149" i="12"/>
  <c r="T141" i="12"/>
  <c r="T176" i="12"/>
  <c r="U167" i="12"/>
  <c r="U138" i="12"/>
  <c r="V135" i="12"/>
  <c r="U124" i="12"/>
  <c r="U175" i="12"/>
  <c r="T86" i="12"/>
  <c r="T181" i="12"/>
  <c r="S140" i="12"/>
  <c r="T161" i="12"/>
  <c r="V154" i="12"/>
  <c r="S146" i="12"/>
  <c r="T134" i="12"/>
  <c r="T113" i="12"/>
  <c r="S93" i="12"/>
  <c r="U91" i="12"/>
  <c r="V131" i="12"/>
  <c r="S172" i="12"/>
  <c r="T153" i="12"/>
  <c r="U144" i="12"/>
  <c r="S122" i="12"/>
  <c r="T90" i="12"/>
  <c r="V85" i="12"/>
  <c r="T82" i="12"/>
  <c r="T160" i="12"/>
  <c r="T120" i="12"/>
  <c r="U119" i="12"/>
  <c r="U110" i="12"/>
  <c r="V102" i="12"/>
  <c r="U177" i="12"/>
  <c r="S173" i="12"/>
  <c r="V151" i="12"/>
  <c r="V150" i="12"/>
  <c r="U117" i="12"/>
  <c r="S116" i="12"/>
  <c r="T115" i="12"/>
  <c r="T108" i="12"/>
  <c r="S106" i="12"/>
  <c r="S101" i="12"/>
  <c r="T87" i="12"/>
  <c r="V127" i="12"/>
  <c r="S164" i="12"/>
  <c r="U149" i="12"/>
  <c r="U126" i="12"/>
  <c r="S97" i="12"/>
  <c r="U141" i="12"/>
  <c r="U176" i="12"/>
  <c r="V162" i="12"/>
  <c r="S156" i="12"/>
  <c r="T137" i="12"/>
  <c r="T96" i="12"/>
  <c r="T128" i="12"/>
  <c r="S178" i="12"/>
  <c r="V175" i="12"/>
  <c r="U123" i="12"/>
  <c r="U181" i="12"/>
  <c r="S174" i="12"/>
  <c r="U161" i="12"/>
  <c r="T154" i="12"/>
  <c r="T146" i="12"/>
  <c r="U134" i="12"/>
  <c r="V113" i="12"/>
  <c r="S103" i="12"/>
  <c r="T129" i="12"/>
  <c r="U153" i="12"/>
  <c r="V144" i="12"/>
  <c r="T122" i="12"/>
  <c r="U90" i="12"/>
  <c r="V84" i="12"/>
  <c r="U160" i="12"/>
  <c r="U120" i="12"/>
  <c r="V119" i="12"/>
  <c r="T131" i="12"/>
  <c r="V159" i="12"/>
  <c r="U158" i="12"/>
  <c r="T151" i="12"/>
  <c r="T142" i="12"/>
  <c r="V117" i="12"/>
  <c r="T116" i="12"/>
  <c r="S109" i="12"/>
  <c r="U108" i="12"/>
  <c r="T106" i="12"/>
  <c r="S99" i="12"/>
  <c r="U88" i="12"/>
  <c r="U87" i="12"/>
  <c r="V179" i="12"/>
  <c r="S168" i="12"/>
  <c r="S157" i="12"/>
  <c r="U148" i="12"/>
  <c r="S139" i="12"/>
  <c r="S126" i="12"/>
  <c r="T97" i="12"/>
  <c r="V141" i="12"/>
  <c r="V176" i="12"/>
  <c r="T156" i="12"/>
  <c r="T178" i="12"/>
  <c r="V123" i="12"/>
  <c r="V181" i="12"/>
  <c r="S138" i="12"/>
  <c r="S166" i="12"/>
  <c r="S91" i="12"/>
  <c r="S85" i="12"/>
  <c r="V173" i="12"/>
  <c r="T145" i="12"/>
  <c r="U122" i="12"/>
  <c r="S135" i="12"/>
  <c r="S114" i="12"/>
  <c r="V134" i="12"/>
  <c r="S96" i="12"/>
  <c r="S171" i="12"/>
  <c r="V90" i="12"/>
  <c r="T83" i="12"/>
  <c r="U83" i="12"/>
  <c r="U86" i="12"/>
  <c r="U113" i="12"/>
  <c r="T174" i="12"/>
  <c r="U154" i="12"/>
  <c r="T103" i="12"/>
  <c r="AD44" i="12"/>
  <c r="AH44" i="12" s="1"/>
  <c r="AG44" i="12" s="1"/>
  <c r="AD28" i="12"/>
  <c r="AH28" i="12" s="1"/>
  <c r="AG28" i="12" s="1"/>
  <c r="AD20" i="12"/>
  <c r="AH20" i="12" s="1"/>
  <c r="AG20" i="12" s="1"/>
  <c r="AC35" i="8"/>
  <c r="AC52" i="8"/>
  <c r="AB27" i="4"/>
  <c r="AA27" i="4" s="1"/>
  <c r="E27" i="4" s="1"/>
  <c r="AB32" i="4"/>
  <c r="AA32" i="4" s="1"/>
  <c r="E32" i="4" s="1"/>
  <c r="AB39" i="4"/>
  <c r="AA39" i="4" s="1"/>
  <c r="E39" i="4" s="1"/>
  <c r="AB28" i="4"/>
  <c r="AA28" i="4" s="1"/>
  <c r="E28" i="4" s="1"/>
  <c r="AB33" i="4"/>
  <c r="AA33" i="4" s="1"/>
  <c r="E33" i="4" s="1"/>
  <c r="AB40" i="4"/>
  <c r="AA40" i="4" s="1"/>
  <c r="E40" i="4" s="1"/>
  <c r="AB38" i="4"/>
  <c r="AA38" i="4" s="1"/>
  <c r="E38" i="4" s="1"/>
  <c r="R44" i="12" s="1"/>
  <c r="W44" i="12" s="1"/>
  <c r="H22" i="8"/>
  <c r="AW19" i="12"/>
  <c r="AW44" i="12"/>
  <c r="AW36" i="12"/>
  <c r="AZ36" i="12" s="1"/>
  <c r="AY113" i="12"/>
  <c r="P113" i="12" s="1"/>
  <c r="Q113" i="12" s="1"/>
  <c r="AY138" i="12"/>
  <c r="P138" i="12" s="1"/>
  <c r="Q138" i="12" s="1"/>
  <c r="AY88" i="12"/>
  <c r="P88" i="12" s="1"/>
  <c r="Q88" i="12" s="1"/>
  <c r="AY93" i="12"/>
  <c r="P93" i="12" s="1"/>
  <c r="Q93" i="12" s="1"/>
  <c r="AY96" i="12"/>
  <c r="P96" i="12" s="1"/>
  <c r="Q96" i="12" s="1"/>
  <c r="AY99" i="12"/>
  <c r="P99" i="12" s="1"/>
  <c r="Q99" i="12" s="1"/>
  <c r="AY104" i="12"/>
  <c r="P104" i="12" s="1"/>
  <c r="Q104" i="12" s="1"/>
  <c r="AY100" i="12"/>
  <c r="P100" i="12" s="1"/>
  <c r="Q100" i="12" s="1"/>
  <c r="AY105" i="12"/>
  <c r="P105" i="12" s="1"/>
  <c r="Q105" i="12" s="1"/>
  <c r="AY127" i="12"/>
  <c r="P127" i="12" s="1"/>
  <c r="Q127" i="12" s="1"/>
  <c r="AY140" i="12"/>
  <c r="P140" i="12" s="1"/>
  <c r="Q140" i="12" s="1"/>
  <c r="AY84" i="12"/>
  <c r="P84" i="12" s="1"/>
  <c r="Q84" i="12" s="1"/>
  <c r="AY109" i="12"/>
  <c r="P109" i="12" s="1"/>
  <c r="Q109" i="12" s="1"/>
  <c r="AY156" i="12"/>
  <c r="P156" i="12" s="1"/>
  <c r="Q156" i="12" s="1"/>
  <c r="AY157" i="12"/>
  <c r="P157" i="12" s="1"/>
  <c r="Q157" i="12" s="1"/>
  <c r="AY167" i="12"/>
  <c r="P167" i="12" s="1"/>
  <c r="Q167" i="12" s="1"/>
  <c r="AY177" i="12"/>
  <c r="P177" i="12" s="1"/>
  <c r="Q177" i="12" s="1"/>
  <c r="AY119" i="12"/>
  <c r="P119" i="12" s="1"/>
  <c r="Q119" i="12" s="1"/>
  <c r="AY136" i="12"/>
  <c r="P136" i="12" s="1"/>
  <c r="Q136" i="12" s="1"/>
  <c r="AY89" i="12"/>
  <c r="P89" i="12" s="1"/>
  <c r="Q89" i="12" s="1"/>
  <c r="AY94" i="12"/>
  <c r="P94" i="12" s="1"/>
  <c r="Q94" i="12" s="1"/>
  <c r="AY133" i="12"/>
  <c r="P133" i="12" s="1"/>
  <c r="Q133" i="12" s="1"/>
  <c r="AY166" i="12"/>
  <c r="P166" i="12" s="1"/>
  <c r="Q166" i="12" s="1"/>
  <c r="AY92" i="12"/>
  <c r="P92" i="12" s="1"/>
  <c r="Q92" i="12" s="1"/>
  <c r="AY171" i="12"/>
  <c r="P171" i="12" s="1"/>
  <c r="Q171" i="12" s="1"/>
  <c r="AY178" i="12"/>
  <c r="P178" i="12" s="1"/>
  <c r="Q178" i="12" s="1"/>
  <c r="AY106" i="12"/>
  <c r="P106" i="12" s="1"/>
  <c r="Q106" i="12" s="1"/>
  <c r="AY164" i="12"/>
  <c r="P164" i="12" s="1"/>
  <c r="Q164" i="12" s="1"/>
  <c r="AY173" i="12"/>
  <c r="P173" i="12" s="1"/>
  <c r="Q173" i="12" s="1"/>
  <c r="AY165" i="12"/>
  <c r="P165" i="12" s="1"/>
  <c r="Q165" i="12" s="1"/>
  <c r="AY169" i="12"/>
  <c r="P169" i="12" s="1"/>
  <c r="Q169" i="12" s="1"/>
  <c r="AY181" i="12"/>
  <c r="P181" i="12" s="1"/>
  <c r="Q181" i="12" s="1"/>
  <c r="AY97" i="12"/>
  <c r="P97" i="12" s="1"/>
  <c r="Q97" i="12" s="1"/>
  <c r="AY110" i="12"/>
  <c r="P110" i="12" s="1"/>
  <c r="Q110" i="12" s="1"/>
  <c r="AY121" i="12"/>
  <c r="P121" i="12" s="1"/>
  <c r="Q121" i="12" s="1"/>
  <c r="AY135" i="12"/>
  <c r="P135" i="12" s="1"/>
  <c r="Q135" i="12" s="1"/>
  <c r="AY137" i="12"/>
  <c r="P137" i="12" s="1"/>
  <c r="Q137" i="12" s="1"/>
  <c r="AY149" i="12"/>
  <c r="P149" i="12" s="1"/>
  <c r="Q149" i="12" s="1"/>
  <c r="AY172" i="12"/>
  <c r="P172" i="12" s="1"/>
  <c r="Q172" i="12" s="1"/>
  <c r="AY170" i="12"/>
  <c r="P170" i="12" s="1"/>
  <c r="Q170" i="12" s="1"/>
  <c r="AY114" i="12"/>
  <c r="P114" i="12" s="1"/>
  <c r="Q114" i="12" s="1"/>
  <c r="AY117" i="12"/>
  <c r="P117" i="12" s="1"/>
  <c r="Q117" i="12" s="1"/>
  <c r="AY180" i="12"/>
  <c r="P180" i="12" s="1"/>
  <c r="Q180" i="12" s="1"/>
  <c r="AY126" i="12"/>
  <c r="P126" i="12" s="1"/>
  <c r="Q126" i="12" s="1"/>
  <c r="AY155" i="12"/>
  <c r="P155" i="12" s="1"/>
  <c r="Q155" i="12" s="1"/>
  <c r="AY142" i="12"/>
  <c r="P142" i="12" s="1"/>
  <c r="Q142" i="12" s="1"/>
  <c r="AY176" i="12"/>
  <c r="P176" i="12" s="1"/>
  <c r="Q176" i="12" s="1"/>
  <c r="AY85" i="12"/>
  <c r="P85" i="12" s="1"/>
  <c r="Q85" i="12" s="1"/>
  <c r="AY152" i="12"/>
  <c r="P152" i="12" s="1"/>
  <c r="Q152" i="12" s="1"/>
  <c r="AY128" i="12"/>
  <c r="P128" i="12" s="1"/>
  <c r="Q128" i="12" s="1"/>
  <c r="AY101" i="12"/>
  <c r="P101" i="12" s="1"/>
  <c r="Q101" i="12" s="1"/>
  <c r="AY112" i="12"/>
  <c r="P112" i="12" s="1"/>
  <c r="Q112" i="12" s="1"/>
  <c r="AY116" i="12"/>
  <c r="P116" i="12" s="1"/>
  <c r="Q116" i="12" s="1"/>
  <c r="AY168" i="12"/>
  <c r="P168" i="12" s="1"/>
  <c r="Q168" i="12" s="1"/>
  <c r="AY148" i="12"/>
  <c r="P148" i="12" s="1"/>
  <c r="Q148" i="12" s="1"/>
  <c r="AY147" i="12"/>
  <c r="P147" i="12" s="1"/>
  <c r="Q147" i="12" s="1"/>
  <c r="AY83" i="12"/>
  <c r="P83" i="12" s="1"/>
  <c r="Q83" i="12" s="1"/>
  <c r="AY82" i="12"/>
  <c r="P82" i="12" s="1"/>
  <c r="Q82" i="12" s="1"/>
  <c r="AY115" i="12"/>
  <c r="P115" i="12" s="1"/>
  <c r="Q115" i="12" s="1"/>
  <c r="AY86" i="12"/>
  <c r="P86" i="12" s="1"/>
  <c r="Q86" i="12" s="1"/>
  <c r="AY151" i="12"/>
  <c r="P151" i="12" s="1"/>
  <c r="Q151" i="12" s="1"/>
  <c r="AY98" i="12"/>
  <c r="P98" i="12" s="1"/>
  <c r="Q98" i="12" s="1"/>
  <c r="AY125" i="12"/>
  <c r="P125" i="12" s="1"/>
  <c r="Q125" i="12" s="1"/>
  <c r="AY111" i="12"/>
  <c r="P111" i="12" s="1"/>
  <c r="Q111" i="12" s="1"/>
  <c r="AY91" i="12"/>
  <c r="P91" i="12" s="1"/>
  <c r="Q91" i="12" s="1"/>
  <c r="AY145" i="12"/>
  <c r="P145" i="12" s="1"/>
  <c r="Q145" i="12" s="1"/>
  <c r="AY179" i="12"/>
  <c r="P179" i="12" s="1"/>
  <c r="Q179" i="12" s="1"/>
  <c r="AY146" i="12"/>
  <c r="P146" i="12" s="1"/>
  <c r="Q146" i="12" s="1"/>
  <c r="AY123" i="12"/>
  <c r="P123" i="12" s="1"/>
  <c r="Q123" i="12" s="1"/>
  <c r="AY95" i="12"/>
  <c r="P95" i="12" s="1"/>
  <c r="Q95" i="12" s="1"/>
  <c r="AY124" i="12"/>
  <c r="P124" i="12" s="1"/>
  <c r="Q124" i="12" s="1"/>
  <c r="AY132" i="12"/>
  <c r="P132" i="12" s="1"/>
  <c r="Q132" i="12" s="1"/>
  <c r="AY154" i="12"/>
  <c r="P154" i="12" s="1"/>
  <c r="Q154" i="12" s="1"/>
  <c r="AY141" i="12"/>
  <c r="P141" i="12" s="1"/>
  <c r="Q141" i="12" s="1"/>
  <c r="AY175" i="12"/>
  <c r="P175" i="12" s="1"/>
  <c r="Q175" i="12" s="1"/>
  <c r="AY144" i="12"/>
  <c r="P144" i="12" s="1"/>
  <c r="Q144" i="12" s="1"/>
  <c r="AY143" i="12"/>
  <c r="P143" i="12" s="1"/>
  <c r="Q143" i="12" s="1"/>
  <c r="AY120" i="12"/>
  <c r="P120" i="12" s="1"/>
  <c r="Q120" i="12" s="1"/>
  <c r="AY108" i="12"/>
  <c r="P108" i="12" s="1"/>
  <c r="Q108" i="12" s="1"/>
  <c r="AY153" i="12"/>
  <c r="P153" i="12" s="1"/>
  <c r="Q153" i="12" s="1"/>
  <c r="AY130" i="12"/>
  <c r="P130" i="12" s="1"/>
  <c r="Q130" i="12" s="1"/>
  <c r="AY139" i="12"/>
  <c r="P139" i="12" s="1"/>
  <c r="Q139" i="12" s="1"/>
  <c r="AY158" i="12"/>
  <c r="P158" i="12" s="1"/>
  <c r="Q158" i="12" s="1"/>
  <c r="AY102" i="12"/>
  <c r="P102" i="12" s="1"/>
  <c r="Q102" i="12" s="1"/>
  <c r="AY150" i="12"/>
  <c r="P150" i="12" s="1"/>
  <c r="Q150" i="12" s="1"/>
  <c r="AY163" i="12"/>
  <c r="P163" i="12" s="1"/>
  <c r="Q163" i="12" s="1"/>
  <c r="AY122" i="12"/>
  <c r="P122" i="12" s="1"/>
  <c r="Q122" i="12" s="1"/>
  <c r="AY134" i="12"/>
  <c r="P134" i="12" s="1"/>
  <c r="Q134" i="12" s="1"/>
  <c r="AY87" i="12"/>
  <c r="P87" i="12" s="1"/>
  <c r="Q87" i="12" s="1"/>
  <c r="AY103" i="12"/>
  <c r="P103" i="12" s="1"/>
  <c r="Q103" i="12" s="1"/>
  <c r="AY107" i="12"/>
  <c r="P107" i="12" s="1"/>
  <c r="Q107" i="12" s="1"/>
  <c r="AY131" i="12"/>
  <c r="P131" i="12" s="1"/>
  <c r="Q131" i="12" s="1"/>
  <c r="AY160" i="12"/>
  <c r="P160" i="12" s="1"/>
  <c r="Q160" i="12" s="1"/>
  <c r="AY161" i="12"/>
  <c r="P161" i="12" s="1"/>
  <c r="Q161" i="12" s="1"/>
  <c r="AY162" i="12"/>
  <c r="P162" i="12" s="1"/>
  <c r="Q162" i="12" s="1"/>
  <c r="AY90" i="12"/>
  <c r="P90" i="12" s="1"/>
  <c r="Q90" i="12" s="1"/>
  <c r="AY118" i="12"/>
  <c r="P118" i="12" s="1"/>
  <c r="Q118" i="12" s="1"/>
  <c r="AY159" i="12"/>
  <c r="P159" i="12" s="1"/>
  <c r="Q159" i="12" s="1"/>
  <c r="AY174" i="12"/>
  <c r="P174" i="12" s="1"/>
  <c r="Q174" i="12" s="1"/>
  <c r="AY129" i="12"/>
  <c r="P129" i="12" s="1"/>
  <c r="Q129" i="12" s="1"/>
  <c r="AD75" i="12"/>
  <c r="AH75" i="12" s="1"/>
  <c r="AG75" i="12" s="1"/>
  <c r="AD43" i="12"/>
  <c r="AH43" i="12" s="1"/>
  <c r="AG43" i="12" s="1"/>
  <c r="AW45" i="12"/>
  <c r="AZ45" i="12" s="1"/>
  <c r="AW29" i="12"/>
  <c r="AZ29" i="12" s="1"/>
  <c r="AW21" i="12"/>
  <c r="AD67" i="12"/>
  <c r="AH67" i="12" s="1"/>
  <c r="AG67" i="12" s="1"/>
  <c r="AB62" i="4"/>
  <c r="AA62" i="4" s="1"/>
  <c r="E62" i="4" s="1"/>
  <c r="AB49" i="4"/>
  <c r="AA49" i="4" s="1"/>
  <c r="E49" i="4" s="1"/>
  <c r="AB57" i="4"/>
  <c r="AA57" i="4" s="1"/>
  <c r="E57" i="4" s="1"/>
  <c r="AB70" i="4"/>
  <c r="AA70" i="4" s="1"/>
  <c r="E70" i="4" s="1"/>
  <c r="AB67" i="4"/>
  <c r="AA67" i="4" s="1"/>
  <c r="E67" i="4" s="1"/>
  <c r="AB68" i="4"/>
  <c r="AA68" i="4" s="1"/>
  <c r="E68" i="4" s="1"/>
  <c r="AB61" i="4"/>
  <c r="AA61" i="4" s="1"/>
  <c r="E61" i="4" s="1"/>
  <c r="E69" i="4"/>
  <c r="AB18" i="4"/>
  <c r="AA18" i="4" s="1"/>
  <c r="E18" i="4" s="1"/>
  <c r="AB52" i="4"/>
  <c r="AA52" i="4" s="1"/>
  <c r="E52" i="4" s="1"/>
  <c r="AB60" i="4"/>
  <c r="AA60" i="4" s="1"/>
  <c r="E60" i="4" s="1"/>
  <c r="AB47" i="4"/>
  <c r="AA47" i="4" s="1"/>
  <c r="E47" i="4" s="1"/>
  <c r="AB55" i="4"/>
  <c r="AA55" i="4" s="1"/>
  <c r="E55" i="4" s="1"/>
  <c r="AB65" i="4"/>
  <c r="AA65" i="4" s="1"/>
  <c r="E65" i="4" s="1"/>
  <c r="AB15" i="4"/>
  <c r="AA15" i="4" s="1"/>
  <c r="E15" i="4" s="1"/>
  <c r="R21" i="12" s="1"/>
  <c r="E50" i="4"/>
  <c r="E58" i="4"/>
  <c r="E63" i="4"/>
  <c r="AB21" i="4"/>
  <c r="AA21" i="4" s="1"/>
  <c r="E21" i="4" s="1"/>
  <c r="AB24" i="4"/>
  <c r="AA24" i="4" s="1"/>
  <c r="E24" i="4" s="1"/>
  <c r="AB45" i="4"/>
  <c r="AA45" i="4" s="1"/>
  <c r="E45" i="4" s="1"/>
  <c r="AB53" i="4"/>
  <c r="AA53" i="4" s="1"/>
  <c r="E53" i="4" s="1"/>
  <c r="AB48" i="4"/>
  <c r="AA48" i="4" s="1"/>
  <c r="E48" i="4" s="1"/>
  <c r="R76" i="12" s="1"/>
  <c r="W76" i="12" s="1"/>
  <c r="AB56" i="4"/>
  <c r="AA56" i="4" s="1"/>
  <c r="E56" i="4" s="1"/>
  <c r="AB66" i="4"/>
  <c r="AA66" i="4" s="1"/>
  <c r="E66" i="4" s="1"/>
  <c r="AB51" i="4"/>
  <c r="AA51" i="4" s="1"/>
  <c r="E51" i="4" s="1"/>
  <c r="AB59" i="4"/>
  <c r="AA59" i="4" s="1"/>
  <c r="E59" i="4" s="1"/>
  <c r="E71" i="4"/>
  <c r="E14" i="4"/>
  <c r="AB46" i="4"/>
  <c r="AA46" i="4" s="1"/>
  <c r="E46" i="4" s="1"/>
  <c r="AB54" i="4"/>
  <c r="AA54" i="4" s="1"/>
  <c r="E54" i="4" s="1"/>
  <c r="AB64" i="4"/>
  <c r="AA64" i="4" s="1"/>
  <c r="E64" i="4" s="1"/>
  <c r="AB25" i="4"/>
  <c r="AA25" i="4" s="1"/>
  <c r="E25" i="4" s="1"/>
  <c r="AB23" i="4"/>
  <c r="AA23" i="4" s="1"/>
  <c r="E23" i="4" s="1"/>
  <c r="AB26" i="4"/>
  <c r="AA26" i="4" s="1"/>
  <c r="E26" i="4" s="1"/>
  <c r="AB22" i="4"/>
  <c r="AA22" i="4" s="1"/>
  <c r="E22" i="4" s="1"/>
  <c r="AB20" i="4"/>
  <c r="AA20" i="4" s="1"/>
  <c r="E20" i="4" s="1"/>
  <c r="AB17" i="4"/>
  <c r="AA17" i="4" s="1"/>
  <c r="E17" i="4" s="1"/>
  <c r="R152" i="12" s="1"/>
  <c r="W152" i="12" s="1"/>
  <c r="AB19" i="4"/>
  <c r="AA19" i="4" s="1"/>
  <c r="E19" i="4" s="1"/>
  <c r="H21" i="8"/>
  <c r="B12" i="11"/>
  <c r="AB16" i="4"/>
  <c r="AA16" i="4" s="1"/>
  <c r="E16" i="4" s="1"/>
  <c r="AB13" i="4"/>
  <c r="AA13" i="4" s="1"/>
  <c r="E13" i="4" s="1"/>
  <c r="AC80" i="8"/>
  <c r="U64" i="8"/>
  <c r="U56" i="8"/>
  <c r="U48" i="8"/>
  <c r="U40" i="8"/>
  <c r="U32" i="8"/>
  <c r="U24" i="8"/>
  <c r="AF19" i="8"/>
  <c r="AH19" i="8" s="1"/>
  <c r="AD40" i="12"/>
  <c r="AH40" i="12" s="1"/>
  <c r="AG40" i="12" s="1"/>
  <c r="AF27" i="8"/>
  <c r="AH27" i="8" s="1"/>
  <c r="AC47" i="8"/>
  <c r="AC43" i="8"/>
  <c r="AC74" i="8"/>
  <c r="AF35" i="8"/>
  <c r="AH35" i="8" s="1"/>
  <c r="AF43" i="8"/>
  <c r="AH43" i="8" s="1"/>
  <c r="AW28" i="12"/>
  <c r="O36" i="12"/>
  <c r="U80" i="8"/>
  <c r="U72" i="8"/>
  <c r="AD54" i="12"/>
  <c r="AH54" i="12" s="1"/>
  <c r="AG54" i="12" s="1"/>
  <c r="AD38" i="12"/>
  <c r="AH38" i="12" s="1"/>
  <c r="AG38" i="12" s="1"/>
  <c r="AD30" i="12"/>
  <c r="AH30" i="12" s="1"/>
  <c r="AG30" i="12" s="1"/>
  <c r="AW70" i="12"/>
  <c r="AZ70" i="12" s="1"/>
  <c r="AW54" i="12"/>
  <c r="AW46" i="12"/>
  <c r="AW38" i="12"/>
  <c r="AZ38" i="12" s="1"/>
  <c r="AW30" i="12"/>
  <c r="AZ30" i="12" s="1"/>
  <c r="AW22" i="12"/>
  <c r="AC79" i="8"/>
  <c r="AC22" i="8"/>
  <c r="AC30" i="8"/>
  <c r="AC33" i="8"/>
  <c r="AW42" i="12"/>
  <c r="U71" i="8"/>
  <c r="U63" i="8"/>
  <c r="U67" i="8"/>
  <c r="U59" i="8"/>
  <c r="U51" i="8"/>
  <c r="U27" i="8"/>
  <c r="U19" i="8"/>
  <c r="U69" i="8"/>
  <c r="U61" i="8"/>
  <c r="U53" i="8"/>
  <c r="U45" i="8"/>
  <c r="U37" i="8"/>
  <c r="U29" i="8"/>
  <c r="U21" i="8"/>
  <c r="AD33" i="12"/>
  <c r="AH33" i="12" s="1"/>
  <c r="AG33" i="12" s="1"/>
  <c r="AW51" i="12"/>
  <c r="AW35" i="12"/>
  <c r="AZ35" i="12" s="1"/>
  <c r="AW27" i="12"/>
  <c r="AC77" i="8"/>
  <c r="AD41" i="12"/>
  <c r="AH41" i="12" s="1"/>
  <c r="AG41" i="12" s="1"/>
  <c r="AD49" i="12"/>
  <c r="AH49" i="12" s="1"/>
  <c r="AG49" i="12" s="1"/>
  <c r="AC71" i="8"/>
  <c r="AC37" i="8"/>
  <c r="AC61" i="8"/>
  <c r="AD58" i="12"/>
  <c r="AH58" i="12" s="1"/>
  <c r="AG58" i="12" s="1"/>
  <c r="AD42" i="12"/>
  <c r="AH42" i="12" s="1"/>
  <c r="AG42" i="12" s="1"/>
  <c r="AD34" i="12"/>
  <c r="AH34" i="12" s="1"/>
  <c r="AG34" i="12" s="1"/>
  <c r="AC41" i="8"/>
  <c r="AC51" i="8"/>
  <c r="AC18" i="8"/>
  <c r="AD23" i="12"/>
  <c r="AH23" i="12" s="1"/>
  <c r="AG23" i="12" s="1"/>
  <c r="AG15" i="8"/>
  <c r="AH15" i="8" s="1"/>
  <c r="AC62" i="8"/>
  <c r="AC78" i="8"/>
  <c r="V27" i="12"/>
  <c r="AW72" i="12"/>
  <c r="AZ72" i="12" s="1"/>
  <c r="AW40" i="12"/>
  <c r="AW32" i="12"/>
  <c r="AW24" i="12"/>
  <c r="AW41" i="12"/>
  <c r="AW25" i="12"/>
  <c r="AC40" i="8"/>
  <c r="AW39" i="12"/>
  <c r="AW31" i="12"/>
  <c r="AZ31" i="12" s="1"/>
  <c r="AG72" i="8"/>
  <c r="AH72" i="8" s="1"/>
  <c r="AD79" i="12"/>
  <c r="AH79" i="12" s="1"/>
  <c r="AG79" i="12" s="1"/>
  <c r="AD71" i="12"/>
  <c r="AH71" i="12" s="1"/>
  <c r="AG71" i="12" s="1"/>
  <c r="AD39" i="12"/>
  <c r="AH39" i="12" s="1"/>
  <c r="AG39" i="12" s="1"/>
  <c r="AC39" i="8"/>
  <c r="AC45" i="8"/>
  <c r="U76" i="8"/>
  <c r="U68" i="8"/>
  <c r="U60" i="8"/>
  <c r="U52" i="8"/>
  <c r="U44" i="8"/>
  <c r="U36" i="8"/>
  <c r="U28" i="8"/>
  <c r="AW80" i="12"/>
  <c r="AZ80" i="12" s="1"/>
  <c r="AC31" i="8"/>
  <c r="AC36" i="8"/>
  <c r="AC56" i="8"/>
  <c r="AC59" i="8"/>
  <c r="AC69" i="8"/>
  <c r="AC21" i="8"/>
  <c r="AC25" i="8"/>
  <c r="AC32" i="8"/>
  <c r="AC70" i="8"/>
  <c r="AC76" i="8"/>
  <c r="I40" i="12"/>
  <c r="AF41" i="8"/>
  <c r="AH41" i="8" s="1"/>
  <c r="AF25" i="8"/>
  <c r="AH25" i="8" s="1"/>
  <c r="AD32" i="12"/>
  <c r="AH32" i="12" s="1"/>
  <c r="AG32" i="12" s="1"/>
  <c r="S48" i="12"/>
  <c r="U65" i="8"/>
  <c r="U57" i="8"/>
  <c r="U41" i="8"/>
  <c r="U33" i="8"/>
  <c r="U25" i="8"/>
  <c r="U17" i="8"/>
  <c r="AG57" i="8"/>
  <c r="AH57" i="8" s="1"/>
  <c r="I32" i="12"/>
  <c r="AD24" i="12"/>
  <c r="AH24" i="12" s="1"/>
  <c r="AG24" i="12" s="1"/>
  <c r="AW18" i="12"/>
  <c r="AD80" i="12"/>
  <c r="AH80" i="12" s="1"/>
  <c r="AG80" i="12" s="1"/>
  <c r="AD64" i="12"/>
  <c r="AH64" i="12" s="1"/>
  <c r="AG64" i="12" s="1"/>
  <c r="AD48" i="12"/>
  <c r="AH48" i="12" s="1"/>
  <c r="AG48" i="12" s="1"/>
  <c r="AG33" i="8"/>
  <c r="AH33" i="8" s="1"/>
  <c r="AF17" i="8"/>
  <c r="AH17" i="8" s="1"/>
  <c r="AG65" i="8"/>
  <c r="AH65" i="8" s="1"/>
  <c r="AW34" i="12"/>
  <c r="AC29" i="8"/>
  <c r="AC38" i="8"/>
  <c r="AC53" i="8"/>
  <c r="AW73" i="12"/>
  <c r="AZ73" i="12" s="1"/>
  <c r="AW33" i="12"/>
  <c r="U31" i="12"/>
  <c r="V33" i="12"/>
  <c r="V50" i="12"/>
  <c r="S46" i="12"/>
  <c r="V34" i="12"/>
  <c r="AG22" i="8"/>
  <c r="AH22" i="8" s="1"/>
  <c r="S23" i="12"/>
  <c r="T36" i="12"/>
  <c r="U38" i="12"/>
  <c r="U25" i="12"/>
  <c r="V43" i="12"/>
  <c r="AW52" i="12"/>
  <c r="AZ52" i="12" s="1"/>
  <c r="AC46" i="8"/>
  <c r="AC49" i="8"/>
  <c r="S25" i="12"/>
  <c r="V24" i="12"/>
  <c r="U45" i="12"/>
  <c r="V46" i="12"/>
  <c r="I29" i="12"/>
  <c r="AC65" i="8"/>
  <c r="AF46" i="8"/>
  <c r="AH46" i="8" s="1"/>
  <c r="AW23" i="12"/>
  <c r="E50" i="12"/>
  <c r="F50" i="12" s="1"/>
  <c r="V55" i="12"/>
  <c r="S47" i="12"/>
  <c r="T23" i="12"/>
  <c r="U78" i="8"/>
  <c r="U70" i="8"/>
  <c r="U46" i="8"/>
  <c r="U38" i="8"/>
  <c r="U30" i="8"/>
  <c r="U22" i="8"/>
  <c r="S26" i="12"/>
  <c r="AG38" i="8"/>
  <c r="AH38" i="8" s="1"/>
  <c r="AD29" i="12"/>
  <c r="AH29" i="12" s="1"/>
  <c r="AG29" i="12" s="1"/>
  <c r="AF62" i="8"/>
  <c r="AH62" i="8" s="1"/>
  <c r="AF70" i="8"/>
  <c r="AH70" i="8" s="1"/>
  <c r="AC26" i="8"/>
  <c r="AC50" i="8"/>
  <c r="U73" i="8"/>
  <c r="R26" i="12"/>
  <c r="W26" i="12" s="1"/>
  <c r="T19" i="12"/>
  <c r="T32" i="12"/>
  <c r="V39" i="12"/>
  <c r="U17" i="12"/>
  <c r="V29" i="12"/>
  <c r="T20" i="12"/>
  <c r="S19" i="12"/>
  <c r="I21" i="12"/>
  <c r="U18" i="12"/>
  <c r="U47" i="12"/>
  <c r="U19" i="12"/>
  <c r="AC17" i="8"/>
  <c r="AC20" i="8"/>
  <c r="AC23" i="8"/>
  <c r="AC42" i="8"/>
  <c r="AC57" i="8"/>
  <c r="U34" i="12"/>
  <c r="S40" i="12"/>
  <c r="S43" i="12"/>
  <c r="S37" i="12"/>
  <c r="U22" i="12"/>
  <c r="S18" i="12"/>
  <c r="S49" i="12"/>
  <c r="V36" i="12"/>
  <c r="T39" i="12"/>
  <c r="V21" i="12"/>
  <c r="V49" i="12"/>
  <c r="AF30" i="8"/>
  <c r="AH30" i="8" s="1"/>
  <c r="T37" i="12"/>
  <c r="U27" i="12"/>
  <c r="S35" i="12"/>
  <c r="U36" i="12"/>
  <c r="V42" i="12"/>
  <c r="U40" i="12"/>
  <c r="T47" i="12"/>
  <c r="S56" i="12"/>
  <c r="S52" i="12"/>
  <c r="I45" i="12"/>
  <c r="O44" i="12"/>
  <c r="AD66" i="12"/>
  <c r="AH66" i="12" s="1"/>
  <c r="AG66" i="12" s="1"/>
  <c r="S39" i="12"/>
  <c r="U28" i="12"/>
  <c r="V19" i="12"/>
  <c r="U42" i="12"/>
  <c r="T35" i="12"/>
  <c r="S41" i="12"/>
  <c r="U39" i="12"/>
  <c r="V44" i="12"/>
  <c r="S44" i="12"/>
  <c r="AD37" i="12"/>
  <c r="AH37" i="12" s="1"/>
  <c r="AG37" i="12" s="1"/>
  <c r="R32" i="12"/>
  <c r="W32" i="12" s="1"/>
  <c r="S31" i="12"/>
  <c r="S32" i="12"/>
  <c r="T27" i="12"/>
  <c r="U29" i="12"/>
  <c r="V26" i="12"/>
  <c r="V25" i="12"/>
  <c r="S27" i="12"/>
  <c r="T21" i="12"/>
  <c r="U35" i="12"/>
  <c r="V18" i="12"/>
  <c r="T42" i="12"/>
  <c r="V37" i="12"/>
  <c r="T18" i="12"/>
  <c r="T43" i="12"/>
  <c r="T45" i="12"/>
  <c r="T49" i="12"/>
  <c r="U55" i="12"/>
  <c r="T44" i="12"/>
  <c r="O31" i="12"/>
  <c r="O39" i="12"/>
  <c r="AW20" i="12"/>
  <c r="AD25" i="12"/>
  <c r="AH25" i="12" s="1"/>
  <c r="AG25" i="12" s="1"/>
  <c r="E26" i="12"/>
  <c r="AD26" i="12" s="1"/>
  <c r="AH26" i="12" s="1"/>
  <c r="AG26" i="12" s="1"/>
  <c r="AW79" i="12"/>
  <c r="AZ79" i="12" s="1"/>
  <c r="AW63" i="12"/>
  <c r="AZ63" i="12" s="1"/>
  <c r="E55" i="12"/>
  <c r="AD55" i="12" s="1"/>
  <c r="AH55" i="12" s="1"/>
  <c r="AG55" i="12" s="1"/>
  <c r="V22" i="12"/>
  <c r="AW66" i="12"/>
  <c r="AZ66" i="12" s="1"/>
  <c r="U49" i="8"/>
  <c r="S24" i="12"/>
  <c r="V28" i="12"/>
  <c r="U30" i="12"/>
  <c r="T33" i="12"/>
  <c r="T24" i="12"/>
  <c r="U44" i="12"/>
  <c r="U51" i="12"/>
  <c r="U48" i="12"/>
  <c r="T17" i="12"/>
  <c r="AW71" i="12"/>
  <c r="AZ71" i="12" s="1"/>
  <c r="E47" i="12"/>
  <c r="F47" i="12" s="1"/>
  <c r="S38" i="12"/>
  <c r="U33" i="12"/>
  <c r="T40" i="12"/>
  <c r="S20" i="12"/>
  <c r="T28" i="12"/>
  <c r="U32" i="12"/>
  <c r="V47" i="12"/>
  <c r="V48" i="12"/>
  <c r="V45" i="12"/>
  <c r="T46" i="12"/>
  <c r="S45" i="12"/>
  <c r="S17" i="12"/>
  <c r="AF42" i="8"/>
  <c r="AH42" i="8" s="1"/>
  <c r="AF26" i="8"/>
  <c r="AH26" i="8" s="1"/>
  <c r="AF51" i="8"/>
  <c r="AH51" i="8" s="1"/>
  <c r="AW37" i="12"/>
  <c r="AZ37" i="12" s="1"/>
  <c r="AF75" i="8"/>
  <c r="AH75" i="8" s="1"/>
  <c r="AF67" i="8"/>
  <c r="AH67" i="8" s="1"/>
  <c r="AG59" i="8"/>
  <c r="AH59" i="8" s="1"/>
  <c r="AG58" i="8"/>
  <c r="AH58" i="8" s="1"/>
  <c r="AD45" i="12"/>
  <c r="AH45" i="12" s="1"/>
  <c r="AG45" i="12" s="1"/>
  <c r="AD61" i="12"/>
  <c r="AH61" i="12" s="1"/>
  <c r="AG61" i="12" s="1"/>
  <c r="T41" i="12"/>
  <c r="V20" i="12"/>
  <c r="U21" i="12"/>
  <c r="S42" i="12"/>
  <c r="T29" i="12"/>
  <c r="V23" i="12"/>
  <c r="R41" i="12"/>
  <c r="W41" i="12" s="1"/>
  <c r="S30" i="12"/>
  <c r="S36" i="12"/>
  <c r="U26" i="12"/>
  <c r="V30" i="12"/>
  <c r="T26" i="12"/>
  <c r="U37" i="12"/>
  <c r="S34" i="12"/>
  <c r="T34" i="12"/>
  <c r="V40" i="12"/>
  <c r="T38" i="12"/>
  <c r="U20" i="12"/>
  <c r="U23" i="12"/>
  <c r="U46" i="12"/>
  <c r="U43" i="12"/>
  <c r="V53" i="12"/>
  <c r="U54" i="12"/>
  <c r="T48" i="12"/>
  <c r="V17" i="12"/>
  <c r="AW26" i="12"/>
  <c r="AF78" i="8"/>
  <c r="AH78" i="8" s="1"/>
  <c r="AW47" i="12"/>
  <c r="V38" i="12"/>
  <c r="V41" i="12"/>
  <c r="T22" i="12"/>
  <c r="T25" i="12"/>
  <c r="V31" i="12"/>
  <c r="S28" i="12"/>
  <c r="T31" i="12"/>
  <c r="U49" i="12"/>
  <c r="E31" i="12"/>
  <c r="AD31" i="12" s="1"/>
  <c r="AH31" i="12" s="1"/>
  <c r="AG31" i="12" s="1"/>
  <c r="R39" i="12"/>
  <c r="W39" i="12" s="1"/>
  <c r="S22" i="12"/>
  <c r="T30" i="12"/>
  <c r="V35" i="12"/>
  <c r="S21" i="12"/>
  <c r="U41" i="12"/>
  <c r="U24" i="12"/>
  <c r="V32" i="12"/>
  <c r="S33" i="12"/>
  <c r="S29" i="12"/>
  <c r="V54" i="12"/>
  <c r="S54" i="12"/>
  <c r="AW17" i="12"/>
  <c r="AD21" i="12"/>
  <c r="AH21" i="12" s="1"/>
  <c r="AG21" i="12" s="1"/>
  <c r="AD77" i="12"/>
  <c r="AH77" i="12" s="1"/>
  <c r="AG77" i="12" s="1"/>
  <c r="AW78" i="12"/>
  <c r="AZ78" i="12" s="1"/>
  <c r="AW62" i="12"/>
  <c r="AZ62" i="12" s="1"/>
  <c r="AH34" i="8"/>
  <c r="AH66" i="8"/>
  <c r="AD46" i="12"/>
  <c r="AH46" i="12" s="1"/>
  <c r="AG46" i="12" s="1"/>
  <c r="AC67" i="8"/>
  <c r="AW59" i="12"/>
  <c r="AZ59" i="12" s="1"/>
  <c r="AD57" i="12"/>
  <c r="AH57" i="12" s="1"/>
  <c r="AG57" i="12" s="1"/>
  <c r="AW81" i="12"/>
  <c r="AZ81" i="12" s="1"/>
  <c r="AW65" i="12"/>
  <c r="AZ65" i="12" s="1"/>
  <c r="AH44" i="8"/>
  <c r="AH53" i="8"/>
  <c r="I73" i="12"/>
  <c r="AD65" i="12"/>
  <c r="AH65" i="12" s="1"/>
  <c r="AG65" i="12" s="1"/>
  <c r="U77" i="8"/>
  <c r="AW49" i="12"/>
  <c r="AZ49" i="12" s="1"/>
  <c r="AD81" i="12"/>
  <c r="AH81" i="12" s="1"/>
  <c r="AG81" i="12" s="1"/>
  <c r="AW75" i="12"/>
  <c r="AZ75" i="12" s="1"/>
  <c r="AW43" i="12"/>
  <c r="AD73" i="12"/>
  <c r="AH73" i="12" s="1"/>
  <c r="AG73" i="12" s="1"/>
  <c r="AH73" i="8"/>
  <c r="AH50" i="8"/>
  <c r="AW76" i="12"/>
  <c r="AZ76" i="12" s="1"/>
  <c r="AW60" i="12"/>
  <c r="AZ60" i="12" s="1"/>
  <c r="AW77" i="12"/>
  <c r="AZ77" i="12" s="1"/>
  <c r="AW53" i="12"/>
  <c r="AZ53" i="12" s="1"/>
  <c r="AC66" i="8"/>
  <c r="AH74" i="8"/>
  <c r="AW61" i="12"/>
  <c r="AZ61" i="12" s="1"/>
  <c r="E72" i="12"/>
  <c r="F72" i="12" s="1"/>
  <c r="I43" i="12"/>
  <c r="O53" i="12"/>
  <c r="I75" i="12"/>
  <c r="AC63" i="8"/>
  <c r="U54" i="8"/>
  <c r="O77" i="12"/>
  <c r="AW68" i="12"/>
  <c r="AZ68" i="12" s="1"/>
  <c r="AC64" i="8"/>
  <c r="AW67" i="12"/>
  <c r="AZ67" i="12" s="1"/>
  <c r="AC75" i="8"/>
  <c r="AW58" i="12"/>
  <c r="AZ58" i="12" s="1"/>
  <c r="AW57" i="12"/>
  <c r="AZ57" i="12" s="1"/>
  <c r="AD51" i="12"/>
  <c r="AH51" i="12" s="1"/>
  <c r="AG51" i="12" s="1"/>
  <c r="AC60" i="8"/>
  <c r="AC73" i="8"/>
  <c r="U79" i="8"/>
  <c r="AW74" i="12"/>
  <c r="AZ74" i="12" s="1"/>
  <c r="E69" i="12"/>
  <c r="AD69" i="12" s="1"/>
  <c r="AH69" i="12" s="1"/>
  <c r="AG69" i="12" s="1"/>
  <c r="AW69" i="12"/>
  <c r="AZ69" i="12" s="1"/>
  <c r="I68" i="12"/>
  <c r="AD68" i="12"/>
  <c r="AH68" i="12" s="1"/>
  <c r="AG68" i="12" s="1"/>
  <c r="AW64" i="12"/>
  <c r="AZ64" i="12" s="1"/>
  <c r="U62" i="8"/>
  <c r="I62" i="12"/>
  <c r="AD62" i="12"/>
  <c r="AH62" i="12" s="1"/>
  <c r="AG62" i="12" s="1"/>
  <c r="F66" i="12"/>
  <c r="T15" i="8"/>
  <c r="F60" i="12"/>
  <c r="AB24" i="8"/>
  <c r="AC24" i="8" s="1"/>
  <c r="V71" i="12"/>
  <c r="S81" i="12"/>
  <c r="V80" i="12"/>
  <c r="T75" i="12"/>
  <c r="U58" i="12"/>
  <c r="T67" i="12"/>
  <c r="S75" i="12"/>
  <c r="S60" i="12"/>
  <c r="T77" i="12"/>
  <c r="V77" i="12"/>
  <c r="S76" i="12"/>
  <c r="V68" i="12"/>
  <c r="R59" i="12"/>
  <c r="W59" i="12" s="1"/>
  <c r="S57" i="12"/>
  <c r="U77" i="12"/>
  <c r="V59" i="12"/>
  <c r="S78" i="12"/>
  <c r="T73" i="12"/>
  <c r="S80" i="12"/>
  <c r="U81" i="12"/>
  <c r="T74" i="12"/>
  <c r="S64" i="12"/>
  <c r="U57" i="12"/>
  <c r="S71" i="12"/>
  <c r="T59" i="12"/>
  <c r="F44" i="12"/>
  <c r="I56" i="12"/>
  <c r="AW56" i="12"/>
  <c r="AZ56" i="12" s="1"/>
  <c r="F46" i="12"/>
  <c r="F57" i="12"/>
  <c r="F19" i="12"/>
  <c r="F24" i="12"/>
  <c r="AD63" i="12"/>
  <c r="AH63" i="12" s="1"/>
  <c r="AG63" i="12" s="1"/>
  <c r="F79" i="12"/>
  <c r="AF54" i="8"/>
  <c r="AH54" i="8" s="1"/>
  <c r="AW55" i="12"/>
  <c r="AZ55" i="12" s="1"/>
  <c r="F65" i="12"/>
  <c r="F34" i="12"/>
  <c r="F54" i="12"/>
  <c r="F76" i="12"/>
  <c r="F49" i="12"/>
  <c r="F67" i="12"/>
  <c r="AD53" i="12"/>
  <c r="AH53" i="12" s="1"/>
  <c r="AG53" i="12" s="1"/>
  <c r="F53" i="12"/>
  <c r="F43" i="12"/>
  <c r="F45" i="12"/>
  <c r="F70" i="12"/>
  <c r="F40" i="12"/>
  <c r="U69" i="12"/>
  <c r="B15" i="8"/>
  <c r="F36" i="12"/>
  <c r="AD78" i="12"/>
  <c r="AH78" i="12" s="1"/>
  <c r="AG78" i="12" s="1"/>
  <c r="AD52" i="12"/>
  <c r="AH52" i="12" s="1"/>
  <c r="AG52" i="12" s="1"/>
  <c r="F80" i="12"/>
  <c r="F61" i="12"/>
  <c r="F68" i="12"/>
  <c r="F51" i="12"/>
  <c r="AD59" i="12"/>
  <c r="AH59" i="12" s="1"/>
  <c r="AG59" i="12" s="1"/>
  <c r="F77" i="12"/>
  <c r="F20" i="12"/>
  <c r="F23" i="12"/>
  <c r="F71" i="12"/>
  <c r="F41" i="12"/>
  <c r="T70" i="12"/>
  <c r="U80" i="12"/>
  <c r="T69" i="12"/>
  <c r="S74" i="12"/>
  <c r="S58" i="12"/>
  <c r="U72" i="12"/>
  <c r="U78" i="12"/>
  <c r="V73" i="12"/>
  <c r="S69" i="12"/>
  <c r="S61" i="12"/>
  <c r="V63" i="12"/>
  <c r="U68" i="12"/>
  <c r="U73" i="12"/>
  <c r="V65" i="12"/>
  <c r="V69" i="12"/>
  <c r="S50" i="12"/>
  <c r="T54" i="12"/>
  <c r="S73" i="12"/>
  <c r="S51" i="12"/>
  <c r="S70" i="12"/>
  <c r="S65" i="12"/>
  <c r="AF49" i="8"/>
  <c r="AH49" i="8" s="1"/>
  <c r="T65" i="12"/>
  <c r="V51" i="12"/>
  <c r="T57" i="12"/>
  <c r="R50" i="12"/>
  <c r="W50" i="12" s="1"/>
  <c r="U79" i="12"/>
  <c r="T71" i="12"/>
  <c r="U76" i="12"/>
  <c r="U70" i="12"/>
  <c r="V78" i="12"/>
  <c r="V72" i="12"/>
  <c r="S68" i="12"/>
  <c r="S59" i="12"/>
  <c r="U52" i="12"/>
  <c r="U74" i="12"/>
  <c r="U59" i="12"/>
  <c r="T51" i="12"/>
  <c r="U64" i="12"/>
  <c r="T79" i="12"/>
  <c r="T66" i="12"/>
  <c r="V66" i="12"/>
  <c r="T63" i="12"/>
  <c r="T78" i="12"/>
  <c r="U75" i="12"/>
  <c r="V79" i="12"/>
  <c r="R56" i="12"/>
  <c r="W56" i="12" s="1"/>
  <c r="T72" i="12"/>
  <c r="S62" i="12"/>
  <c r="T68" i="12"/>
  <c r="U66" i="12"/>
  <c r="V74" i="12"/>
  <c r="T56" i="12"/>
  <c r="T52" i="12"/>
  <c r="U61" i="12"/>
  <c r="S72" i="12"/>
  <c r="T55" i="12"/>
  <c r="S63" i="12"/>
  <c r="T62" i="12"/>
  <c r="U62" i="12"/>
  <c r="U56" i="12"/>
  <c r="V56" i="12"/>
  <c r="V81" i="12"/>
  <c r="R79" i="12"/>
  <c r="W79" i="12" s="1"/>
  <c r="U53" i="12"/>
  <c r="U65" i="12"/>
  <c r="R70" i="12"/>
  <c r="W70" i="12" s="1"/>
  <c r="R52" i="12"/>
  <c r="V67" i="12"/>
  <c r="U50" i="12"/>
  <c r="U67" i="12"/>
  <c r="V62" i="12"/>
  <c r="S55" i="12"/>
  <c r="V61" i="12"/>
  <c r="U71" i="12"/>
  <c r="S79" i="12"/>
  <c r="V70" i="12"/>
  <c r="U63" i="12"/>
  <c r="S77" i="12"/>
  <c r="V52" i="12"/>
  <c r="T58" i="12"/>
  <c r="V60" i="12"/>
  <c r="T81" i="12"/>
  <c r="S53" i="12"/>
  <c r="AW50" i="12"/>
  <c r="V76" i="12"/>
  <c r="S67" i="12"/>
  <c r="R65" i="12"/>
  <c r="W65" i="12" s="1"/>
  <c r="T64" i="12"/>
  <c r="T60" i="12"/>
  <c r="T61" i="12"/>
  <c r="T53" i="12"/>
  <c r="S66" i="12"/>
  <c r="V58" i="12"/>
  <c r="T80" i="12"/>
  <c r="V57" i="12"/>
  <c r="V75" i="12"/>
  <c r="T76" i="12"/>
  <c r="V64" i="12"/>
  <c r="T50" i="12"/>
  <c r="U60" i="12"/>
  <c r="F25" i="12"/>
  <c r="F29" i="12"/>
  <c r="F22" i="12"/>
  <c r="F37" i="12"/>
  <c r="F38" i="12"/>
  <c r="F64" i="12"/>
  <c r="AD74" i="12"/>
  <c r="AH74" i="12" s="1"/>
  <c r="AG74" i="12" s="1"/>
  <c r="F73" i="12"/>
  <c r="F75" i="12"/>
  <c r="AD56" i="12"/>
  <c r="AH56" i="12" s="1"/>
  <c r="AG56" i="12" s="1"/>
  <c r="F81" i="12"/>
  <c r="F58" i="12"/>
  <c r="F42" i="12"/>
  <c r="F30" i="12"/>
  <c r="F39" i="12"/>
  <c r="F28" i="12"/>
  <c r="F33" i="12"/>
  <c r="F21" i="12"/>
  <c r="F32" i="12"/>
  <c r="AD35" i="12"/>
  <c r="AH35" i="12" s="1"/>
  <c r="AG35" i="12" s="1"/>
  <c r="AD27" i="12"/>
  <c r="AH27" i="12" s="1"/>
  <c r="AG27" i="12" s="1"/>
  <c r="AD17" i="12"/>
  <c r="AH17" i="12" s="1"/>
  <c r="AG17" i="12" s="1"/>
  <c r="AC15" i="8"/>
  <c r="F48" i="12"/>
  <c r="S15" i="8"/>
  <c r="AG47" i="8"/>
  <c r="AH47" i="8" s="1"/>
  <c r="AW48" i="12"/>
  <c r="AA152" i="12" l="1"/>
  <c r="R49" i="12"/>
  <c r="W49" i="12" s="1"/>
  <c r="R67" i="12"/>
  <c r="W67" i="12" s="1"/>
  <c r="R68" i="12"/>
  <c r="W68" i="12" s="1"/>
  <c r="F18" i="12"/>
  <c r="R155" i="12"/>
  <c r="W155" i="12" s="1"/>
  <c r="AA155" i="12" s="1"/>
  <c r="R135" i="12"/>
  <c r="R169" i="12"/>
  <c r="W169" i="12" s="1"/>
  <c r="AA169" i="12" s="1"/>
  <c r="R89" i="12"/>
  <c r="R84" i="12"/>
  <c r="R133" i="12"/>
  <c r="R162" i="12"/>
  <c r="R164" i="12"/>
  <c r="R145" i="12"/>
  <c r="W145" i="12" s="1"/>
  <c r="AA145" i="12" s="1"/>
  <c r="R159" i="12"/>
  <c r="R93" i="12"/>
  <c r="R179" i="12"/>
  <c r="W179" i="12" s="1"/>
  <c r="AA179" i="12" s="1"/>
  <c r="R154" i="12"/>
  <c r="R121" i="12"/>
  <c r="W121" i="12" s="1"/>
  <c r="AA121" i="12" s="1"/>
  <c r="R73" i="12"/>
  <c r="W73" i="12" s="1"/>
  <c r="R131" i="12"/>
  <c r="R150" i="12"/>
  <c r="W150" i="12" s="1"/>
  <c r="AA150" i="12" s="1"/>
  <c r="R161" i="12"/>
  <c r="W161" i="12" s="1"/>
  <c r="AA161" i="12" s="1"/>
  <c r="R123" i="12"/>
  <c r="W123" i="12" s="1"/>
  <c r="AA123" i="12" s="1"/>
  <c r="R105" i="12"/>
  <c r="R35" i="12"/>
  <c r="W35" i="12" s="1"/>
  <c r="R20" i="12"/>
  <c r="W20" i="12" s="1"/>
  <c r="R130" i="12"/>
  <c r="R85" i="12"/>
  <c r="R86" i="12"/>
  <c r="R139" i="12"/>
  <c r="R98" i="12"/>
  <c r="W98" i="12" s="1"/>
  <c r="AA98" i="12" s="1"/>
  <c r="R142" i="12"/>
  <c r="W142" i="12" s="1"/>
  <c r="AA142" i="12" s="1"/>
  <c r="R178" i="12"/>
  <c r="W178" i="12" s="1"/>
  <c r="AA178" i="12" s="1"/>
  <c r="R160" i="12"/>
  <c r="W160" i="12" s="1"/>
  <c r="AA160" i="12" s="1"/>
  <c r="R141" i="12"/>
  <c r="R100" i="12"/>
  <c r="R57" i="12"/>
  <c r="W57" i="12" s="1"/>
  <c r="R55" i="12"/>
  <c r="W55" i="12" s="1"/>
  <c r="R69" i="12"/>
  <c r="W69" i="12" s="1"/>
  <c r="R30" i="12"/>
  <c r="AE30" i="12" s="1"/>
  <c r="R62" i="12"/>
  <c r="R71" i="12"/>
  <c r="W71" i="12" s="1"/>
  <c r="R66" i="12"/>
  <c r="W66" i="12" s="1"/>
  <c r="R43" i="12"/>
  <c r="W43" i="12" s="1"/>
  <c r="R45" i="12"/>
  <c r="W45" i="12" s="1"/>
  <c r="R33" i="12"/>
  <c r="W33" i="12" s="1"/>
  <c r="R31" i="12"/>
  <c r="W31" i="12" s="1"/>
  <c r="R173" i="12"/>
  <c r="R111" i="12"/>
  <c r="W111" i="12" s="1"/>
  <c r="AA111" i="12" s="1"/>
  <c r="R153" i="12"/>
  <c r="R138" i="12"/>
  <c r="W138" i="12" s="1"/>
  <c r="AA138" i="12" s="1"/>
  <c r="R99" i="12"/>
  <c r="R96" i="12"/>
  <c r="R108" i="12"/>
  <c r="W108" i="12" s="1"/>
  <c r="AA108" i="12" s="1"/>
  <c r="R181" i="12"/>
  <c r="W181" i="12" s="1"/>
  <c r="AA181" i="12" s="1"/>
  <c r="R102" i="12"/>
  <c r="R109" i="12"/>
  <c r="R147" i="12"/>
  <c r="W147" i="12" s="1"/>
  <c r="AA147" i="12" s="1"/>
  <c r="R64" i="12"/>
  <c r="W64" i="12" s="1"/>
  <c r="R78" i="12"/>
  <c r="W78" i="12" s="1"/>
  <c r="R77" i="12"/>
  <c r="W77" i="12" s="1"/>
  <c r="R46" i="12"/>
  <c r="AE46" i="12" s="1"/>
  <c r="R53" i="12"/>
  <c r="W53" i="12" s="1"/>
  <c r="R37" i="12"/>
  <c r="W37" i="12" s="1"/>
  <c r="R18" i="12"/>
  <c r="W18" i="12" s="1"/>
  <c r="R23" i="12"/>
  <c r="W23" i="12" s="1"/>
  <c r="R174" i="12"/>
  <c r="R136" i="12"/>
  <c r="W136" i="12" s="1"/>
  <c r="AA136" i="12" s="1"/>
  <c r="R92" i="12"/>
  <c r="W92" i="12" s="1"/>
  <c r="AA92" i="12" s="1"/>
  <c r="R180" i="12"/>
  <c r="W180" i="12" s="1"/>
  <c r="AA180" i="12" s="1"/>
  <c r="R177" i="12"/>
  <c r="R157" i="12"/>
  <c r="W157" i="12" s="1"/>
  <c r="AA157" i="12" s="1"/>
  <c r="R97" i="12"/>
  <c r="W97" i="12" s="1"/>
  <c r="AA97" i="12" s="1"/>
  <c r="R116" i="12"/>
  <c r="W116" i="12" s="1"/>
  <c r="AA116" i="12" s="1"/>
  <c r="R122" i="12"/>
  <c r="W122" i="12" s="1"/>
  <c r="AA122" i="12" s="1"/>
  <c r="R146" i="12"/>
  <c r="R115" i="12"/>
  <c r="R81" i="12"/>
  <c r="W81" i="12" s="1"/>
  <c r="R51" i="12"/>
  <c r="AE51" i="12" s="1"/>
  <c r="R80" i="12"/>
  <c r="W80" i="12" s="1"/>
  <c r="R72" i="12"/>
  <c r="R63" i="12"/>
  <c r="W63" i="12" s="1"/>
  <c r="R48" i="12"/>
  <c r="W48" i="12" s="1"/>
  <c r="R22" i="12"/>
  <c r="W22" i="12" s="1"/>
  <c r="R25" i="12"/>
  <c r="W25" i="12" s="1"/>
  <c r="R42" i="12"/>
  <c r="W42" i="12" s="1"/>
  <c r="R40" i="12"/>
  <c r="W40" i="12" s="1"/>
  <c r="R47" i="12"/>
  <c r="W47" i="12" s="1"/>
  <c r="R36" i="12"/>
  <c r="W36" i="12" s="1"/>
  <c r="R82" i="12"/>
  <c r="W82" i="12" s="1"/>
  <c r="AA82" i="12" s="1"/>
  <c r="R110" i="12"/>
  <c r="R158" i="12"/>
  <c r="R125" i="12"/>
  <c r="W125" i="12" s="1"/>
  <c r="AA125" i="12" s="1"/>
  <c r="R129" i="12"/>
  <c r="W129" i="12" s="1"/>
  <c r="AA129" i="12" s="1"/>
  <c r="R148" i="12"/>
  <c r="R119" i="12"/>
  <c r="W119" i="12" s="1"/>
  <c r="AA119" i="12" s="1"/>
  <c r="R120" i="12"/>
  <c r="R58" i="12"/>
  <c r="W58" i="12" s="1"/>
  <c r="R34" i="12"/>
  <c r="W34" i="12" s="1"/>
  <c r="R60" i="12"/>
  <c r="R27" i="12"/>
  <c r="W27" i="12" s="1"/>
  <c r="R28" i="12"/>
  <c r="W28" i="12" s="1"/>
  <c r="R29" i="12"/>
  <c r="W29" i="12" s="1"/>
  <c r="R127" i="12"/>
  <c r="R171" i="12"/>
  <c r="W171" i="12" s="1"/>
  <c r="AA171" i="12" s="1"/>
  <c r="R168" i="12"/>
  <c r="R137" i="12"/>
  <c r="W137" i="12" s="1"/>
  <c r="AA137" i="12" s="1"/>
  <c r="R126" i="12"/>
  <c r="R172" i="12"/>
  <c r="W172" i="12" s="1"/>
  <c r="AA172" i="12" s="1"/>
  <c r="R140" i="12"/>
  <c r="W140" i="12" s="1"/>
  <c r="AA140" i="12" s="1"/>
  <c r="R87" i="12"/>
  <c r="R117" i="12"/>
  <c r="R113" i="12"/>
  <c r="R166" i="12"/>
  <c r="W166" i="12" s="1"/>
  <c r="AA166" i="12" s="1"/>
  <c r="R132" i="12"/>
  <c r="R95" i="12"/>
  <c r="W95" i="12" s="1"/>
  <c r="AA95" i="12" s="1"/>
  <c r="R54" i="12"/>
  <c r="W54" i="12" s="1"/>
  <c r="R61" i="12"/>
  <c r="R75" i="12"/>
  <c r="R38" i="12"/>
  <c r="W38" i="12" s="1"/>
  <c r="R24" i="12"/>
  <c r="W24" i="12" s="1"/>
  <c r="R74" i="12"/>
  <c r="R94" i="12"/>
  <c r="R83" i="12"/>
  <c r="R101" i="12"/>
  <c r="W101" i="12" s="1"/>
  <c r="AA101" i="12" s="1"/>
  <c r="R91" i="12"/>
  <c r="R114" i="12"/>
  <c r="R112" i="12"/>
  <c r="R103" i="12"/>
  <c r="R156" i="12"/>
  <c r="W156" i="12" s="1"/>
  <c r="AA156" i="12" s="1"/>
  <c r="R128" i="12"/>
  <c r="W128" i="12" s="1"/>
  <c r="AA128" i="12" s="1"/>
  <c r="R167" i="12"/>
  <c r="R107" i="12"/>
  <c r="R106" i="12"/>
  <c r="R170" i="12"/>
  <c r="R134" i="12"/>
  <c r="W134" i="12" s="1"/>
  <c r="AA134" i="12" s="1"/>
  <c r="R118" i="12"/>
  <c r="W118" i="12" s="1"/>
  <c r="AA118" i="12" s="1"/>
  <c r="R176" i="12"/>
  <c r="W176" i="12" s="1"/>
  <c r="AA176" i="12" s="1"/>
  <c r="R104" i="12"/>
  <c r="W104" i="12" s="1"/>
  <c r="AA104" i="12" s="1"/>
  <c r="R88" i="12"/>
  <c r="W88" i="12" s="1"/>
  <c r="AA88" i="12" s="1"/>
  <c r="R143" i="12"/>
  <c r="W143" i="12" s="1"/>
  <c r="AA143" i="12" s="1"/>
  <c r="R144" i="12"/>
  <c r="W144" i="12" s="1"/>
  <c r="AA144" i="12" s="1"/>
  <c r="R175" i="12"/>
  <c r="R149" i="12"/>
  <c r="W149" i="12" s="1"/>
  <c r="AA149" i="12" s="1"/>
  <c r="R124" i="12"/>
  <c r="W124" i="12" s="1"/>
  <c r="AA124" i="12" s="1"/>
  <c r="R165" i="12"/>
  <c r="W165" i="12" s="1"/>
  <c r="AA165" i="12" s="1"/>
  <c r="R90" i="12"/>
  <c r="AY73" i="12"/>
  <c r="P73" i="12" s="1"/>
  <c r="Q73" i="12" s="1"/>
  <c r="R17" i="12"/>
  <c r="W17" i="12" s="1"/>
  <c r="AY22" i="12"/>
  <c r="P22" i="12" s="1"/>
  <c r="AY80" i="12"/>
  <c r="P80" i="12" s="1"/>
  <c r="Q80" i="12" s="1"/>
  <c r="AY52" i="12"/>
  <c r="P52" i="12" s="1"/>
  <c r="Q52" i="12" s="1"/>
  <c r="AY39" i="12"/>
  <c r="P39" i="12" s="1"/>
  <c r="Q39" i="12" s="1"/>
  <c r="AA39" i="12" s="1"/>
  <c r="AY45" i="12"/>
  <c r="P45" i="12" s="1"/>
  <c r="Q45" i="12" s="1"/>
  <c r="AF178" i="12"/>
  <c r="AY29" i="12"/>
  <c r="P29" i="12" s="1"/>
  <c r="Q29" i="12" s="1"/>
  <c r="AY36" i="12"/>
  <c r="P36" i="12" s="1"/>
  <c r="Q36" i="12" s="1"/>
  <c r="AY70" i="12"/>
  <c r="P70" i="12" s="1"/>
  <c r="AY51" i="12"/>
  <c r="P51" i="12" s="1"/>
  <c r="Q51" i="12" s="1"/>
  <c r="AY47" i="12"/>
  <c r="P47" i="12" s="1"/>
  <c r="Q47" i="12" s="1"/>
  <c r="AY21" i="12"/>
  <c r="P21" i="12" s="1"/>
  <c r="AY75" i="12"/>
  <c r="P75" i="12" s="1"/>
  <c r="Q75" i="12" s="1"/>
  <c r="AY19" i="12"/>
  <c r="P19" i="12" s="1"/>
  <c r="AY72" i="12"/>
  <c r="P72" i="12" s="1"/>
  <c r="Q72" i="12" s="1"/>
  <c r="AF142" i="12"/>
  <c r="AY63" i="12"/>
  <c r="P63" i="12" s="1"/>
  <c r="Q63" i="12" s="1"/>
  <c r="AY31" i="12"/>
  <c r="P31" i="12" s="1"/>
  <c r="AY78" i="12"/>
  <c r="P78" i="12" s="1"/>
  <c r="Q78" i="12" s="1"/>
  <c r="AY71" i="12"/>
  <c r="P71" i="12" s="1"/>
  <c r="Q71" i="12" s="1"/>
  <c r="E16" i="12"/>
  <c r="AY44" i="12"/>
  <c r="P44" i="12" s="1"/>
  <c r="Q44" i="12" s="1"/>
  <c r="AA44" i="12" s="1"/>
  <c r="AZ44" i="12"/>
  <c r="R151" i="12"/>
  <c r="W151" i="12" s="1"/>
  <c r="AA151" i="12" s="1"/>
  <c r="R163" i="12"/>
  <c r="W163" i="12" s="1"/>
  <c r="AA163" i="12" s="1"/>
  <c r="V15" i="12"/>
  <c r="U15" i="12"/>
  <c r="T15" i="12"/>
  <c r="AS18" i="12"/>
  <c r="AS17" i="12" s="1"/>
  <c r="S15" i="12"/>
  <c r="V16" i="12"/>
  <c r="AF129" i="12"/>
  <c r="T16" i="12"/>
  <c r="S16" i="12"/>
  <c r="U16" i="12"/>
  <c r="AY76" i="12"/>
  <c r="P76" i="12" s="1"/>
  <c r="Q76" i="12" s="1"/>
  <c r="AA76" i="12" s="1"/>
  <c r="AF97" i="12"/>
  <c r="AF116" i="12"/>
  <c r="AY33" i="12"/>
  <c r="P33" i="12" s="1"/>
  <c r="Q33" i="12" s="1"/>
  <c r="AY79" i="12"/>
  <c r="P79" i="12" s="1"/>
  <c r="Q79" i="12" s="1"/>
  <c r="AA79" i="12" s="1"/>
  <c r="AY54" i="12"/>
  <c r="P54" i="12" s="1"/>
  <c r="Q54" i="12" s="1"/>
  <c r="AY28" i="12"/>
  <c r="P28" i="12" s="1"/>
  <c r="Q28" i="12" s="1"/>
  <c r="AY60" i="12"/>
  <c r="P60" i="12" s="1"/>
  <c r="Q60" i="12" s="1"/>
  <c r="AY66" i="12"/>
  <c r="P66" i="12" s="1"/>
  <c r="Q66" i="12" s="1"/>
  <c r="AY61" i="12"/>
  <c r="P61" i="12" s="1"/>
  <c r="Q61" i="12" s="1"/>
  <c r="AY34" i="12"/>
  <c r="P34" i="12" s="1"/>
  <c r="Q34" i="12" s="1"/>
  <c r="AY32" i="12"/>
  <c r="P32" i="12" s="1"/>
  <c r="Q32" i="12" s="1"/>
  <c r="AA32" i="12" s="1"/>
  <c r="AY40" i="12"/>
  <c r="P40" i="12" s="1"/>
  <c r="Q40" i="12" s="1"/>
  <c r="AF174" i="12"/>
  <c r="AF106" i="12"/>
  <c r="AY65" i="12"/>
  <c r="P65" i="12" s="1"/>
  <c r="Q65" i="12" s="1"/>
  <c r="AA65" i="12" s="1"/>
  <c r="AY77" i="12"/>
  <c r="P77" i="12" s="1"/>
  <c r="Q77" i="12" s="1"/>
  <c r="AY23" i="12"/>
  <c r="P23" i="12" s="1"/>
  <c r="Q23" i="12" s="1"/>
  <c r="AY41" i="12"/>
  <c r="P41" i="12" s="1"/>
  <c r="Q41" i="12" s="1"/>
  <c r="AA41" i="12" s="1"/>
  <c r="AY64" i="12"/>
  <c r="P64" i="12" s="1"/>
  <c r="Q64" i="12" s="1"/>
  <c r="AY18" i="12"/>
  <c r="P18" i="12" s="1"/>
  <c r="AF128" i="12"/>
  <c r="AF164" i="12"/>
  <c r="AF145" i="12"/>
  <c r="AF115" i="12"/>
  <c r="AF131" i="12"/>
  <c r="AF156" i="12"/>
  <c r="AY35" i="12"/>
  <c r="P35" i="12" s="1"/>
  <c r="Q35" i="12" s="1"/>
  <c r="AY57" i="12"/>
  <c r="P57" i="12" s="1"/>
  <c r="Q57" i="12" s="1"/>
  <c r="AY53" i="12"/>
  <c r="P53" i="12" s="1"/>
  <c r="Q53" i="12" s="1"/>
  <c r="AY17" i="12"/>
  <c r="P17" i="12" s="1"/>
  <c r="C28" i="16" s="1"/>
  <c r="C29" i="16" s="1"/>
  <c r="AF137" i="12"/>
  <c r="AY38" i="12"/>
  <c r="P38" i="12" s="1"/>
  <c r="Q38" i="12" s="1"/>
  <c r="AY56" i="12"/>
  <c r="P56" i="12" s="1"/>
  <c r="Q56" i="12" s="1"/>
  <c r="AA56" i="12" s="1"/>
  <c r="AY59" i="12"/>
  <c r="P59" i="12" s="1"/>
  <c r="Q59" i="12" s="1"/>
  <c r="AA59" i="12" s="1"/>
  <c r="AF103" i="12"/>
  <c r="AF146" i="12"/>
  <c r="AF82" i="12"/>
  <c r="AY50" i="12"/>
  <c r="P50" i="12" s="1"/>
  <c r="Q50" i="12" s="1"/>
  <c r="AA50" i="12" s="1"/>
  <c r="AY49" i="12"/>
  <c r="P49" i="12" s="1"/>
  <c r="Q49" i="12" s="1"/>
  <c r="AA49" i="12" s="1"/>
  <c r="AY55" i="12"/>
  <c r="P55" i="12" s="1"/>
  <c r="AY68" i="12"/>
  <c r="P68" i="12" s="1"/>
  <c r="Q68" i="12" s="1"/>
  <c r="AY26" i="12"/>
  <c r="P26" i="12" s="1"/>
  <c r="AF96" i="12"/>
  <c r="AF151" i="12"/>
  <c r="AY30" i="12"/>
  <c r="P30" i="12" s="1"/>
  <c r="Q30" i="12" s="1"/>
  <c r="AY48" i="12"/>
  <c r="P48" i="12" s="1"/>
  <c r="Q48" i="12" s="1"/>
  <c r="AY42" i="12"/>
  <c r="P42" i="12" s="1"/>
  <c r="Q42" i="12" s="1"/>
  <c r="AY24" i="12"/>
  <c r="P24" i="12" s="1"/>
  <c r="Q24" i="12" s="1"/>
  <c r="AF107" i="12"/>
  <c r="AF172" i="12"/>
  <c r="AY67" i="12"/>
  <c r="P67" i="12" s="1"/>
  <c r="Q67" i="12" s="1"/>
  <c r="AY81" i="12"/>
  <c r="P81" i="12" s="1"/>
  <c r="Q81" i="12" s="1"/>
  <c r="AY37" i="12"/>
  <c r="P37" i="12" s="1"/>
  <c r="Q37" i="12" s="1"/>
  <c r="AY46" i="12"/>
  <c r="P46" i="12" s="1"/>
  <c r="Q46" i="12" s="1"/>
  <c r="AY43" i="12"/>
  <c r="P43" i="12" s="1"/>
  <c r="Q43" i="12" s="1"/>
  <c r="AY20" i="12"/>
  <c r="P20" i="12" s="1"/>
  <c r="AY74" i="12"/>
  <c r="P74" i="12" s="1"/>
  <c r="Q74" i="12" s="1"/>
  <c r="AF104" i="12"/>
  <c r="AF140" i="12"/>
  <c r="AF180" i="12"/>
  <c r="AY58" i="12"/>
  <c r="P58" i="12" s="1"/>
  <c r="Q58" i="12" s="1"/>
  <c r="AY25" i="12"/>
  <c r="P25" i="12" s="1"/>
  <c r="AY62" i="12"/>
  <c r="P62" i="12" s="1"/>
  <c r="Q62" i="12" s="1"/>
  <c r="AY69" i="12"/>
  <c r="P69" i="12" s="1"/>
  <c r="AY27" i="12"/>
  <c r="P27" i="12" s="1"/>
  <c r="Q27" i="12" s="1"/>
  <c r="AF122" i="12"/>
  <c r="AF161" i="12"/>
  <c r="AF117" i="12"/>
  <c r="AF144" i="12"/>
  <c r="AF98" i="12"/>
  <c r="AF167" i="12"/>
  <c r="AF163" i="12"/>
  <c r="AF173" i="12"/>
  <c r="AF136" i="12"/>
  <c r="AF138" i="12"/>
  <c r="AF139" i="12"/>
  <c r="AF88" i="12"/>
  <c r="AF154" i="12"/>
  <c r="AF108" i="12"/>
  <c r="AF102" i="12"/>
  <c r="AF121" i="12"/>
  <c r="AF95" i="12"/>
  <c r="AF130" i="12"/>
  <c r="AF111" i="12"/>
  <c r="AF155" i="12"/>
  <c r="AF110" i="12"/>
  <c r="AF166" i="12"/>
  <c r="AF99" i="12"/>
  <c r="AE150" i="12"/>
  <c r="AF90" i="12"/>
  <c r="AF181" i="12"/>
  <c r="AF149" i="12"/>
  <c r="AF119" i="12"/>
  <c r="AF101" i="12"/>
  <c r="AF152" i="12"/>
  <c r="AF112" i="12"/>
  <c r="AF143" i="12"/>
  <c r="AF157" i="12"/>
  <c r="AF86" i="12"/>
  <c r="AF150" i="12"/>
  <c r="AF85" i="12"/>
  <c r="AF94" i="12"/>
  <c r="AF105" i="12"/>
  <c r="AF133" i="12"/>
  <c r="AF162" i="12"/>
  <c r="AF87" i="12"/>
  <c r="AF113" i="12"/>
  <c r="AF158" i="12"/>
  <c r="AF175" i="12"/>
  <c r="AF93" i="12"/>
  <c r="AF125" i="12"/>
  <c r="AF89" i="12"/>
  <c r="AE152" i="12"/>
  <c r="AF171" i="12"/>
  <c r="AF132" i="12"/>
  <c r="AF168" i="12"/>
  <c r="AF159" i="12"/>
  <c r="AF134" i="12"/>
  <c r="AF176" i="12"/>
  <c r="AF127" i="12"/>
  <c r="AF91" i="12"/>
  <c r="AF114" i="12"/>
  <c r="AF109" i="12"/>
  <c r="AF120" i="12"/>
  <c r="AF153" i="12"/>
  <c r="AF141" i="12"/>
  <c r="AF170" i="12"/>
  <c r="AF124" i="12"/>
  <c r="AF147" i="12"/>
  <c r="AF148" i="12"/>
  <c r="AF169" i="12"/>
  <c r="AF135" i="12"/>
  <c r="AF83" i="12"/>
  <c r="AF160" i="12"/>
  <c r="AF177" i="12"/>
  <c r="AF179" i="12"/>
  <c r="AF165" i="12"/>
  <c r="AF84" i="12"/>
  <c r="AF118" i="12"/>
  <c r="AF100" i="12"/>
  <c r="AF92" i="12"/>
  <c r="AF123" i="12"/>
  <c r="AF126" i="12"/>
  <c r="AE52" i="12"/>
  <c r="AF28" i="12"/>
  <c r="R19" i="12"/>
  <c r="W19" i="12" s="1"/>
  <c r="V2" i="4"/>
  <c r="Z4" i="4"/>
  <c r="AF25" i="12"/>
  <c r="AF54" i="12"/>
  <c r="AF24" i="12"/>
  <c r="AE44" i="12"/>
  <c r="AF40" i="12"/>
  <c r="AF34" i="12"/>
  <c r="AE39" i="12"/>
  <c r="AF20" i="12"/>
  <c r="AF37" i="12"/>
  <c r="AF32" i="12"/>
  <c r="AF19" i="12"/>
  <c r="AE49" i="12"/>
  <c r="AF23" i="12"/>
  <c r="AF31" i="12"/>
  <c r="AF41" i="12"/>
  <c r="AF48" i="12"/>
  <c r="AF22" i="12"/>
  <c r="AE26" i="12"/>
  <c r="AD47" i="12"/>
  <c r="AH47" i="12" s="1"/>
  <c r="AG47" i="12" s="1"/>
  <c r="AF35" i="12"/>
  <c r="AE41" i="12"/>
  <c r="AE32" i="12"/>
  <c r="F31" i="12"/>
  <c r="AF29" i="12"/>
  <c r="AF47" i="12"/>
  <c r="AE25" i="12"/>
  <c r="AF30" i="12"/>
  <c r="AF44" i="12"/>
  <c r="AF55" i="12"/>
  <c r="AF36" i="12"/>
  <c r="AF38" i="12"/>
  <c r="AF18" i="12"/>
  <c r="AF27" i="12"/>
  <c r="AD50" i="12"/>
  <c r="AH50" i="12" s="1"/>
  <c r="AG50" i="12" s="1"/>
  <c r="F55" i="12"/>
  <c r="AF26" i="12"/>
  <c r="AF46" i="12"/>
  <c r="AF33" i="12"/>
  <c r="AF49" i="12"/>
  <c r="AF21" i="12"/>
  <c r="AF39" i="12"/>
  <c r="AE21" i="12"/>
  <c r="AF42" i="12"/>
  <c r="AF17" i="12"/>
  <c r="AF43" i="12"/>
  <c r="AF45" i="12"/>
  <c r="F26" i="12"/>
  <c r="Q70" i="12"/>
  <c r="AA70" i="12" s="1"/>
  <c r="W21" i="12"/>
  <c r="AD72" i="12"/>
  <c r="AH72" i="12" s="1"/>
  <c r="AG72" i="12" s="1"/>
  <c r="F69" i="12"/>
  <c r="U15" i="8"/>
  <c r="AE57" i="12"/>
  <c r="AE67" i="12"/>
  <c r="AE59" i="12"/>
  <c r="AF81" i="12"/>
  <c r="AF59" i="12"/>
  <c r="AF77" i="12"/>
  <c r="AE56" i="12"/>
  <c r="AF70" i="12"/>
  <c r="AF73" i="12"/>
  <c r="AF50" i="12"/>
  <c r="AF65" i="12"/>
  <c r="AF74" i="12"/>
  <c r="AF61" i="12"/>
  <c r="AF68" i="12"/>
  <c r="AF60" i="12"/>
  <c r="AF69" i="12"/>
  <c r="AE50" i="12"/>
  <c r="AF78" i="12"/>
  <c r="AF80" i="12"/>
  <c r="AF63" i="12"/>
  <c r="AF67" i="12"/>
  <c r="AF75" i="12"/>
  <c r="AF64" i="12"/>
  <c r="AE79" i="12"/>
  <c r="AF62" i="12"/>
  <c r="AF79" i="12"/>
  <c r="W52" i="12"/>
  <c r="AE65" i="12"/>
  <c r="AF66" i="12"/>
  <c r="AF57" i="12"/>
  <c r="AF72" i="12"/>
  <c r="AF51" i="12"/>
  <c r="AE76" i="12"/>
  <c r="AF53" i="12"/>
  <c r="AF58" i="12"/>
  <c r="AE70" i="12"/>
  <c r="AF52" i="12"/>
  <c r="AF56" i="12"/>
  <c r="AF76" i="12"/>
  <c r="AF71" i="12"/>
  <c r="AE92" i="12" l="1"/>
  <c r="AE27" i="12"/>
  <c r="Z48" i="16"/>
  <c r="Z58" i="16" s="1"/>
  <c r="Z29" i="16"/>
  <c r="Z39" i="16" s="1"/>
  <c r="D29" i="16"/>
  <c r="V29" i="16"/>
  <c r="V48" i="16"/>
  <c r="V58" i="16" s="1"/>
  <c r="C32" i="16"/>
  <c r="C33" i="16" s="1"/>
  <c r="Z52" i="16" s="1"/>
  <c r="U59" i="16" s="1"/>
  <c r="AE68" i="12"/>
  <c r="AE145" i="12"/>
  <c r="AE155" i="12"/>
  <c r="AE106" i="12"/>
  <c r="W106" i="12"/>
  <c r="AA106" i="12" s="1"/>
  <c r="AE91" i="12"/>
  <c r="W91" i="12"/>
  <c r="AA91" i="12" s="1"/>
  <c r="AE74" i="12"/>
  <c r="W74" i="12"/>
  <c r="AA74" i="12" s="1"/>
  <c r="AE61" i="12"/>
  <c r="W61" i="12"/>
  <c r="AA61" i="12" s="1"/>
  <c r="AE168" i="12"/>
  <c r="W168" i="12"/>
  <c r="AA168" i="12" s="1"/>
  <c r="AA58" i="12"/>
  <c r="AA63" i="12"/>
  <c r="AA81" i="12"/>
  <c r="AE153" i="12"/>
  <c r="W153" i="12"/>
  <c r="AA153" i="12" s="1"/>
  <c r="AA71" i="12"/>
  <c r="AE139" i="12"/>
  <c r="W139" i="12"/>
  <c r="AA139" i="12" s="1"/>
  <c r="AE159" i="12"/>
  <c r="W159" i="12"/>
  <c r="AA159" i="12" s="1"/>
  <c r="AE133" i="12"/>
  <c r="W133" i="12"/>
  <c r="AA133" i="12" s="1"/>
  <c r="AE135" i="12"/>
  <c r="W135" i="12"/>
  <c r="AA135" i="12" s="1"/>
  <c r="AA68" i="12"/>
  <c r="AE107" i="12"/>
  <c r="W107" i="12"/>
  <c r="AA107" i="12" s="1"/>
  <c r="AE103" i="12"/>
  <c r="W103" i="12"/>
  <c r="AA103" i="12" s="1"/>
  <c r="AA54" i="12"/>
  <c r="AE113" i="12"/>
  <c r="W113" i="12"/>
  <c r="AA113" i="12" s="1"/>
  <c r="AE120" i="12"/>
  <c r="W120" i="12"/>
  <c r="AA120" i="12" s="1"/>
  <c r="AE72" i="12"/>
  <c r="W72" i="12"/>
  <c r="AA72" i="12" s="1"/>
  <c r="AE115" i="12"/>
  <c r="W115" i="12"/>
  <c r="AA115" i="12" s="1"/>
  <c r="AA77" i="12"/>
  <c r="AE109" i="12"/>
  <c r="W109" i="12"/>
  <c r="AA109" i="12" s="1"/>
  <c r="AE96" i="12"/>
  <c r="W96" i="12"/>
  <c r="AA96" i="12" s="1"/>
  <c r="AE62" i="12"/>
  <c r="W62" i="12"/>
  <c r="AA62" i="12" s="1"/>
  <c r="AA57" i="12"/>
  <c r="AE86" i="12"/>
  <c r="W86" i="12"/>
  <c r="AA86" i="12" s="1"/>
  <c r="AE154" i="12"/>
  <c r="W154" i="12"/>
  <c r="AA154" i="12" s="1"/>
  <c r="AE84" i="12"/>
  <c r="W84" i="12"/>
  <c r="AA84" i="12" s="1"/>
  <c r="AA67" i="12"/>
  <c r="AE167" i="12"/>
  <c r="W167" i="12"/>
  <c r="AA167" i="12" s="1"/>
  <c r="AE112" i="12"/>
  <c r="W112" i="12"/>
  <c r="AA112" i="12" s="1"/>
  <c r="AE83" i="12"/>
  <c r="W83" i="12"/>
  <c r="AA83" i="12" s="1"/>
  <c r="AE117" i="12"/>
  <c r="W117" i="12"/>
  <c r="AA117" i="12" s="1"/>
  <c r="AE126" i="12"/>
  <c r="W126" i="12"/>
  <c r="AA126" i="12" s="1"/>
  <c r="AE127" i="12"/>
  <c r="W127" i="12"/>
  <c r="AA127" i="12" s="1"/>
  <c r="AE60" i="12"/>
  <c r="W60" i="12"/>
  <c r="AA60" i="12" s="1"/>
  <c r="AE158" i="12"/>
  <c r="W158" i="12"/>
  <c r="AA158" i="12" s="1"/>
  <c r="AA80" i="12"/>
  <c r="AE146" i="12"/>
  <c r="W146" i="12"/>
  <c r="AA146" i="12" s="1"/>
  <c r="AA78" i="12"/>
  <c r="AE102" i="12"/>
  <c r="W102" i="12"/>
  <c r="AA102" i="12" s="1"/>
  <c r="AE99" i="12"/>
  <c r="W99" i="12"/>
  <c r="AA99" i="12" s="1"/>
  <c r="AE173" i="12"/>
  <c r="W173" i="12"/>
  <c r="AA173" i="12" s="1"/>
  <c r="AE100" i="12"/>
  <c r="W100" i="12"/>
  <c r="AA100" i="12" s="1"/>
  <c r="AE85" i="12"/>
  <c r="W85" i="12"/>
  <c r="AA85" i="12" s="1"/>
  <c r="AE105" i="12"/>
  <c r="W105" i="12"/>
  <c r="AA105" i="12" s="1"/>
  <c r="AE131" i="12"/>
  <c r="W131" i="12"/>
  <c r="AA131" i="12" s="1"/>
  <c r="AE164" i="12"/>
  <c r="W164" i="12"/>
  <c r="AA164" i="12" s="1"/>
  <c r="AE89" i="12"/>
  <c r="W89" i="12"/>
  <c r="AA89" i="12" s="1"/>
  <c r="AE90" i="12"/>
  <c r="W90" i="12"/>
  <c r="AA90" i="12" s="1"/>
  <c r="AE175" i="12"/>
  <c r="W175" i="12"/>
  <c r="AA175" i="12" s="1"/>
  <c r="AE170" i="12"/>
  <c r="W170" i="12"/>
  <c r="AA170" i="12" s="1"/>
  <c r="AE114" i="12"/>
  <c r="W114" i="12"/>
  <c r="AA114" i="12" s="1"/>
  <c r="AE94" i="12"/>
  <c r="W94" i="12"/>
  <c r="AA94" i="12" s="1"/>
  <c r="AE75" i="12"/>
  <c r="W75" i="12"/>
  <c r="AA75" i="12" s="1"/>
  <c r="AE132" i="12"/>
  <c r="W132" i="12"/>
  <c r="AA132" i="12" s="1"/>
  <c r="AE87" i="12"/>
  <c r="W87" i="12"/>
  <c r="AA87" i="12" s="1"/>
  <c r="AE148" i="12"/>
  <c r="W148" i="12"/>
  <c r="AA148" i="12" s="1"/>
  <c r="AE110" i="12"/>
  <c r="W110" i="12"/>
  <c r="AA110" i="12" s="1"/>
  <c r="AE177" i="12"/>
  <c r="W177" i="12"/>
  <c r="AA177" i="12" s="1"/>
  <c r="AE174" i="12"/>
  <c r="W174" i="12"/>
  <c r="AA174" i="12" s="1"/>
  <c r="AA64" i="12"/>
  <c r="AA66" i="12"/>
  <c r="AE141" i="12"/>
  <c r="W141" i="12"/>
  <c r="AA141" i="12" s="1"/>
  <c r="AE130" i="12"/>
  <c r="W130" i="12"/>
  <c r="AA130" i="12" s="1"/>
  <c r="AA73" i="12"/>
  <c r="AE93" i="12"/>
  <c r="W93" i="12"/>
  <c r="AA93" i="12" s="1"/>
  <c r="AE162" i="12"/>
  <c r="W162" i="12"/>
  <c r="AA162" i="12" s="1"/>
  <c r="AZ54" i="12"/>
  <c r="AZ50" i="12"/>
  <c r="AE125" i="12"/>
  <c r="AZ43" i="12"/>
  <c r="AZ40" i="12"/>
  <c r="AZ46" i="12"/>
  <c r="AZ42" i="12"/>
  <c r="AZ41" i="12"/>
  <c r="AZ32" i="12"/>
  <c r="AZ48" i="12"/>
  <c r="AZ47" i="12"/>
  <c r="AZ28" i="12"/>
  <c r="AZ27" i="12"/>
  <c r="AZ26" i="12"/>
  <c r="AZ25" i="12"/>
  <c r="AZ24" i="12"/>
  <c r="AZ23" i="12"/>
  <c r="AZ33" i="12"/>
  <c r="AZ51" i="12"/>
  <c r="AZ34" i="12"/>
  <c r="AZ39" i="12"/>
  <c r="AE178" i="12"/>
  <c r="AE118" i="12"/>
  <c r="AE24" i="12"/>
  <c r="AE35" i="12"/>
  <c r="AE36" i="12"/>
  <c r="AE77" i="12"/>
  <c r="AE97" i="12"/>
  <c r="AE45" i="12"/>
  <c r="AE111" i="12"/>
  <c r="AA53" i="12"/>
  <c r="AE18" i="12"/>
  <c r="AA35" i="12"/>
  <c r="AE54" i="12"/>
  <c r="AA24" i="12"/>
  <c r="AE101" i="12"/>
  <c r="AE179" i="12"/>
  <c r="Q17" i="12"/>
  <c r="Q19" i="12"/>
  <c r="Q22" i="12"/>
  <c r="AA22" i="12" s="1"/>
  <c r="Q20" i="12"/>
  <c r="Q18" i="12"/>
  <c r="Q21" i="12"/>
  <c r="AE169" i="12"/>
  <c r="AZ20" i="12"/>
  <c r="AE124" i="12"/>
  <c r="AE161" i="12"/>
  <c r="W46" i="12"/>
  <c r="AA46" i="12" s="1"/>
  <c r="AE128" i="12"/>
  <c r="AE48" i="12"/>
  <c r="AE40" i="12"/>
  <c r="AA34" i="12"/>
  <c r="AE108" i="12"/>
  <c r="AE140" i="12"/>
  <c r="AE33" i="12"/>
  <c r="AE129" i="12"/>
  <c r="AE55" i="12"/>
  <c r="AZ22" i="12"/>
  <c r="AE180" i="12"/>
  <c r="AA42" i="12"/>
  <c r="AA33" i="12"/>
  <c r="AE42" i="12"/>
  <c r="AA28" i="12"/>
  <c r="AE144" i="12"/>
  <c r="AE71" i="12"/>
  <c r="AE81" i="12"/>
  <c r="AE17" i="12"/>
  <c r="AE28" i="12"/>
  <c r="AZ21" i="12"/>
  <c r="AE64" i="12"/>
  <c r="AE138" i="12"/>
  <c r="AZ19" i="12"/>
  <c r="AE136" i="12"/>
  <c r="AE122" i="12"/>
  <c r="AE88" i="12"/>
  <c r="AE31" i="12"/>
  <c r="AE34" i="12"/>
  <c r="AE104" i="12"/>
  <c r="AE98" i="12"/>
  <c r="AE95" i="12"/>
  <c r="AE123" i="12"/>
  <c r="W51" i="12"/>
  <c r="AA51" i="12" s="1"/>
  <c r="AE69" i="12"/>
  <c r="AE22" i="12"/>
  <c r="AE53" i="12"/>
  <c r="AE73" i="12"/>
  <c r="AE78" i="12"/>
  <c r="AE66" i="12"/>
  <c r="AE29" i="12"/>
  <c r="AE43" i="12"/>
  <c r="AA29" i="12"/>
  <c r="AE181" i="12"/>
  <c r="AE137" i="12"/>
  <c r="AA43" i="12"/>
  <c r="AE20" i="12"/>
  <c r="AE156" i="12"/>
  <c r="AE165" i="12"/>
  <c r="AE58" i="12"/>
  <c r="AE23" i="12"/>
  <c r="AE116" i="12"/>
  <c r="AE176" i="12"/>
  <c r="AE82" i="12"/>
  <c r="AE63" i="12"/>
  <c r="AE147" i="12"/>
  <c r="AE160" i="12"/>
  <c r="AE121" i="12"/>
  <c r="AE166" i="12"/>
  <c r="AA23" i="12"/>
  <c r="AE171" i="12"/>
  <c r="AE142" i="12"/>
  <c r="AA36" i="12"/>
  <c r="AE134" i="12"/>
  <c r="AE38" i="12"/>
  <c r="AE157" i="12"/>
  <c r="AA40" i="12"/>
  <c r="AE172" i="12"/>
  <c r="AE143" i="12"/>
  <c r="AA45" i="12"/>
  <c r="AE47" i="12"/>
  <c r="AE37" i="12"/>
  <c r="AA37" i="12"/>
  <c r="AE149" i="12"/>
  <c r="AE119" i="12"/>
  <c r="AE80" i="12"/>
  <c r="W30" i="12"/>
  <c r="AA47" i="12"/>
  <c r="AA52" i="12"/>
  <c r="Q31" i="12"/>
  <c r="AA31" i="12" s="1"/>
  <c r="AZ18" i="12"/>
  <c r="AE163" i="12"/>
  <c r="AA27" i="12"/>
  <c r="Q26" i="12"/>
  <c r="AA26" i="12" s="1"/>
  <c r="AE151" i="12"/>
  <c r="Q69" i="12"/>
  <c r="AA69" i="12" s="1"/>
  <c r="Q55" i="12"/>
  <c r="AA55" i="12" s="1"/>
  <c r="AZ17" i="12"/>
  <c r="F16" i="12"/>
  <c r="F15" i="12"/>
  <c r="AD15" i="12" s="1"/>
  <c r="P15" i="12"/>
  <c r="P16" i="12"/>
  <c r="R16" i="12"/>
  <c r="F9" i="4"/>
  <c r="E10" i="4"/>
  <c r="R15" i="12"/>
  <c r="Q25" i="12"/>
  <c r="AA25" i="12" s="1"/>
  <c r="AE19" i="12"/>
  <c r="E9" i="4"/>
  <c r="U9" i="4"/>
  <c r="R9" i="4"/>
  <c r="M9" i="4"/>
  <c r="I9" i="4"/>
  <c r="K9" i="4"/>
  <c r="J9" i="4"/>
  <c r="P9" i="4"/>
  <c r="Q9" i="4"/>
  <c r="S9" i="4"/>
  <c r="N9" i="4"/>
  <c r="H9" i="4"/>
  <c r="O9" i="4"/>
  <c r="G9" i="4"/>
  <c r="L9" i="4"/>
  <c r="T9" i="4"/>
  <c r="AA38" i="12"/>
  <c r="AF15" i="12"/>
  <c r="AA48" i="12"/>
  <c r="V33" i="16" l="1"/>
  <c r="U41" i="16" s="1"/>
  <c r="C41" i="16" s="1"/>
  <c r="D41" i="16" s="1"/>
  <c r="V52" i="16"/>
  <c r="D33" i="16"/>
  <c r="Z33" i="16"/>
  <c r="W16" i="12"/>
  <c r="AA30" i="12"/>
  <c r="W15" i="12"/>
  <c r="Q16" i="12"/>
  <c r="Q15" i="12"/>
  <c r="AE15" i="12" s="1"/>
  <c r="Y9" i="4"/>
  <c r="X9" i="4"/>
  <c r="Z9" i="4"/>
  <c r="V39" i="16" l="1"/>
  <c r="V41" i="16"/>
  <c r="AA17" i="12"/>
  <c r="AA18" i="12"/>
  <c r="AA19" i="12"/>
  <c r="AA21" i="12"/>
  <c r="AA20" i="12"/>
  <c r="Z16" i="12"/>
  <c r="Z15" i="12"/>
  <c r="AA15" i="12" l="1"/>
  <c r="AA1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asquicci</author>
  </authors>
  <commentList>
    <comment ref="D7" authorId="0" shapeId="0" xr:uid="{00000000-0006-0000-0300-000001000000}">
      <text>
        <r>
          <rPr>
            <sz val="8"/>
            <color indexed="81"/>
            <rFont val="Tahoma"/>
            <family val="2"/>
          </rPr>
          <t xml:space="preserve">ENCUESTA PARA EDUCADORAS Y PROFESORES PRIMER CICLO: AUTOCUIDADO </t>
        </r>
      </text>
    </comment>
    <comment ref="E7" authorId="0" shapeId="0" xr:uid="{00000000-0006-0000-0300-000002000000}">
      <text>
        <r>
          <rPr>
            <sz val="8"/>
            <color indexed="81"/>
            <rFont val="Tahoma"/>
            <family val="2"/>
          </rPr>
          <t>ACOMPAÑAMIENTO TRABAJO  DE AULA Y ASESORIA A REUNIONES DE APODERADOS</t>
        </r>
      </text>
    </comment>
    <comment ref="F7" authorId="0" shapeId="0" xr:uid="{00000000-0006-0000-0300-000003000000}">
      <text>
        <r>
          <rPr>
            <sz val="8"/>
            <color indexed="81"/>
            <rFont val="Tahoma"/>
            <family val="2"/>
          </rPr>
          <t>ENCUESTA PARA PADRES Y APODERADOS TALLERES PREVENTIVOS Y DERIVACIÓN</t>
        </r>
      </text>
    </comment>
    <comment ref="G7" authorId="0" shapeId="0" xr:uid="{00000000-0006-0000-0300-000004000000}">
      <text>
        <r>
          <rPr>
            <sz val="8"/>
            <color indexed="81"/>
            <rFont val="Tahoma"/>
            <family val="2"/>
          </rPr>
          <t>ENCUESTA PARA DIRECTIVOS</t>
        </r>
      </text>
    </comment>
    <comment ref="H7" authorId="0" shapeId="0" xr:uid="{00000000-0006-0000-0300-000005000000}">
      <text>
        <r>
          <rPr>
            <sz val="8"/>
            <color indexed="81"/>
            <rFont val="Tahoma"/>
            <family val="2"/>
          </rPr>
          <t>ENCUESTA PARA ACTORES SOCIALES COMUNALES</t>
        </r>
      </text>
    </comment>
  </commentList>
</comments>
</file>

<file path=xl/sharedStrings.xml><?xml version="1.0" encoding="utf-8"?>
<sst xmlns="http://schemas.openxmlformats.org/spreadsheetml/2006/main" count="2917" uniqueCount="1187">
  <si>
    <t>resultados deteccion 2018: niños con perfil toca</t>
  </si>
  <si>
    <t>Región</t>
  </si>
  <si>
    <t>Comuna</t>
  </si>
  <si>
    <t>c/perfil</t>
  </si>
  <si>
    <t>ALTO HOSPICIO</t>
  </si>
  <si>
    <t>POZO ALMONTE</t>
  </si>
  <si>
    <t>ANTOFAGASTA</t>
  </si>
  <si>
    <t>CALAMA</t>
  </si>
  <si>
    <t>TALTAL</t>
  </si>
  <si>
    <t>TOCOPILLA</t>
  </si>
  <si>
    <t>ALTO DEL CARMEN</t>
  </si>
  <si>
    <t>CHAÑARAL</t>
  </si>
  <si>
    <t>COPIAPÓ</t>
  </si>
  <si>
    <t>TIERRA AMARILLA</t>
  </si>
  <si>
    <t>COQUIMBO</t>
  </si>
  <si>
    <t>LA SERENA</t>
  </si>
  <si>
    <t>LOS VILOS</t>
  </si>
  <si>
    <t>MONTE PATRIA</t>
  </si>
  <si>
    <t>OVALLE</t>
  </si>
  <si>
    <t>VICUÑA</t>
  </si>
  <si>
    <t>CABILDO</t>
  </si>
  <si>
    <t>CALLE LARGA</t>
  </si>
  <si>
    <t>CARTAGENA</t>
  </si>
  <si>
    <t>CATEMU</t>
  </si>
  <si>
    <t>HIJUELAS</t>
  </si>
  <si>
    <t>JUAN FERNÁNDEZ</t>
  </si>
  <si>
    <t>LA CALERA</t>
  </si>
  <si>
    <t>LA LIGUA</t>
  </si>
  <si>
    <t>LIMACHE</t>
  </si>
  <si>
    <t>OLMUÉ</t>
  </si>
  <si>
    <t>PANQUEHUE</t>
  </si>
  <si>
    <t>PUTAENDO</t>
  </si>
  <si>
    <t>QUILLOTA</t>
  </si>
  <si>
    <t>QUILPUÉ</t>
  </si>
  <si>
    <t>QUINTERO</t>
  </si>
  <si>
    <t>SAN ANTONIO</t>
  </si>
  <si>
    <t>SAN FELIPE</t>
  </si>
  <si>
    <t>SANTA MARÍA</t>
  </si>
  <si>
    <t>VALPARAÍSO</t>
  </si>
  <si>
    <t>VILLA ALEMANA</t>
  </si>
  <si>
    <t>CHÉPICA</t>
  </si>
  <si>
    <t>CODEGUA</t>
  </si>
  <si>
    <t>COLTAUCO</t>
  </si>
  <si>
    <t>DOÑIHUE</t>
  </si>
  <si>
    <t>Graneros</t>
  </si>
  <si>
    <t>LOLOL</t>
  </si>
  <si>
    <t>MALLOA</t>
  </si>
  <si>
    <t>MOSTAZAL</t>
  </si>
  <si>
    <t>NAVIDAD</t>
  </si>
  <si>
    <t>PERALILLO</t>
  </si>
  <si>
    <t>PEUMO</t>
  </si>
  <si>
    <t>PICHIDEGUA</t>
  </si>
  <si>
    <t>PLACILLA</t>
  </si>
  <si>
    <t>PUMANQUE</t>
  </si>
  <si>
    <t>QUINTA DE TILCOCO</t>
  </si>
  <si>
    <t>RANCAGUA</t>
  </si>
  <si>
    <t>RENGO</t>
  </si>
  <si>
    <t>SAN FERNANDO</t>
  </si>
  <si>
    <t>SAN VICENTE</t>
  </si>
  <si>
    <t>SANTA CRUZ</t>
  </si>
  <si>
    <t>CAUQUENES</t>
  </si>
  <si>
    <t>CHANCO</t>
  </si>
  <si>
    <t>COLBÚN</t>
  </si>
  <si>
    <t>CONSTITUCIÓN</t>
  </si>
  <si>
    <t>CUREPTO</t>
  </si>
  <si>
    <t>CURICÓ</t>
  </si>
  <si>
    <t>EMPEDRADO</t>
  </si>
  <si>
    <t>HUALAÑÉ</t>
  </si>
  <si>
    <t>LICANTÉN</t>
  </si>
  <si>
    <t>LINARES</t>
  </si>
  <si>
    <t>LONGAVÍ</t>
  </si>
  <si>
    <t>MAULE</t>
  </si>
  <si>
    <t>MOLINA</t>
  </si>
  <si>
    <t>PARRAL</t>
  </si>
  <si>
    <t>PELLUHUE</t>
  </si>
  <si>
    <t>RETIRO</t>
  </si>
  <si>
    <t>ROMERAL</t>
  </si>
  <si>
    <t>SAGRADA FAMILIA</t>
  </si>
  <si>
    <t>SAN CLEMENTE</t>
  </si>
  <si>
    <t>SAN JAVIER</t>
  </si>
  <si>
    <t>TALCA</t>
  </si>
  <si>
    <t>VICHUQUÉN</t>
  </si>
  <si>
    <t>VILLA ALEGRE</t>
  </si>
  <si>
    <t>YERBAS BUENAS</t>
  </si>
  <si>
    <t>ARAUCO</t>
  </si>
  <si>
    <t>CABRERO</t>
  </si>
  <si>
    <t>CAÑETE</t>
  </si>
  <si>
    <t>CHILLÁN</t>
  </si>
  <si>
    <t>CHILLÁN VIEJO</t>
  </si>
  <si>
    <t>COBQUECURA</t>
  </si>
  <si>
    <t>COIHUECO</t>
  </si>
  <si>
    <t>CONCEPCIÓN</t>
  </si>
  <si>
    <t>CORONEL</t>
  </si>
  <si>
    <t>CURANILAHUE</t>
  </si>
  <si>
    <t>FLORIDA</t>
  </si>
  <si>
    <t>HUALPÉN</t>
  </si>
  <si>
    <t>LAJA</t>
  </si>
  <si>
    <t>LEBU</t>
  </si>
  <si>
    <t>LOS ÁNGELES</t>
  </si>
  <si>
    <t>LOTA</t>
  </si>
  <si>
    <t>MULCHÉN</t>
  </si>
  <si>
    <t>PEMUCO</t>
  </si>
  <si>
    <t>PENCO</t>
  </si>
  <si>
    <t>QUILLÓN</t>
  </si>
  <si>
    <t>SAN CARLOS</t>
  </si>
  <si>
    <t>SAN PEDRO DE LA PAZ</t>
  </si>
  <si>
    <t>SANTA BÁRBARA</t>
  </si>
  <si>
    <t>TALCAHUANO</t>
  </si>
  <si>
    <t>TOMÉ</t>
  </si>
  <si>
    <t>ANGOL</t>
  </si>
  <si>
    <t>CARAHUE</t>
  </si>
  <si>
    <t>FREIRE</t>
  </si>
  <si>
    <t>GORBEA</t>
  </si>
  <si>
    <t>LAUTARO</t>
  </si>
  <si>
    <t>LONCOCHE</t>
  </si>
  <si>
    <t>NUEVA IMPERIAL</t>
  </si>
  <si>
    <t>PADRE LAS CASAS</t>
  </si>
  <si>
    <t>PITRUFQUÉN</t>
  </si>
  <si>
    <t>SAAVEDRA</t>
  </si>
  <si>
    <t>temuco 2</t>
  </si>
  <si>
    <t>temuco</t>
  </si>
  <si>
    <t>TRAIGUÉN</t>
  </si>
  <si>
    <t>VICTORIA</t>
  </si>
  <si>
    <t>VILCÚN</t>
  </si>
  <si>
    <t>VILLARRICA</t>
  </si>
  <si>
    <t>FRUTILLAR</t>
  </si>
  <si>
    <t>LLANQUIHUE</t>
  </si>
  <si>
    <t>MAULLÍN</t>
  </si>
  <si>
    <t>OSORNO</t>
  </si>
  <si>
    <t>PUERTO MONTT</t>
  </si>
  <si>
    <t>PURRANQUE</t>
  </si>
  <si>
    <t>AYSÉN</t>
  </si>
  <si>
    <t>COCHRANE</t>
  </si>
  <si>
    <t>COYHAIQUE</t>
  </si>
  <si>
    <t>NATALES</t>
  </si>
  <si>
    <t>PORVENIR</t>
  </si>
  <si>
    <t>PUNTA ARENAS</t>
  </si>
  <si>
    <t>BUIN</t>
  </si>
  <si>
    <t>CERRILLOS</t>
  </si>
  <si>
    <t>CERRO NAVIA</t>
  </si>
  <si>
    <t/>
  </si>
  <si>
    <t>COLINA</t>
  </si>
  <si>
    <t>CONCHALÍ</t>
  </si>
  <si>
    <t>CURACAVÍ</t>
  </si>
  <si>
    <t>EL BOSQUE</t>
  </si>
  <si>
    <t>EL MONTE</t>
  </si>
  <si>
    <t>ESTACIÓN CENTRAL</t>
  </si>
  <si>
    <t>HUECHURABA</t>
  </si>
  <si>
    <t>ISLA DE MAIPO</t>
  </si>
  <si>
    <t>La Florida 2</t>
  </si>
  <si>
    <t>La Florida</t>
  </si>
  <si>
    <t>LA GRANJA</t>
  </si>
  <si>
    <t>LA PINTANA</t>
  </si>
  <si>
    <t>LA REINA</t>
  </si>
  <si>
    <t>LAMPA</t>
  </si>
  <si>
    <t>LO BARNECHEA</t>
  </si>
  <si>
    <t>LO ESPEJO</t>
  </si>
  <si>
    <t>LO PRADO</t>
  </si>
  <si>
    <t>Macul</t>
  </si>
  <si>
    <t>MAIPÚ</t>
  </si>
  <si>
    <t>MARÍA PINTO</t>
  </si>
  <si>
    <t>MELIPILLA</t>
  </si>
  <si>
    <t>ÑUÑOA</t>
  </si>
  <si>
    <t>PEDRO AGUIRRE CERDA</t>
  </si>
  <si>
    <t>PEÑAFLOR</t>
  </si>
  <si>
    <t>PEÑALOLÉN</t>
  </si>
  <si>
    <t>PIRQUE</t>
  </si>
  <si>
    <t>PROVIDENCIA</t>
  </si>
  <si>
    <t>PUDAHUEL</t>
  </si>
  <si>
    <t>PUENTE ALTO 2</t>
  </si>
  <si>
    <t>PUENTE ALTO</t>
  </si>
  <si>
    <t>QUILICURA</t>
  </si>
  <si>
    <t>QUINTA NORMAL</t>
  </si>
  <si>
    <t>RECOLETA</t>
  </si>
  <si>
    <t>RENCA</t>
  </si>
  <si>
    <t>SAN BERNARDO</t>
  </si>
  <si>
    <t>SAN JOAQUÍN</t>
  </si>
  <si>
    <t>SAN PEDRO</t>
  </si>
  <si>
    <t>SAN RAMÓN</t>
  </si>
  <si>
    <t>SANTIAGO</t>
  </si>
  <si>
    <t>TALAGANTE</t>
  </si>
  <si>
    <t>TILTIL</t>
  </si>
  <si>
    <t>LA UNIÓN</t>
  </si>
  <si>
    <t>PAILLACO</t>
  </si>
  <si>
    <t>RÍO BUENO</t>
  </si>
  <si>
    <t>VALDIVIA</t>
  </si>
  <si>
    <t>ARICA 2</t>
  </si>
  <si>
    <t>Arica</t>
  </si>
  <si>
    <t>PUTRE</t>
  </si>
  <si>
    <t>nac</t>
  </si>
  <si>
    <t>TOT</t>
  </si>
  <si>
    <r>
      <t xml:space="preserve">Descripción: </t>
    </r>
    <r>
      <rPr>
        <sz val="8"/>
        <color indexed="62"/>
        <rFont val="Calibri"/>
        <family val="2"/>
        <scheme val="minor"/>
      </rPr>
      <t xml:space="preserve">esta tabla contiene el resumen de las </t>
    </r>
    <r>
      <rPr>
        <b/>
        <sz val="8"/>
        <color indexed="62"/>
        <rFont val="Calibri"/>
        <family val="2"/>
        <scheme val="minor"/>
      </rPr>
      <t xml:space="preserve">fichas de AVANCE/FINAL  de la ejecución </t>
    </r>
    <r>
      <rPr>
        <sz val="8"/>
        <color indexed="62"/>
        <rFont val="Calibri"/>
        <family val="2"/>
        <scheme val="minor"/>
      </rPr>
      <t xml:space="preserve">, presentada en los informes de gestión, por los equipos ejecutores de la región. Entrega las coberturas comunales actualizadas, así como avance de coberturas por unidades. </t>
    </r>
    <r>
      <rPr>
        <b/>
        <sz val="8"/>
        <color indexed="62"/>
        <rFont val="Calibri"/>
        <family val="2"/>
        <scheme val="minor"/>
      </rPr>
      <t>PARA EL FÁCIL LLENADO, SE DEBE USAR HOJA QUE ES PARTE DE CADA ARCHIVO EXCEL DE FICHA DE AVANCE POR EJECUTOR, INCLUIDA COMO HOJA OCULTA, LLAMADA "RESUMEN REGIONAL COVID-19".  SEGÚN LOS SIGUIENTES PASOS:</t>
    </r>
  </si>
  <si>
    <t>1) usar opción "Mostrar" la hoja oculta, en archivo excel del ejecutor, llamada "RESUMEN REGIONAL".</t>
  </si>
  <si>
    <r>
      <t xml:space="preserve">2) Copiar la fila completa que resume la información del ejecutor, en la fila correspondiente del archivo de estadísticas regionales en uso. </t>
    </r>
    <r>
      <rPr>
        <b/>
        <i/>
        <sz val="8"/>
        <color indexed="62"/>
        <rFont val="Calibri"/>
        <family val="2"/>
        <scheme val="minor"/>
      </rPr>
      <t>(ojo: no pasar a llevar la fila de totales, marcada en gris, ubicada tras encabezado de las columnas, ya que contiene fórmulas de totales regionales, que se pueden borrar)</t>
    </r>
  </si>
  <si>
    <t>3) repetir pasos 1) y 2), para cada uno de los ejecutores regionales</t>
  </si>
  <si>
    <t>ESTADÍSTICAS AVANCE/FINAL REGIONAL HPV</t>
  </si>
  <si>
    <t>INFORME:</t>
  </si>
  <si>
    <t>avance</t>
  </si>
  <si>
    <t>x</t>
  </si>
  <si>
    <t>final</t>
  </si>
  <si>
    <t>AÑO:</t>
  </si>
  <si>
    <t>PRINCIPALES OBSERVACIONES Y CONCLUSIONES REGIONALES A ESTADÍSTICAS</t>
  </si>
  <si>
    <t>DESCRIPCIÓNDE LOS COLEGIOS</t>
  </si>
  <si>
    <t>UNIDADES</t>
  </si>
  <si>
    <t>EVALUACIÓN GLOBAL</t>
  </si>
  <si>
    <t>APOYO   JUNAEB</t>
  </si>
  <si>
    <t>GESTIÓN</t>
  </si>
  <si>
    <t>SATISFACCIÓN</t>
  </si>
  <si>
    <t>ÁREA: EVALUACIÓN DESEMPEÑO EJECUTOR: INSUMOS INFORME EJECUCIÓN</t>
  </si>
  <si>
    <t>RRHH</t>
  </si>
  <si>
    <t>COBERTURAS PARTICIPANTE ESCUELAS HPV</t>
  </si>
  <si>
    <t>hrs aporte local eq estable d</t>
  </si>
  <si>
    <t>Total horas EED</t>
  </si>
  <si>
    <t>N° HRS &gt; 2 años (o inicio proyecto)</t>
  </si>
  <si>
    <t>% HRS &gt; 2 años (o inicio proyecto)</t>
  </si>
  <si>
    <t>INDICE RRHH</t>
  </si>
  <si>
    <t>PROFESIONALES EED HONORARIOS</t>
  </si>
  <si>
    <t>UNIDAD DETECCIÓN HPV</t>
  </si>
  <si>
    <t>TALLERES PREVENTIVOS NIÑOS</t>
  </si>
  <si>
    <t xml:space="preserve"> SESIONES  PADRES</t>
  </si>
  <si>
    <t>Nº promedio de niños por taller</t>
  </si>
  <si>
    <t>DURACIÓN  PROMEDIO SESIÓN TALLER (EN MINUTOS)</t>
  </si>
  <si>
    <t>SESIONES PROFESORES</t>
  </si>
  <si>
    <t xml:space="preserve">AVANCE DERIVACIÓN A ATENCIÓN  SAÑUD MENTAL- HpV </t>
  </si>
  <si>
    <t>UNIDAD DESARROLLO RED: participantes</t>
  </si>
  <si>
    <t>Nº</t>
  </si>
  <si>
    <t>1:Bajo 2:Medio  3:Alto</t>
  </si>
  <si>
    <t>1: No existe  2: Sí existe   3: Esta activo   4: espacio propio dentro del colegio   5: Participan apoderados en EGE</t>
  </si>
  <si>
    <t>1:No    2:Sí</t>
  </si>
  <si>
    <t>%</t>
  </si>
  <si>
    <t>1: Muy bajo   2: Bajo   3: Medio   4: Alto   5: Muy alto</t>
  </si>
  <si>
    <t>ACTIVIDADES/METODOLOGÍAS PARA UNIDAD SE DEBEN MODIFICAR PARA ADECUARLAS</t>
  </si>
  <si>
    <t>1: Bajo - 2: Medio - 3: Alto</t>
  </si>
  <si>
    <t>1: Autocuidado  
2: Aula - 
3: Taller Prev - 
4: Detección - 
5: Derivación - 
6: Asesoría Reunión Ap.</t>
  </si>
  <si>
    <t>1: Muy Buena - 2: Buena - 
3: Regular - 
4: Mala - 
5: Muy mala.</t>
  </si>
  <si>
    <t>1: Muy Bajo - 2: Bajo - 3: Medio - 4: Alto - 5: Muy Alto</t>
  </si>
  <si>
    <t>Escala Notas : 7 OPTIMO   - 5 REGULAR  -  3 DEFICIENTE  - 0 NO CALIFICA</t>
  </si>
  <si>
    <t>informe de gestión da cuenta de la ejecución, según modelo de intervención y programación aprobada, en la forma como en los contenidos presentados</t>
  </si>
  <si>
    <t>SEGUIMIENTO ESTADO INFORME EJECUCIÓN JUNAEB</t>
  </si>
  <si>
    <t xml:space="preserve">Matrícula </t>
  </si>
  <si>
    <t>Nº Profesores/ educadoras</t>
  </si>
  <si>
    <t>Nº Padres y Ap. (80% )</t>
  </si>
  <si>
    <t>% COBERT. PROG. VS. INFORME</t>
  </si>
  <si>
    <t>Valores de cálculo IIRRHH</t>
  </si>
  <si>
    <t>INDICE RRHH (CORREGIDO)</t>
  </si>
  <si>
    <t>Nº profesionales equipo</t>
  </si>
  <si>
    <t>Nº profesionales a honorarios</t>
  </si>
  <si>
    <t>% profesionales a honorarios</t>
  </si>
  <si>
    <t>APLICACIÓN 1º EB</t>
  </si>
  <si>
    <t>REAPLICACIÓN 3º EB</t>
  </si>
  <si>
    <t>APLICACIÓN ESPECIAL 2º EB.</t>
  </si>
  <si>
    <t>Nº TALLERES PROGRAMADOS</t>
  </si>
  <si>
    <t>Nº TALLERES REALIZADOS</t>
  </si>
  <si>
    <t>N° Niños detectados</t>
  </si>
  <si>
    <t>N° Niños PROGRAMADOS</t>
  </si>
  <si>
    <t>Nº  NIÑOS SÍ PARTICIPAN</t>
  </si>
  <si>
    <t>% Sí participan respecto de detectados</t>
  </si>
  <si>
    <t>N° sesiones programadas</t>
  </si>
  <si>
    <t>N° sesiones realizadas</t>
  </si>
  <si>
    <t>N°estudiantes por taller</t>
  </si>
  <si>
    <t>Nº VARONES PARTICIPANTES</t>
  </si>
  <si>
    <t>Nº SESIONES</t>
  </si>
  <si>
    <t>Nº PADRES</t>
  </si>
  <si>
    <t>Nº SESIONES REALIZADAS</t>
  </si>
  <si>
    <t>Nº GRUPOS PROFES REALIZADOS</t>
  </si>
  <si>
    <t>Nº PPROFES. 2º PARTIC.</t>
  </si>
  <si>
    <t>Nº de niños DERIVADOS</t>
  </si>
  <si>
    <t>% ATEN SOBRE MATRÍCULA</t>
  </si>
  <si>
    <t>ATENCIÓN SEGÚN CENTRO PREFERENTE QUE LA REALIZA</t>
  </si>
  <si>
    <t>Nº NIÑOS ATENDIDOS vs PROG.</t>
  </si>
  <si>
    <t>% ATENDIDOS (SOBRE DERIVADOS)</t>
  </si>
  <si>
    <t>1. Nº PROGRAMAS COLEGIO, EN 1º CICLO</t>
  </si>
  <si>
    <t>2. PERCEPCIÓN COHESIÓN EGE</t>
  </si>
  <si>
    <t>3. ROTACIÓN PROFESORES 1° A 3° EB</t>
  </si>
  <si>
    <t>4. SITUACIÓN CCPPAA</t>
  </si>
  <si>
    <t>5. ENCARGADO CON HORAS ASIGNADAS</t>
  </si>
  <si>
    <t>6.% REUNIONES REALIZADAS HPV CON EGE</t>
  </si>
  <si>
    <t xml:space="preserve">7. COMPROMISO EGE CON ACTIVIDADES </t>
  </si>
  <si>
    <t>8. PERCEPCIÓN NIVEL HPV EN ESCUELA</t>
  </si>
  <si>
    <t>1: Nunca - 2: Rara vez - 3: A veces - 4: Frecuentemente - 5: Siempre</t>
  </si>
  <si>
    <t>6. PERCEPCIÓN INSERCIÓN HPV EN LA ESCUELA</t>
  </si>
  <si>
    <t>7. ACTIVIDAD MEJOR EVALUADA</t>
  </si>
  <si>
    <t>8.  EVALUACIÓN GENERAL EJECUCIÓN HPV</t>
  </si>
  <si>
    <t>9.  EXPERTICIA EQUIPO EJECUTOR</t>
  </si>
  <si>
    <t>10. CLARIDAD METODOLOGÍA Y LAS ESTRATEGIAS</t>
  </si>
  <si>
    <t>11. CAPACITACIONES, APOYO PARA EJECUCIÓN</t>
  </si>
  <si>
    <t>12. SUPERVISIÓN, APOYO PARA EJECUCIÓN</t>
  </si>
  <si>
    <t>13. ENTREGA RECURSOS JUNAEB OPORTUNA</t>
  </si>
  <si>
    <t>14. FLUIDEZ RECURSOS A EQUIPO (LOCAL)</t>
  </si>
  <si>
    <t>15. LEGITIMACIÓN EQUIPO EN COLEGIOS</t>
  </si>
  <si>
    <t>16. LEGITIMACIÓN EQUIPO ANTE CORPORAC/DEPTO EDUC.</t>
  </si>
  <si>
    <t>17. SATISFACCIÓN LABORAL</t>
  </si>
  <si>
    <t>A. Cumplimiento metodología/acciones con modelo y programación anual</t>
  </si>
  <si>
    <t>B.  Adecuación RRHH, financieros, materiales desarrollo del Programa</t>
  </si>
  <si>
    <t xml:space="preserve">NOTA EVALUACIÓN DE INFORME </t>
  </si>
  <si>
    <t>REG.</t>
  </si>
  <si>
    <t xml:space="preserve">COMUNA: </t>
  </si>
  <si>
    <t>EJECUTOR:</t>
  </si>
  <si>
    <t xml:space="preserve">SECTOR </t>
  </si>
  <si>
    <t>AÑO INICIO PROYECTO</t>
  </si>
  <si>
    <t>Nº ESCUELAS</t>
  </si>
  <si>
    <t>Escuelas Multigº</t>
  </si>
  <si>
    <t>NT1</t>
  </si>
  <si>
    <t>NT2</t>
  </si>
  <si>
    <t>1ºEB</t>
  </si>
  <si>
    <t>2ºEB</t>
  </si>
  <si>
    <t>3ºEB</t>
  </si>
  <si>
    <t>4ºEB</t>
  </si>
  <si>
    <t>ESCUELAS:</t>
  </si>
  <si>
    <t>MATRÍC</t>
  </si>
  <si>
    <t>PROFESORES</t>
  </si>
  <si>
    <t>N° horas mensuales  RRHH Estable (1)</t>
  </si>
  <si>
    <t>total Nº de niños intervenidos (2)</t>
  </si>
  <si>
    <t>Promedio* ((Nº MESES ANUALES EED) (1)</t>
  </si>
  <si>
    <t>Nº MESES ANUALES PROYECTO (3)</t>
  </si>
  <si>
    <t>escuelas</t>
  </si>
  <si>
    <t>profes</t>
  </si>
  <si>
    <t>estud.</t>
  </si>
  <si>
    <t>NIUÑOS CON TOCA RR</t>
  </si>
  <si>
    <t>NIÑOS CON PSC</t>
  </si>
  <si>
    <t>% NIÑOS TOCA</t>
  </si>
  <si>
    <t>NIÑOS CON TOCA RR</t>
  </si>
  <si>
    <t>1) Con Riesgo alto PSC</t>
  </si>
  <si>
    <t>4) OTRO</t>
  </si>
  <si>
    <t>TOT.</t>
  </si>
  <si>
    <t>1º EB</t>
  </si>
  <si>
    <t>2º EB</t>
  </si>
  <si>
    <t>3º EB</t>
  </si>
  <si>
    <t>4º EB</t>
  </si>
  <si>
    <t>CONSULTORIO O CESFAM</t>
  </si>
  <si>
    <t>COSAM</t>
  </si>
  <si>
    <t>AT. SECUNDARIA</t>
  </si>
  <si>
    <t>CENTROS EDUCACIÓN</t>
  </si>
  <si>
    <t>CENTROS JUSTICIA</t>
  </si>
  <si>
    <t>SISTEMA PRIVADO</t>
  </si>
  <si>
    <t>Otro</t>
  </si>
  <si>
    <t>MAXIMO</t>
  </si>
  <si>
    <t>1. PROMOCIÓN</t>
  </si>
  <si>
    <t>2. DETECCIÓN</t>
  </si>
  <si>
    <t>3. PREVENCIÓN</t>
  </si>
  <si>
    <t>4. DERIVACIÓN</t>
  </si>
  <si>
    <t>5. RED</t>
  </si>
  <si>
    <t>promedio</t>
  </si>
  <si>
    <t>SI</t>
  </si>
  <si>
    <t>PARCIALMENTE</t>
  </si>
  <si>
    <t>NO, REQUIERE MODIFICACIÓN</t>
  </si>
  <si>
    <t>Mantiene estado de aprobación anterior</t>
  </si>
  <si>
    <t>Modifica Estado de aprobación Anterior</t>
  </si>
  <si>
    <t>NO PEGAR EN ESTA FILA</t>
  </si>
  <si>
    <t>*</t>
  </si>
  <si>
    <r>
      <t xml:space="preserve">descripción: </t>
    </r>
    <r>
      <rPr>
        <sz val="8"/>
        <color indexed="62"/>
        <rFont val="Arial"/>
        <family val="2"/>
      </rPr>
      <t>esta tabla contiene el resumen de la E</t>
    </r>
    <r>
      <rPr>
        <b/>
        <sz val="8"/>
        <color indexed="62"/>
        <rFont val="Arial"/>
        <family val="2"/>
      </rPr>
      <t xml:space="preserve">VALUACIÓN TÉCNICA de INFORMES (AVANCE/FINAL)  de la ejecución </t>
    </r>
    <r>
      <rPr>
        <sz val="8"/>
        <color indexed="62"/>
        <rFont val="Arial"/>
        <family val="2"/>
      </rPr>
      <t xml:space="preserve">, realizada en pauta de evaluación contenida en cada uno de los informes de gestión proyectos, de la región. Entrega el detalle de las notas evaluación, según item, con resumen de notas Regionales.
La hoja </t>
    </r>
    <r>
      <rPr>
        <b/>
        <sz val="8"/>
        <color rgb="FFC00000"/>
        <rFont val="Arial"/>
        <family val="2"/>
      </rPr>
      <t>debe resumir</t>
    </r>
    <r>
      <rPr>
        <b/>
        <u/>
        <sz val="8"/>
        <color rgb="FFC00000"/>
        <rFont val="Arial"/>
        <family val="2"/>
      </rPr>
      <t xml:space="preserve"> todos los informes</t>
    </r>
    <r>
      <rPr>
        <b/>
        <sz val="8"/>
        <color rgb="FFC00000"/>
        <rFont val="Arial"/>
        <family val="2"/>
      </rPr>
      <t xml:space="preserve"> con sus notas de evaluación, generadas, ya sea a través de evaluación con apoyo externo, como los de evaluación regional</t>
    </r>
    <r>
      <rPr>
        <sz val="8"/>
        <color indexed="62"/>
        <rFont val="Arial"/>
        <family val="2"/>
      </rPr>
      <t xml:space="preserve">
</t>
    </r>
    <r>
      <rPr>
        <b/>
        <sz val="8"/>
        <color indexed="62"/>
        <rFont val="Arial"/>
        <family val="2"/>
      </rPr>
      <t>PARA EL FÁCIL LLENADO, SE DEBE USAR HOJA QUE ES PARTE DE CADA ARCHIVO EXCEL DE FICHA DE AVANCE/FINAL POR EJECUTOR, INCLUIDA COMO HOJA OCULTA, LLAMADA</t>
    </r>
    <r>
      <rPr>
        <b/>
        <sz val="8"/>
        <color rgb="FFC00000"/>
        <rFont val="Arial"/>
        <family val="2"/>
      </rPr>
      <t xml:space="preserve"> "RES EVALUAC".</t>
    </r>
    <r>
      <rPr>
        <b/>
        <sz val="8"/>
        <color indexed="62"/>
        <rFont val="Arial"/>
        <family val="2"/>
      </rPr>
      <t xml:space="preserve">  SEGÚN LOS SIGUIENTES PASOS:</t>
    </r>
  </si>
  <si>
    <r>
      <t>1) usar opción "Mostrar" la hoja oculta, en archivo excel del ejecutor, llamada</t>
    </r>
    <r>
      <rPr>
        <b/>
        <sz val="8"/>
        <color rgb="FFC00000"/>
        <rFont val="Arial"/>
        <family val="2"/>
      </rPr>
      <t xml:space="preserve"> "RES EVALUAC".</t>
    </r>
  </si>
  <si>
    <r>
      <t xml:space="preserve">2) Copiar la fila completa que resume la información del ejecutor, en la fila correspondiente del archivo de estadísticas regionales en uso. </t>
    </r>
    <r>
      <rPr>
        <b/>
        <i/>
        <sz val="8"/>
        <color indexed="62"/>
        <rFont val="Arial"/>
        <family val="2"/>
      </rPr>
      <t>(ojo: no pasar a llevar la fila de totales, marcada en gris, ubicada tras encabezado de las columnas, ya que contiene fórmulas de totales regionales, que se pueden borrar)</t>
    </r>
  </si>
  <si>
    <t>RESUMEN EVALUACIÓN INFORME HPV</t>
  </si>
  <si>
    <t>INFORME</t>
  </si>
  <si>
    <t>TOTAL</t>
  </si>
  <si>
    <t>DIMENSIÓN EVALUACIÓN</t>
  </si>
  <si>
    <t>ÍTEMES</t>
  </si>
  <si>
    <t>SUB ÍTEMES</t>
  </si>
  <si>
    <t>ANTECEDENTES Y CONCLUSIONES RELEVANTES OBSERVADAS POR JUNAEB</t>
  </si>
  <si>
    <r>
      <t xml:space="preserve">A. </t>
    </r>
    <r>
      <rPr>
        <sz val="8"/>
        <color indexed="62"/>
        <rFont val="Calibri"/>
        <family val="2"/>
        <scheme val="minor"/>
      </rPr>
      <t>Cumplimiento metodología y acciones</t>
    </r>
  </si>
  <si>
    <r>
      <t xml:space="preserve">B.  </t>
    </r>
    <r>
      <rPr>
        <sz val="7"/>
        <color indexed="62"/>
        <rFont val="Calibri"/>
        <family val="2"/>
        <scheme val="minor"/>
      </rPr>
      <t>Adecuación RRHH, financieros, materiales</t>
    </r>
  </si>
  <si>
    <r>
      <t>A.1.</t>
    </r>
    <r>
      <rPr>
        <sz val="7"/>
        <color indexed="62"/>
        <rFont val="Calibri"/>
        <family val="2"/>
        <scheme val="minor"/>
      </rPr>
      <t> EJECUCIÓN UNIDADES Y ACCIONES ADECUADO (PROGRAMACIÓN MODELO)</t>
    </r>
  </si>
  <si>
    <r>
      <t xml:space="preserve">B.1. </t>
    </r>
    <r>
      <rPr>
        <sz val="8"/>
        <color indexed="62"/>
        <rFont val="Calibri"/>
        <family val="2"/>
        <scheme val="minor"/>
      </rPr>
      <t>PRESUPUESTO: aportes locales</t>
    </r>
  </si>
  <si>
    <r>
      <t xml:space="preserve">B.2. </t>
    </r>
    <r>
      <rPr>
        <sz val="8"/>
        <color indexed="62"/>
        <rFont val="Calibri"/>
        <family val="2"/>
        <scheme val="minor"/>
      </rPr>
      <t>RRHH Y HORAS ESCUELA</t>
    </r>
  </si>
  <si>
    <t>CATEGIRÍAS EV.</t>
  </si>
  <si>
    <t>NOTA EV. INFORME</t>
  </si>
  <si>
    <r>
      <t xml:space="preserve">A. </t>
    </r>
    <r>
      <rPr>
        <sz val="7"/>
        <color indexed="62"/>
        <rFont val="Calibri"/>
        <family val="2"/>
        <scheme val="minor"/>
      </rPr>
      <t>Cumplimiento metodología y acciones con modelo y programación</t>
    </r>
  </si>
  <si>
    <r>
      <t xml:space="preserve">B.  </t>
    </r>
    <r>
      <rPr>
        <sz val="7"/>
        <color indexed="62"/>
        <rFont val="Calibri"/>
        <family val="2"/>
        <scheme val="minor"/>
      </rPr>
      <t>Adecuación RRHH, financieros, materiales para des. Programa</t>
    </r>
  </si>
  <si>
    <r>
      <t xml:space="preserve">A.2. </t>
    </r>
    <r>
      <rPr>
        <sz val="7"/>
        <color indexed="62"/>
        <rFont val="Calibri"/>
        <family val="2"/>
        <scheme val="minor"/>
      </rPr>
      <t>CONTINUIDAD ESCUELAS ADECUADO</t>
    </r>
  </si>
  <si>
    <r>
      <t xml:space="preserve">B.1. </t>
    </r>
    <r>
      <rPr>
        <sz val="7"/>
        <color indexed="62"/>
        <rFont val="Calibri"/>
        <family val="2"/>
        <scheme val="minor"/>
      </rPr>
      <t>PPTO: aportes locales</t>
    </r>
  </si>
  <si>
    <r>
      <t>B.2.</t>
    </r>
    <r>
      <rPr>
        <sz val="7"/>
        <color indexed="62"/>
        <rFont val="Calibri"/>
        <family val="2"/>
        <scheme val="minor"/>
      </rPr>
      <t xml:space="preserve"> RRHH HORAS ESCUELA</t>
    </r>
  </si>
  <si>
    <r>
      <t xml:space="preserve">A.1. a) </t>
    </r>
    <r>
      <rPr>
        <sz val="7"/>
        <color indexed="62"/>
        <rFont val="Calibri"/>
        <family val="2"/>
        <scheme val="minor"/>
      </rPr>
      <t>COBERTURA PERTINENTE</t>
    </r>
  </si>
  <si>
    <r>
      <t>A.1. b)</t>
    </r>
    <r>
      <rPr>
        <sz val="7"/>
        <color indexed="62"/>
        <rFont val="Calibri"/>
        <family val="2"/>
        <scheme val="minor"/>
      </rPr>
      <t> CALIDAD TÉCNICA</t>
    </r>
  </si>
  <si>
    <r>
      <t xml:space="preserve">A.1. c) </t>
    </r>
    <r>
      <rPr>
        <sz val="7"/>
        <color indexed="62"/>
        <rFont val="Calibri"/>
        <family val="2"/>
        <scheme val="minor"/>
      </rPr>
      <t xml:space="preserve">ORGANIZACIÓN DE ACCIONES
</t>
    </r>
  </si>
  <si>
    <t>PROMOCIÓN</t>
  </si>
  <si>
    <r>
      <t xml:space="preserve">DETECCIÓN </t>
    </r>
    <r>
      <rPr>
        <b/>
        <sz val="7"/>
        <color indexed="62"/>
        <rFont val="Calibri"/>
        <family val="2"/>
        <scheme val="minor"/>
      </rPr>
      <t xml:space="preserve"> 1º EB</t>
    </r>
  </si>
  <si>
    <r>
      <t xml:space="preserve">DETECCIÓN </t>
    </r>
    <r>
      <rPr>
        <b/>
        <sz val="7"/>
        <color indexed="62"/>
        <rFont val="Calibri"/>
        <family val="2"/>
        <scheme val="minor"/>
      </rPr>
      <t>REAPLICAC 3º EB </t>
    </r>
  </si>
  <si>
    <t>PREVENCIÓN</t>
  </si>
  <si>
    <t>DERIVACIÓN</t>
  </si>
  <si>
    <t>DESARROLLO DE RED</t>
  </si>
  <si>
    <t>EVALUACIÓN Y SEG.</t>
  </si>
  <si>
    <r>
      <t>B.1..1.</t>
    </r>
    <r>
      <rPr>
        <sz val="7"/>
        <color indexed="62"/>
        <rFont val="Calibri"/>
        <family val="2"/>
        <scheme val="minor"/>
      </rPr>
      <t>   ACCIONES EVIDENCIAN FLUIDA Y EFICIENTE COORD./ CUMPLIMI.AP LOCALES</t>
    </r>
  </si>
  <si>
    <r>
      <t>B.1.2.</t>
    </r>
    <r>
      <rPr>
        <sz val="7"/>
        <color indexed="62"/>
        <rFont val="Calibri"/>
        <family val="2"/>
        <scheme val="minor"/>
      </rPr>
      <t>   NIVEL CUMPLIMIENTO RECURSOS LOCALES COMPROMETIDOS</t>
    </r>
  </si>
  <si>
    <r>
      <t>B.2.1.</t>
    </r>
    <r>
      <rPr>
        <sz val="7"/>
        <color indexed="62"/>
        <rFont val="Calibri"/>
        <family val="2"/>
        <scheme val="minor"/>
      </rPr>
      <t xml:space="preserve"> PERFIL EQUIPO ACORDE A APROBADO. INFORMADOS Y APROBADOS JUNAEB</t>
    </r>
  </si>
  <si>
    <r>
      <t>B.2.2.</t>
    </r>
    <r>
      <rPr>
        <sz val="7"/>
        <color indexed="62"/>
        <rFont val="Calibri"/>
        <family val="2"/>
        <scheme val="minor"/>
      </rPr>
      <t>  ÍNDICE DE RECURSO HUMANO</t>
    </r>
  </si>
  <si>
    <r>
      <t>B.2.3.</t>
    </r>
    <r>
      <rPr>
        <sz val="7"/>
        <color indexed="62"/>
        <rFont val="Calibri"/>
        <family val="2"/>
        <scheme val="minor"/>
      </rPr>
      <t> ACCIONES EVIDENCIAN FLUIDA Y EFICIENTE COORD./CUMPLIM. HRS PROFES-ESCUELA</t>
    </r>
  </si>
  <si>
    <t>CONCLUSIONES - SUGERENCIAS JUNAEB</t>
  </si>
  <si>
    <t>INFORMACIÓN PENDIENTE</t>
  </si>
  <si>
    <r>
      <t>esta hoja es para uso de JUNAEB y permite consolidar información regional de indicadores de satisfacción usuaria ejecutores, por cada comuna de la región.</t>
    </r>
    <r>
      <rPr>
        <sz val="8"/>
        <color indexed="62"/>
        <rFont val="Calibri"/>
        <family val="2"/>
        <scheme val="minor"/>
      </rPr>
      <t xml:space="preserve"> Usar porcedimiento equivalente a estadñistica resumen región, pero para archivo" 03 REGISTRO ENCUESTAS USUARIOS HPV &lt;AÑO INFORME&gt;.XLSX  de cada proyecto"</t>
    </r>
  </si>
  <si>
    <t>Total de pautas contestadas</t>
  </si>
  <si>
    <t>RESULTADO PROMEDIO POR ÍTEM</t>
  </si>
  <si>
    <t>INDICADORES  DE SATISFACCIÓN CON ACTIVIDADES (SAT)</t>
  </si>
  <si>
    <t>INDICADORES  DE CAMBIO POSITIVO EN LOS ACTORES</t>
  </si>
  <si>
    <t>INDICADORES SOBRE EL EQUIPO DE INTERVENCIÓN</t>
  </si>
  <si>
    <t>(MEDICIÓN CALIDAD PSE)</t>
  </si>
  <si>
    <t>Total pautas 
por Sexo</t>
  </si>
  <si>
    <t>Pauta N° 1 - Autocuidado</t>
  </si>
  <si>
    <t>SEXO</t>
  </si>
  <si>
    <t>Pauta N° 2 - Aula y Reunión Apod.</t>
  </si>
  <si>
    <t>Pauta N° 3 - Padres y Apod. / TP - DER</t>
  </si>
  <si>
    <t>Pauta N° 4 - Directivos</t>
  </si>
  <si>
    <t>Pauta N° 5  Red</t>
  </si>
  <si>
    <t>Ejecutor</t>
  </si>
  <si>
    <t>PAUTA Nº1</t>
  </si>
  <si>
    <t>PAUTA Nº2</t>
  </si>
  <si>
    <t>PAUTA Nº3</t>
  </si>
  <si>
    <t>PAUTA Nº4</t>
  </si>
  <si>
    <t>PAUTA Nº5</t>
  </si>
  <si>
    <t>MUJERES</t>
  </si>
  <si>
    <t>HOMBRES</t>
  </si>
  <si>
    <t>M</t>
  </si>
  <si>
    <t>H</t>
  </si>
  <si>
    <t>F</t>
  </si>
  <si>
    <t>Autocuidado del profesor</t>
  </si>
  <si>
    <t>Acompañamiento en aula</t>
  </si>
  <si>
    <t>Asesoría para el trabajo con apod.</t>
  </si>
  <si>
    <t>Satisfacción con actividades de promoción con profesores</t>
  </si>
  <si>
    <t>Talleres preventivos</t>
  </si>
  <si>
    <t>Derivación</t>
  </si>
  <si>
    <t>Red</t>
  </si>
  <si>
    <t>Indicador de satisfacción con actividades del programa</t>
  </si>
  <si>
    <t>Escuela</t>
  </si>
  <si>
    <t>Profesor</t>
  </si>
  <si>
    <t>Padres</t>
  </si>
  <si>
    <t>Alumnos</t>
  </si>
  <si>
    <t>Indicador de cambio positivo en los actores - promedio</t>
  </si>
  <si>
    <t>Capacidad técnica del equipo en actividades de promoción</t>
  </si>
  <si>
    <t>Metodologías del equipo en actividades de promoción</t>
  </si>
  <si>
    <t>Aporte de ayuda y herramientas en actividades de promoción</t>
  </si>
  <si>
    <t>Aporte de información</t>
  </si>
  <si>
    <t>Indicador global del equipo - promedio</t>
  </si>
  <si>
    <t>OBSERVACIONES Y ANÁLISIS DEL EQUIPO FRENTE A RESULTADOS :</t>
  </si>
  <si>
    <t>de</t>
  </si>
  <si>
    <t>prom+-de</t>
  </si>
  <si>
    <t>prom+1de</t>
  </si>
  <si>
    <r>
      <t xml:space="preserve">descripción: </t>
    </r>
    <r>
      <rPr>
        <sz val="8"/>
        <color indexed="62"/>
        <rFont val="Calibri"/>
        <family val="2"/>
        <scheme val="minor"/>
      </rPr>
      <t>esta tabla contiene una tabla de evaluación cualitativa del desempeño administrativo y financiero de los ejecutores regionales. Se sugiere su llenado por la Unidad de Recursos  Regional y/o en conjunto con los coordinadores regionales involucrados  en cada proyecto local. El llenado de los datos de identificación del ejecutor provienen de la Hoja de RESUMEN REGIONAL de proyectos, de este archivo.  Se deben llenar las celdas correspondientes solamente. El resto de la planilla va protegida, para asegurar los cálculos y promedios por ejecutor y regionales que facilitarán su interpretación.</t>
    </r>
  </si>
  <si>
    <t xml:space="preserve">EVALUACIÓN CUALITATIVA DESEMPEÑO ADMINISTRATIVO FINANCIERO EJECUTORES PROGRAMA HPV </t>
  </si>
  <si>
    <t>REG</t>
  </si>
  <si>
    <t>QUIEN(ES) EVALÚA(N)</t>
  </si>
  <si>
    <t>nuevo 2017</t>
  </si>
  <si>
    <t>con información:</t>
  </si>
  <si>
    <t>FECHA</t>
  </si>
  <si>
    <t>EVALUACIÓN GESTIÓN ADMINISTRATIVA Y FINANCIERA</t>
  </si>
  <si>
    <t xml:space="preserve"> *(para descripción conceptos de evaluación, ver tabla al final de esta hoja)</t>
  </si>
  <si>
    <t>Año:</t>
  </si>
  <si>
    <t>MARCAR CON UNA" X " CASILLA QUE CORRESPONDA según evaluación</t>
  </si>
  <si>
    <t>nivel de cumplimiento de plazos rendiciones</t>
  </si>
  <si>
    <t>calidad y pertinencia de rendiciones y respaldos</t>
  </si>
  <si>
    <t>capacidad de resolución de problemas presentados</t>
  </si>
  <si>
    <t>existen situaciones pendientes periodo/año anterior</t>
  </si>
  <si>
    <t>pendientes</t>
  </si>
  <si>
    <t>observaciones</t>
  </si>
  <si>
    <t>X</t>
  </si>
  <si>
    <t>AÑO INICIO</t>
  </si>
  <si>
    <r>
      <t>APRECIACIÓN GENERAL DESEMPEÑO</t>
    </r>
    <r>
      <rPr>
        <sz val="6"/>
        <color indexed="8"/>
        <rFont val="Calibri"/>
        <family val="2"/>
        <scheme val="minor"/>
      </rPr>
      <t xml:space="preserve"> (SEGÚN INFORMACIÓN INGRESADA)</t>
    </r>
  </si>
  <si>
    <t>Suficiente</t>
  </si>
  <si>
    <t>Adecuado</t>
  </si>
  <si>
    <t>Insuficiente</t>
  </si>
  <si>
    <t>NO</t>
  </si>
  <si>
    <t>pagos</t>
  </si>
  <si>
    <t>rendiciones</t>
  </si>
  <si>
    <t>informes</t>
  </si>
  <si>
    <t>VºBº regional</t>
  </si>
  <si>
    <t>OTRO</t>
  </si>
  <si>
    <t>% ADECUADO + SUFICIENTE</t>
  </si>
  <si>
    <t>% INSUFICIENTE</t>
  </si>
  <si>
    <r>
      <t xml:space="preserve">descripción: </t>
    </r>
    <r>
      <rPr>
        <sz val="8"/>
        <color indexed="62"/>
        <rFont val="Calibri"/>
        <family val="2"/>
        <scheme val="minor"/>
      </rPr>
      <t xml:space="preserve">esta tabla contiene RESUMEN DE VARIABLES DE EVALUACIÓN DE DESEMPEÑO para los ejecutores vigentes, extraído de la Evaluación Informe de Gestión Final, Evaluación desempeño administrativo y financiero y Evaluación del Sistema Informático sobre poblamiento Instrumentos de detección HPV, para el año en curso y fecha del informe de desempeño (esta es la única variable que es llenada adicionalmente).
Busca ser un insumo para la evaluaciópn de desempeño por ejecutor, entregando el resumen de variables de evaluación que el nivel Regional registra en el proceso final de año y que serán parte del proceso institucional de evaluación de esta variable.
</t>
    </r>
  </si>
  <si>
    <t xml:space="preserve">EVALUACIÓN DE DESEMPEÑO ANUAL - EQUIPOS EJECUTORES HPV </t>
  </si>
  <si>
    <t>&lt;50%</t>
  </si>
  <si>
    <t>Deficiente</t>
  </si>
  <si>
    <t>RESPONSABLE EVALUACIÓN (CARGO/ NOMBRE)</t>
  </si>
  <si>
    <t>AVANCE</t>
  </si>
  <si>
    <t>&lt;70%</t>
  </si>
  <si>
    <t>Regular</t>
  </si>
  <si>
    <t>FINAL</t>
  </si>
  <si>
    <t>&lt;90%</t>
  </si>
  <si>
    <t>Bueno</t>
  </si>
  <si>
    <t>CATEGORÍAS DESEMP ADM FIN</t>
  </si>
  <si>
    <t>AJUSTE PERIODO ESPECIAL COVID</t>
  </si>
  <si>
    <t>no se considera para periodo especial covid</t>
  </si>
  <si>
    <t>&gt;=90%</t>
  </si>
  <si>
    <t>Excelente</t>
  </si>
  <si>
    <t>100% – 90% =Excelente      89% –70%  = Bueno       69%- 50%  = Regular      49% - 0%  = Deficiente</t>
  </si>
  <si>
    <t>100% = suficiente       70%  = Adecuado      49% = nsuficiente      0%  = Sin información</t>
  </si>
  <si>
    <t>suficiente</t>
  </si>
  <si>
    <t>Desempeño TECNICO</t>
  </si>
  <si>
    <t xml:space="preserve">SATISFACCION USUARIA ANUAL </t>
  </si>
  <si>
    <t>DESEMPEÑO TOTAL</t>
  </si>
  <si>
    <t>1.- Evaluación desempeño técnico: calificación informes de gestión</t>
  </si>
  <si>
    <r>
      <t xml:space="preserve">2.- Nivel cumplimiento sistema informático: % de digitación/poblamiento en sistema informático de instrumentos (TOCA-RR y PSC  ) en relación a matricula
</t>
    </r>
    <r>
      <rPr>
        <i/>
        <sz val="10"/>
        <rFont val="Calibri"/>
        <family val="2"/>
        <scheme val="minor"/>
      </rPr>
      <t>LLENAR CELDAS</t>
    </r>
    <r>
      <rPr>
        <i/>
        <sz val="10"/>
        <color rgb="FF00CCFF"/>
        <rFont val="Calibri"/>
        <family val="2"/>
        <scheme val="minor"/>
      </rPr>
      <t xml:space="preserve"> CELESTES</t>
    </r>
    <r>
      <rPr>
        <i/>
        <sz val="10"/>
        <rFont val="Calibri"/>
        <family val="2"/>
        <scheme val="minor"/>
      </rPr>
      <t>, SEGÚN ESTADO SISTEMA INFORMÁTICO</t>
    </r>
    <r>
      <rPr>
        <sz val="10"/>
        <color rgb="FF0070C0"/>
        <rFont val="Calibri"/>
        <family val="2"/>
        <scheme val="minor"/>
      </rPr>
      <t>.</t>
    </r>
  </si>
  <si>
    <t>Desempeño TECNICO total</t>
  </si>
  <si>
    <t>1.- evaluación cualitativa del desempeño administrativo y financiero</t>
  </si>
  <si>
    <t>Desempeño ADMINISTRATIVO Y FINANCIERO total</t>
  </si>
  <si>
    <t>1.-  Satisfacción usuaria en dimensión cambio positivo (PROM)</t>
  </si>
  <si>
    <t>SATISFACCIÓN USUARIA total</t>
  </si>
  <si>
    <t>insuficiente</t>
  </si>
  <si>
    <t>Sin información</t>
  </si>
  <si>
    <t>año:</t>
  </si>
  <si>
    <t>PROM Nacional 2022:4,43</t>
  </si>
  <si>
    <t>% CUMPLIMIENTO</t>
  </si>
  <si>
    <r>
      <t xml:space="preserve">% CUMPLIMIENTO
</t>
    </r>
    <r>
      <rPr>
        <b/>
        <sz val="8"/>
        <color rgb="FFFF0000"/>
        <rFont val="Calibri"/>
        <family val="2"/>
        <scheme val="minor"/>
      </rPr>
      <t>AVANCE</t>
    </r>
  </si>
  <si>
    <t>Para completar debe obtener dato desde sistema reporteria on line. Indicador PROM</t>
  </si>
  <si>
    <t>promedio:</t>
  </si>
  <si>
    <t>MATRIC</t>
  </si>
  <si>
    <t>DIGITADO</t>
  </si>
  <si>
    <t>S/I</t>
  </si>
  <si>
    <t>sistema informático</t>
  </si>
  <si>
    <t>&lt;1</t>
  </si>
  <si>
    <t>&gt;1</t>
  </si>
  <si>
    <t xml:space="preserve">SISTEMA DE CONTROL DE CALIDAD SALUD DEL ESTUDIANTE. </t>
  </si>
  <si>
    <t>INDICADORES  PROGRAMA HABILIDADES PARA LA VIDA - I</t>
  </si>
  <si>
    <t>hoja autogenerada de información Anual - válida para INFORME INDICADORES CALIDAD REGIONALES ANUALES</t>
  </si>
  <si>
    <t>CÁLCULO CON INFORME FINAL AÑO ANTERIOR- PROGRAMACIÓN AÑO EN CURSO</t>
  </si>
  <si>
    <t>Nota</t>
  </si>
  <si>
    <t>Concepto</t>
  </si>
  <si>
    <t>Descripción</t>
  </si>
  <si>
    <r>
      <t>Ó</t>
    </r>
    <r>
      <rPr>
        <sz val="6"/>
        <color rgb="FF009933"/>
        <rFont val="Calibri"/>
        <family val="2"/>
        <scheme val="minor"/>
      </rPr>
      <t>ptimo</t>
    </r>
  </si>
  <si>
    <t>Cumple plenamente con el Criterio Ideal.</t>
  </si>
  <si>
    <t>ANÁLISIS REGIONAL</t>
  </si>
  <si>
    <r>
      <t>R</t>
    </r>
    <r>
      <rPr>
        <sz val="6"/>
        <color rgb="FF000066"/>
        <rFont val="Calibri"/>
        <family val="2"/>
        <scheme val="minor"/>
      </rPr>
      <t>egular</t>
    </r>
  </si>
  <si>
    <t>Cumple con el Criterio Ideal en gran medida salvo insuficiencias menores.</t>
  </si>
  <si>
    <r>
      <t>D</t>
    </r>
    <r>
      <rPr>
        <sz val="6"/>
        <color rgb="FFFF3333"/>
        <rFont val="Calibri"/>
        <family val="2"/>
        <scheme val="minor"/>
      </rPr>
      <t>eficiente</t>
    </r>
  </si>
  <si>
    <t>Cumple parcialmente con el criterio ideal, se observan grandes deficiencias.</t>
  </si>
  <si>
    <r>
      <t>N</t>
    </r>
    <r>
      <rPr>
        <sz val="6"/>
        <color rgb="FFCC0000"/>
        <rFont val="Calibri"/>
        <family val="2"/>
        <scheme val="minor"/>
      </rPr>
      <t>o Califica</t>
    </r>
  </si>
  <si>
    <t>No cumple con el criterio Ideal en ninguna medida.</t>
  </si>
  <si>
    <t>IX. % de escuelas en el HPV con continuidad de intervención del año anterior. (INFORME FINAL AÑO ANTERIOR - PROGR AÑO EN CURSO)</t>
  </si>
  <si>
    <t>Dimensión/indicador</t>
  </si>
  <si>
    <t>COMPETENCIA PROFESIONAL</t>
  </si>
  <si>
    <t>ACCESO A SERVICIOS</t>
  </si>
  <si>
    <t>EFICACIA</t>
  </si>
  <si>
    <t>EFICIENCIA</t>
  </si>
  <si>
    <t>CONTINUIDAD</t>
  </si>
  <si>
    <t>SATISFACCION USUARIA</t>
  </si>
  <si>
    <t>indicador</t>
  </si>
  <si>
    <t>I. % de equipos competentes que están ejecutando el HPV durante el año de evaluación.</t>
  </si>
  <si>
    <t>II. Promedio regional del índice de recurso humano según cobertura intervenida.</t>
  </si>
  <si>
    <t>III. % Niños detectados con perfil de riesgo, que asisten a talleres preventivos.</t>
  </si>
  <si>
    <t>IV. % de matrícula 1º EB incorporada al HPV, según matrícula potencial.</t>
  </si>
  <si>
    <t>V. % De niños con riesgo crítico derivados por el hpv que han recibido atención en salud mental.</t>
  </si>
  <si>
    <t>VI. % de niños asistentes a taller preventivo sin perfil de riesgo en 3º EB.</t>
  </si>
  <si>
    <t>VII. % de profesores que aplican trabajo de promoción en aula.</t>
  </si>
  <si>
    <t>VIII.  % de ejecución presupuestaria del HPV  del total comprometido en convenios.</t>
  </si>
  <si>
    <t>IX. % de escuelas en el HPV con continuidad de intervención del año anterior.</t>
  </si>
  <si>
    <t>reg</t>
  </si>
  <si>
    <t>COMUNA</t>
  </si>
  <si>
    <t>ESCUELAS FIN 2022</t>
  </si>
  <si>
    <t>continuidad 2023</t>
  </si>
  <si>
    <t>ESTANDAR ESPERADO FINAL</t>
  </si>
  <si>
    <r>
      <t xml:space="preserve">100 % de equipos HPV competentes
</t>
    </r>
    <r>
      <rPr>
        <b/>
        <sz val="9"/>
        <color rgb="FFFF0000"/>
        <rFont val="Calibri"/>
        <family val="2"/>
        <scheme val="minor"/>
      </rPr>
      <t>OBS: LLENAR EN HOJA "CUESTIONARIO COMPETENCIAS".</t>
    </r>
  </si>
  <si>
    <t>entre 0,39 y 0,18 horas mensuales</t>
  </si>
  <si>
    <r>
      <t>90-105%</t>
    </r>
    <r>
      <rPr>
        <sz val="7"/>
        <color rgb="FF000000"/>
        <rFont val="Calibri"/>
        <family val="2"/>
        <scheme val="minor"/>
      </rPr>
      <t xml:space="preserve">: </t>
    </r>
    <r>
      <rPr>
        <sz val="7"/>
        <color rgb="FF009933"/>
        <rFont val="Calibri"/>
        <family val="2"/>
        <scheme val="minor"/>
      </rPr>
      <t>Óptimo</t>
    </r>
  </si>
  <si>
    <r>
      <t>75-89,9%</t>
    </r>
    <r>
      <rPr>
        <sz val="7"/>
        <color rgb="FF000000"/>
        <rFont val="Calibri"/>
        <family val="2"/>
        <scheme val="minor"/>
      </rPr>
      <t xml:space="preserve">: </t>
    </r>
    <r>
      <rPr>
        <sz val="7"/>
        <color rgb="FFFF3333"/>
        <rFont val="Calibri"/>
        <family val="2"/>
        <scheme val="minor"/>
      </rPr>
      <t>Bajo</t>
    </r>
  </si>
  <si>
    <r>
      <t>&lt;75%</t>
    </r>
    <r>
      <rPr>
        <sz val="7"/>
        <color rgb="FF000000"/>
        <rFont val="Calibri"/>
        <family val="2"/>
        <scheme val="minor"/>
      </rPr>
      <t xml:space="preserve">: </t>
    </r>
    <r>
      <rPr>
        <sz val="7"/>
        <color rgb="FFCC0000"/>
        <rFont val="Calibri"/>
        <family val="2"/>
        <scheme val="minor"/>
      </rPr>
      <t>Muy Bajo</t>
    </r>
  </si>
  <si>
    <r>
      <t>&gt;105%</t>
    </r>
    <r>
      <rPr>
        <sz val="7"/>
        <color rgb="FF000000"/>
        <rFont val="Calibri"/>
        <family val="2"/>
        <scheme val="minor"/>
      </rPr>
      <t xml:space="preserve">: </t>
    </r>
    <r>
      <rPr>
        <sz val="6"/>
        <color rgb="FF000066"/>
        <rFont val="Calibri"/>
        <family val="2"/>
        <scheme val="minor"/>
      </rPr>
      <t>No cumple criterio técnico</t>
    </r>
  </si>
  <si>
    <t>eliminado 2012</t>
  </si>
  <si>
    <t>NO APLICA</t>
  </si>
  <si>
    <r>
      <t>&gt;100%</t>
    </r>
    <r>
      <rPr>
        <sz val="7"/>
        <color rgb="FF000000"/>
        <rFont val="Calibri"/>
        <family val="2"/>
      </rPr>
      <t xml:space="preserve">: </t>
    </r>
    <r>
      <rPr>
        <sz val="7"/>
        <color rgb="FF000066"/>
        <rFont val="Calibri"/>
        <family val="2"/>
      </rPr>
      <t>No cumple criterio técnico</t>
    </r>
  </si>
  <si>
    <r>
      <t>85-100%</t>
    </r>
    <r>
      <rPr>
        <sz val="7"/>
        <color rgb="FF000000"/>
        <rFont val="Calibri"/>
        <family val="2"/>
      </rPr>
      <t xml:space="preserve">: </t>
    </r>
    <r>
      <rPr>
        <sz val="7"/>
        <color rgb="FF009933"/>
        <rFont val="Calibri"/>
        <family val="2"/>
      </rPr>
      <t>Óptimo</t>
    </r>
  </si>
  <si>
    <r>
      <t>70-84,9%</t>
    </r>
    <r>
      <rPr>
        <sz val="7"/>
        <color rgb="FF000000"/>
        <rFont val="Calibri"/>
        <family val="2"/>
      </rPr>
      <t xml:space="preserve">: </t>
    </r>
    <r>
      <rPr>
        <sz val="7"/>
        <color rgb="FFFF3333"/>
        <rFont val="Calibri"/>
        <family val="2"/>
      </rPr>
      <t>Bajo</t>
    </r>
  </si>
  <si>
    <r>
      <t>&lt;70%</t>
    </r>
    <r>
      <rPr>
        <sz val="7"/>
        <color rgb="FF000000"/>
        <rFont val="Calibri"/>
        <family val="2"/>
      </rPr>
      <t xml:space="preserve">: </t>
    </r>
    <r>
      <rPr>
        <sz val="7"/>
        <color rgb="FFCC0000"/>
        <rFont val="Calibri"/>
        <family val="2"/>
      </rPr>
      <t>Muy Bajo</t>
    </r>
  </si>
  <si>
    <t xml:space="preserve">64% o más </t>
  </si>
  <si>
    <r>
      <t>85-100 %</t>
    </r>
    <r>
      <rPr>
        <sz val="7"/>
        <color rgb="FF000000"/>
        <rFont val="Calibri"/>
        <family val="2"/>
      </rPr>
      <t xml:space="preserve">: </t>
    </r>
    <r>
      <rPr>
        <sz val="7"/>
        <color rgb="FF009933"/>
        <rFont val="Calibri"/>
        <family val="2"/>
      </rPr>
      <t>Óptimo</t>
    </r>
  </si>
  <si>
    <t>100% optimo</t>
  </si>
  <si>
    <t>ÁREAS DE EVALUACIÓN:</t>
  </si>
  <si>
    <t xml:space="preserve">1. COORDINACIÓN EFICIENTE: El equipo cuenta con responsable comunal que:
a. garantiza la gestión técnica y administrativa, la coordinación con las instancias responsables de salud y educación, además del seguimiento y evaluación del programa. 
b. Tiene continuidad durante todo el tiempo de ejecución.
c. Comparte los fundamentos del programa y su énfasis en lo promocional y preventivo.
</t>
  </si>
  <si>
    <t xml:space="preserve">1. EXPERTICIA EN EL ÁMBITO DE INTERVENCIÓN: El resto del equipo estable, está constituido por un equipo básico mínimo, con un perfil técnico específico, con experiencia y conocimiento, en los siguientes ámbitos:
a. Desarrollo psicosocial, promoción y prevención en salud mental
b. Nivel de competencia en el ámbito del sistema escolar.
c. Trabajo comunitario e intersectorial.
d. Capacidad para evaluar riesgo psicosocial  en niños y manejo de técnicas de intervención psicosocial y trastornos de salud mental dentro del sistema escolar.
e. Competencias en gestión y seguimiento de programas y metodologías de evaluación cuantitativa y cualitativa.
f. Manejo computacional y conocimiento informático a nivel usuario.
</t>
  </si>
  <si>
    <t xml:space="preserve">1. PERFIL ADECUADO AL MODELO: incluye dentro de sus integrantes a lo menos un profesional de la salud mental (psicólogo), a lo menos con 22 hrs. Semanales, continuos en el año. Además, incorpora profesional de educación (psicopedagogo, profesor y/o orientador). Estos profesionales cuentan con experiencia de trabajo en sistema escolar. </t>
  </si>
  <si>
    <r>
      <t>1.</t>
    </r>
    <r>
      <rPr>
        <sz val="7"/>
        <rFont val="Calibri"/>
        <family val="2"/>
        <scheme val="minor"/>
      </rPr>
      <t xml:space="preserve">     </t>
    </r>
    <r>
      <rPr>
        <sz val="8"/>
        <rFont val="Calibri"/>
        <family val="2"/>
        <scheme val="minor"/>
      </rPr>
      <t xml:space="preserve">CONTINUIDAD: Las horas del equipo estable, están asignadas a lo menos en un 60 % a profesionales que son parte del equipo por más de dos años o desde el inicio del proyecto, si el proyecto es más nuevo. </t>
    </r>
  </si>
  <si>
    <t>ESTANDAR ESPERADO AVANCE</t>
  </si>
  <si>
    <r>
      <t>63 -105 %</t>
    </r>
    <r>
      <rPr>
        <sz val="7"/>
        <color rgb="FF000000"/>
        <rFont val="Calibri"/>
        <family val="2"/>
        <scheme val="minor"/>
      </rPr>
      <t xml:space="preserve">: </t>
    </r>
    <r>
      <rPr>
        <sz val="7"/>
        <color rgb="FF009933"/>
        <rFont val="Calibri"/>
        <family val="2"/>
        <scheme val="minor"/>
      </rPr>
      <t>Óptimo</t>
    </r>
  </si>
  <si>
    <r>
      <t>53 -62,9%</t>
    </r>
    <r>
      <rPr>
        <sz val="7"/>
        <color rgb="FF000000"/>
        <rFont val="Calibri"/>
        <family val="2"/>
        <scheme val="minor"/>
      </rPr>
      <t xml:space="preserve">: </t>
    </r>
    <r>
      <rPr>
        <sz val="7"/>
        <color rgb="FFFF3333"/>
        <rFont val="Calibri"/>
        <family val="2"/>
        <scheme val="minor"/>
      </rPr>
      <t>Bajo</t>
    </r>
  </si>
  <si>
    <r>
      <t>&lt;53%</t>
    </r>
    <r>
      <rPr>
        <sz val="7"/>
        <color rgb="FF000000"/>
        <rFont val="Calibri"/>
        <family val="2"/>
        <scheme val="minor"/>
      </rPr>
      <t xml:space="preserve">: </t>
    </r>
    <r>
      <rPr>
        <sz val="7"/>
        <color rgb="FFCC0000"/>
        <rFont val="Calibri"/>
        <family val="2"/>
        <scheme val="minor"/>
      </rPr>
      <t>Muy Bajo</t>
    </r>
  </si>
  <si>
    <r>
      <t>&gt;100%</t>
    </r>
    <r>
      <rPr>
        <sz val="7"/>
        <color rgb="FF000000"/>
        <rFont val="Calibri"/>
        <family val="2"/>
        <scheme val="minor"/>
      </rPr>
      <t xml:space="preserve">: </t>
    </r>
    <r>
      <rPr>
        <sz val="7"/>
        <color rgb="FF000066"/>
        <rFont val="Calibri"/>
        <family val="2"/>
        <scheme val="minor"/>
      </rPr>
      <t>No cumple criterio técnico</t>
    </r>
  </si>
  <si>
    <r>
      <t>68-100%</t>
    </r>
    <r>
      <rPr>
        <sz val="7"/>
        <color rgb="FF000000"/>
        <rFont val="Calibri"/>
        <family val="2"/>
        <scheme val="minor"/>
      </rPr>
      <t xml:space="preserve">: </t>
    </r>
    <r>
      <rPr>
        <sz val="7"/>
        <color rgb="FF009933"/>
        <rFont val="Calibri"/>
        <family val="2"/>
        <scheme val="minor"/>
      </rPr>
      <t>Óptimo</t>
    </r>
  </si>
  <si>
    <r>
      <t>56-67,9%:</t>
    </r>
    <r>
      <rPr>
        <sz val="7"/>
        <color rgb="FF000000"/>
        <rFont val="Calibri"/>
        <family val="2"/>
        <scheme val="minor"/>
      </rPr>
      <t xml:space="preserve">: </t>
    </r>
    <r>
      <rPr>
        <sz val="7"/>
        <color rgb="FFFF3333"/>
        <rFont val="Calibri"/>
        <family val="2"/>
        <scheme val="minor"/>
      </rPr>
      <t>Bajo</t>
    </r>
  </si>
  <si>
    <r>
      <t>&lt;56%:</t>
    </r>
    <r>
      <rPr>
        <sz val="7"/>
        <color rgb="FF000000"/>
        <rFont val="Calibri"/>
        <family val="2"/>
        <scheme val="minor"/>
      </rPr>
      <t xml:space="preserve"> </t>
    </r>
    <r>
      <rPr>
        <sz val="7"/>
        <color rgb="FFCC0000"/>
        <rFont val="Calibri"/>
        <family val="2"/>
        <scheme val="minor"/>
      </rPr>
      <t>Muy Bajo</t>
    </r>
  </si>
  <si>
    <t>80% optimo</t>
  </si>
  <si>
    <t>1.Coordinación Eficiente</t>
  </si>
  <si>
    <t>2.Experticia en ámbito intervención</t>
  </si>
  <si>
    <t>3.Perfil adecuado al modelo</t>
  </si>
  <si>
    <t>4.Continuidad</t>
  </si>
  <si>
    <t>Promedio Proyecto</t>
  </si>
  <si>
    <t>N° de niños que asisten a talleres preventivos en 2º básico</t>
  </si>
  <si>
    <t>Nº de niños con perfil TOCA de riesgo en 1º básico año anterior</t>
  </si>
  <si>
    <t>% asistencia</t>
  </si>
  <si>
    <t>N° de niños con IECH* del HPV  atendidos en Salud mental el evaluado</t>
  </si>
  <si>
    <t>Nº de niños con IECH * derivados por los equipos HPV a Salud  Mental el año evaluado</t>
  </si>
  <si>
    <r>
      <t xml:space="preserve">% DE NIÑOS </t>
    </r>
    <r>
      <rPr>
        <b/>
        <sz val="7"/>
        <color rgb="FF365F91"/>
        <rFont val="Calibri"/>
        <family val="2"/>
        <scheme val="minor"/>
      </rPr>
      <t xml:space="preserve">CON RIESGO CRÍTICO </t>
    </r>
    <r>
      <rPr>
        <sz val="7"/>
        <rFont val="Calibri"/>
        <family val="2"/>
        <scheme val="minor"/>
      </rPr>
      <t>CON ATENCIÓN EN SALUD MENTAL</t>
    </r>
  </si>
  <si>
    <t>N° niños 3º EB sin perfil riesgo TOCA, con asistencia regular Taller 2º EB</t>
  </si>
  <si>
    <t>Nº Total niños 3º EB con asistencia regular Taller 2º básico</t>
  </si>
  <si>
    <t>% de niños asistentes a taller preventivo sin perfil de riesgo en 3º EB.</t>
  </si>
  <si>
    <t>Nº profesores jefe que aplican trabajo de promoción en aula</t>
  </si>
  <si>
    <t>Nº total de profesores programados en trabajo de promoción en aula</t>
  </si>
  <si>
    <t>% profes que aplican trabajo promoción aula.</t>
  </si>
  <si>
    <t>cálculo queda en encargada ppto nacional</t>
  </si>
  <si>
    <t xml:space="preserve">N° de escuelas, que siguen en el HPV en el año </t>
  </si>
  <si>
    <t>N° de escuelas, que siguen en el HPV en el año anterior</t>
  </si>
  <si>
    <t>% ESCUELAS HPV, CON CONTINUIDAD AÑO ANTERIOR</t>
  </si>
  <si>
    <t>Equipos</t>
  </si>
  <si>
    <t>Valor Regional</t>
  </si>
  <si>
    <t>PUCHUNCAVÍ</t>
  </si>
  <si>
    <t>LOS ANDES</t>
  </si>
  <si>
    <t>GRANEROS</t>
  </si>
  <si>
    <t>CHIMBARONGO</t>
  </si>
  <si>
    <t>RÍO CLARO</t>
  </si>
  <si>
    <t>RAUCO</t>
  </si>
  <si>
    <t>TEMUCO</t>
  </si>
  <si>
    <t>TEMUCO 2</t>
  </si>
  <si>
    <t>PUCÓN</t>
  </si>
  <si>
    <t>DALCAHUE</t>
  </si>
  <si>
    <t>LA FLORIDA</t>
  </si>
  <si>
    <t>LA FLORIDA 2</t>
  </si>
  <si>
    <t>MACUL</t>
  </si>
  <si>
    <t>ARICA</t>
  </si>
  <si>
    <t>INSTRUMENTO DE VERIFICACIÓN INDICADOR. CONSOLIDADO REGIONAL.
DIMENSION DE CALIDAD: COMPETENCIA PROFESIONAL. EQUIPOS EJECUTORES HPV.-
PROGRAMA: HABILIDADES PARA LA VIDA</t>
  </si>
  <si>
    <t>región:</t>
  </si>
  <si>
    <t>año</t>
  </si>
  <si>
    <t>NOTAS DE EVALUACIÓN</t>
  </si>
  <si>
    <t>PROMEDIO REGIONAL POR ÁREA</t>
  </si>
  <si>
    <r>
      <t>2.</t>
    </r>
    <r>
      <rPr>
        <sz val="7"/>
        <color rgb="FF002060"/>
        <rFont val="Times New Roman"/>
        <family val="1"/>
      </rPr>
      <t xml:space="preserve">     </t>
    </r>
    <r>
      <rPr>
        <sz val="8"/>
        <color rgb="FF002060"/>
        <rFont val="Calibri"/>
        <family val="2"/>
      </rPr>
      <t>EXPERTICIA EN EL ÁMBITO DE INTERVENCIÓN: El resto del equipo estable, está constituido por un equipo básico mínimo, con un perfil técnico específico, con experiencia y conocimiento, en los siguientes ámbitos:
a. Desarrollo psicosocial, promoción y prevención en salud mental
b. Nivel de competencia en el ámbito del sistema escolar.
c. Trabajo comunitario e intersectorial.
d. Capacidad para evaluar riesgo psicosocial  en niños y manejo de técnicas de intervención psicosocial y trastornos de salud mental dentro del sistema escolar.
e. Competencias en gestión y seguimiento de programas y metodologías de evaluación cuantitativa y cualitativa.
f. Manejo computacional y conocimiento informático a nivel usuario.</t>
    </r>
  </si>
  <si>
    <r>
      <t>3.</t>
    </r>
    <r>
      <rPr>
        <sz val="7"/>
        <color rgb="FF002060"/>
        <rFont val="Times New Roman"/>
        <family val="1"/>
      </rPr>
      <t xml:space="preserve">     </t>
    </r>
    <r>
      <rPr>
        <sz val="8"/>
        <color rgb="FF002060"/>
        <rFont val="Calibri"/>
        <family val="2"/>
      </rPr>
      <t xml:space="preserve">PERFIL ADECUADO AL MODELO: incluye dentro de sus integrantes </t>
    </r>
    <r>
      <rPr>
        <b/>
        <sz val="8"/>
        <color rgb="FF002060"/>
        <rFont val="Calibri"/>
        <family val="2"/>
      </rPr>
      <t>a lo menos un profesional</t>
    </r>
    <r>
      <rPr>
        <sz val="8"/>
        <color rgb="FF002060"/>
        <rFont val="Calibri"/>
        <family val="2"/>
      </rPr>
      <t xml:space="preserve"> de la salud mental (psicólogo), a lo menos con 22 hrs. Semanales, continuos en el año. Además, incorpora profesional de educación (psicopedagogo, profesor y/o orientador). Estos profesionales cuentan con experiencia de trabajo en sistema escolar. </t>
    </r>
  </si>
  <si>
    <r>
      <t>4.</t>
    </r>
    <r>
      <rPr>
        <sz val="7"/>
        <color rgb="FF002060"/>
        <rFont val="Times New Roman"/>
        <family val="1"/>
      </rPr>
      <t xml:space="preserve">     </t>
    </r>
    <r>
      <rPr>
        <sz val="8"/>
        <color rgb="FF002060"/>
        <rFont val="Calibri"/>
        <family val="2"/>
      </rPr>
      <t xml:space="preserve">CONTINUIDAD: Las horas del equipo estable, están asignadas a lo menos en un 60 % a profesionales que son parte del equipo por más de dos años o desde el inicio del proyecto, si el proyecto es más nuevo. </t>
    </r>
  </si>
  <si>
    <t>PROMEDIO POR PROYECTO:</t>
  </si>
  <si>
    <t>USAR LA SIGUIENTE ESCALA DE NOTAS:</t>
  </si>
  <si>
    <t>NOTA</t>
  </si>
  <si>
    <t>CONCEPTO</t>
  </si>
  <si>
    <t>DESCRIPCIÓN</t>
  </si>
  <si>
    <t>Nota 7</t>
  </si>
  <si>
    <t xml:space="preserve">OPTIMO </t>
  </si>
  <si>
    <t>Nota 5</t>
  </si>
  <si>
    <t>REGULAR</t>
  </si>
  <si>
    <t>Nota 3</t>
  </si>
  <si>
    <t>DEFICIENTE</t>
  </si>
  <si>
    <t>Cumple parcialmente con el criterio ideal, se observan grandes deficiencias</t>
  </si>
  <si>
    <t>Nota  0</t>
  </si>
  <si>
    <t>NO CALIFICA</t>
  </si>
  <si>
    <t>No cumple con el criterio Ideal en ninguna medida</t>
  </si>
  <si>
    <r>
      <t xml:space="preserve">Observaciones: 
- Este Formulario HpV se incluye dentro de las estadísticas Regionales de Avance y Final, para autogeneración
- Llenado es sólo en Nombre de comuna. El resto de la hoja está protegida para evitar problemas en fórmulas incorporadas
</t>
    </r>
    <r>
      <rPr>
        <b/>
        <sz val="8"/>
        <color theme="5" tint="-0.249977111117893"/>
        <rFont val="Calibri"/>
        <family val="2"/>
        <scheme val="minor"/>
      </rPr>
      <t>- iNGRESANDO NOMBRE DE COMUNA SE GENERAN LOS DATOS DE DESEMPEÑO, SI SE HAN INGRESADO ANTERIORMENTE. COPIE LA HOJA Y GENERE TANTAS FICHAS COMO EJECUTORES HAYA INGRESADO EN LA ESTADÍSTICA</t>
    </r>
  </si>
  <si>
    <t>actualizado 2020</t>
  </si>
  <si>
    <t>REGION</t>
  </si>
  <si>
    <t>año inicio</t>
  </si>
  <si>
    <t>meses ejecución</t>
  </si>
  <si>
    <t>ejecutor</t>
  </si>
  <si>
    <t>SECTOR</t>
  </si>
  <si>
    <t>Categoría de desempeño</t>
  </si>
  <si>
    <t>ALGARROBO</t>
  </si>
  <si>
    <t>100 – 90</t>
  </si>
  <si>
    <t>&gt;=70%</t>
  </si>
  <si>
    <t>89 –70</t>
  </si>
  <si>
    <t xml:space="preserve">                                                                                            REGISTRO</t>
  </si>
  <si>
    <t>Codigo: R-DSE-SS.MM.001</t>
  </si>
  <si>
    <t xml:space="preserve">Versión Nº 00     </t>
  </si>
  <si>
    <t>ALHUÉ</t>
  </si>
  <si>
    <t>&gt;=50%</t>
  </si>
  <si>
    <t>69- 50</t>
  </si>
  <si>
    <t xml:space="preserve">                         PAUTA DE EVALUACION DE DESEMPEÑO EJECUTORES -  HPV</t>
  </si>
  <si>
    <t>ALTO BIOBIO</t>
  </si>
  <si>
    <t>49 - 0</t>
  </si>
  <si>
    <t>SERVICIO LOCAL DE EDUCACIÓN PÚBLICA DE HUASCO</t>
  </si>
  <si>
    <t>ILUSTRE MUNICIPALIDAD DE ALTO HOSPICIO</t>
  </si>
  <si>
    <t>ANCUD</t>
  </si>
  <si>
    <t>ANDACOLLO</t>
  </si>
  <si>
    <t>I. ANTECEDENTES GENERALES</t>
  </si>
  <si>
    <t>ILUSTRE MUNICIPALIDAD DE ANGOL</t>
  </si>
  <si>
    <t>Región:</t>
  </si>
  <si>
    <t>ANTÁRTICA</t>
  </si>
  <si>
    <t>Entidad Ejecutora</t>
  </si>
  <si>
    <t>CORPORACIÓN MUNICIPAL DE DESARROLLO SOCIAL DE ANTOFAGASTA</t>
  </si>
  <si>
    <t>Periodo evaluado:</t>
  </si>
  <si>
    <t>ANTUCO</t>
  </si>
  <si>
    <t>PROGRAMA</t>
  </si>
  <si>
    <t>HPV I</t>
  </si>
  <si>
    <t>HPV II</t>
  </si>
  <si>
    <t>ILUSTRE MUNICIPALIDAD DE ARAUCO</t>
  </si>
  <si>
    <t>Nombre Responsable de evaluación</t>
  </si>
  <si>
    <t xml:space="preserve">Unidad/área DR </t>
  </si>
  <si>
    <t>UNIVERSIDAD DE TARAPACÁ</t>
  </si>
  <si>
    <t>ILUSTRE MUNICIPALIDAD DE ARICA</t>
  </si>
  <si>
    <t>ILUSTRE MUNICIPALIDAD AYSÉN</t>
  </si>
  <si>
    <t xml:space="preserve">II.  CATEGORÍAS DE EVALUACION </t>
  </si>
  <si>
    <t>CORPORACIÓN DE DESARROLLO SOCIAL DE BUIN</t>
  </si>
  <si>
    <t>BULNES</t>
  </si>
  <si>
    <t>ILUSTRE MUNICIPALIDAD DE CABILDO</t>
  </si>
  <si>
    <t>CABO DE HORNOS</t>
  </si>
  <si>
    <t>MUNICIPALIDAD DE CABRERO</t>
  </si>
  <si>
    <t>CORPORACIÓN MUNICIPAL DE DESARROLLO SOCIAL</t>
  </si>
  <si>
    <t>CALBUCO</t>
  </si>
  <si>
    <t xml:space="preserve"> III.- EVALUACION DE CUMPLIMIENTO</t>
  </si>
  <si>
    <t>CALDERA</t>
  </si>
  <si>
    <r>
      <t xml:space="preserve">Desempeño TECNICO </t>
    </r>
    <r>
      <rPr>
        <sz val="10"/>
        <color theme="0"/>
        <rFont val="Calibri"/>
        <family val="2"/>
        <scheme val="minor"/>
      </rPr>
      <t>(AVANCE= 65% FINAL=60%)</t>
    </r>
  </si>
  <si>
    <t>Verificador</t>
  </si>
  <si>
    <t>ILUSTRE MUNICIPALIDAD DE LA CALERA</t>
  </si>
  <si>
    <r>
      <t xml:space="preserve">1.- </t>
    </r>
    <r>
      <rPr>
        <b/>
        <sz val="8"/>
        <color theme="1"/>
        <rFont val="Calibri"/>
        <family val="2"/>
        <scheme val="minor"/>
      </rPr>
      <t>Evaluación desempeño técnico</t>
    </r>
    <r>
      <rPr>
        <sz val="8"/>
        <color theme="1"/>
        <rFont val="Calibri"/>
        <family val="2"/>
        <scheme val="minor"/>
      </rPr>
      <t xml:space="preserve">: </t>
    </r>
    <r>
      <rPr>
        <sz val="7"/>
        <color theme="1"/>
        <rFont val="Calibri"/>
        <family val="2"/>
        <scheme val="minor"/>
      </rPr>
      <t>corresponde a la calificación de informes de gestión, recogidas por JUNAEB  ( % cumplimiento según máximo 7 = 100%)</t>
    </r>
  </si>
  <si>
    <t>Estadísticas Regionales</t>
  </si>
  <si>
    <t>CALERA DE TANGO</t>
  </si>
  <si>
    <r>
      <t xml:space="preserve">2.- </t>
    </r>
    <r>
      <rPr>
        <b/>
        <sz val="8"/>
        <color theme="1"/>
        <rFont val="Calibri"/>
        <family val="2"/>
        <scheme val="minor"/>
      </rPr>
      <t>Nivel cumplimiento sistema informático</t>
    </r>
    <r>
      <rPr>
        <sz val="8"/>
        <color theme="1"/>
        <rFont val="Calibri"/>
        <family val="2"/>
        <scheme val="minor"/>
      </rPr>
      <t>:</t>
    </r>
    <r>
      <rPr>
        <sz val="7"/>
        <color theme="1"/>
        <rFont val="Calibri"/>
        <family val="2"/>
        <scheme val="minor"/>
      </rPr>
      <t xml:space="preserve"> % de digitación/poblamiento en sistema informático de instrumentos (TOCA-RR y PSC) en relación a matricula.  (cumplimiento según % del esperado)</t>
    </r>
  </si>
  <si>
    <t>ILUSTRE MUNICIPALIDAD DE CALLE LARGA</t>
  </si>
  <si>
    <t>TOTAL EVALUACIÓN  DESEMPEÑO TÉCNICO</t>
  </si>
  <si>
    <t>CAMARONES</t>
  </si>
  <si>
    <t>CAMIÑA</t>
  </si>
  <si>
    <t>EVALUACIÓN ADMINISTRATIVO - FINANCIERA
(AVANCE= 35% FINAL= 30%)</t>
  </si>
  <si>
    <t xml:space="preserve">TOTAL </t>
  </si>
  <si>
    <t>CANELA</t>
  </si>
  <si>
    <r>
      <t xml:space="preserve">1.- </t>
    </r>
    <r>
      <rPr>
        <b/>
        <sz val="10"/>
        <color theme="1"/>
        <rFont val="Calibri"/>
        <family val="2"/>
        <scheme val="minor"/>
      </rPr>
      <t>evaluación cualitativa del desempeño administrativo y financiero</t>
    </r>
  </si>
  <si>
    <t>ILUSTRE MUNICIPALIDAD DE CAÑETE</t>
  </si>
  <si>
    <t>TOTAL EVALUACIÓN  DESEMPEÑO ADMINISTRATIVO FINANCIERO</t>
  </si>
  <si>
    <t>ILUSTRE MUNICIPALIDAD DE CARAHUE</t>
  </si>
  <si>
    <t>MUNICIPALIDAD DE CARTAGENA</t>
  </si>
  <si>
    <t>RESULTADOS DE SATISFACCION USUARIA ANUAL 
( AVANCE= 0%  FINAL= 10%)</t>
  </si>
  <si>
    <t>CASABLANCA</t>
  </si>
  <si>
    <t>1.-  Satisfacción usuaria en dimensión cambio positivo percibido en la escuela</t>
  </si>
  <si>
    <t>CASTRO</t>
  </si>
  <si>
    <t>TOTAL EVALUACIÓN SATISFACCIÓN USUARIA</t>
  </si>
  <si>
    <t>ILUSTRE MUNICIPALIDAD DE CATEMU</t>
  </si>
  <si>
    <t>ILUSTRE MUNICIPALIDAD DE CAUQUENES</t>
  </si>
  <si>
    <t xml:space="preserve">                                        IV. RESUMEN</t>
  </si>
  <si>
    <t>ILUSTRE MUNICIPALIDAD DE CERRILLOS</t>
  </si>
  <si>
    <t>CATEGORÍA</t>
  </si>
  <si>
    <t>UNIVERSIDAD ACADEMIA DE HUMANISMO CRISTIANO</t>
  </si>
  <si>
    <t>EVALUACIÓN DE DESEMPEÑO TOTAL</t>
  </si>
  <si>
    <t>CHAITÉN</t>
  </si>
  <si>
    <t>ILUSTRE MUNICIPALIDAD DE CHANCO</t>
  </si>
  <si>
    <t>OBSERVACIONES Y CONCLUSIONES JUNAEB</t>
  </si>
  <si>
    <t>ILUSTRE MUNICIPALIDAD DE CHAÑARAL</t>
  </si>
  <si>
    <t>ILUSTRE MUNICIPALIDAD DE CHÉPICA</t>
  </si>
  <si>
    <t>CHIGUAYANTE</t>
  </si>
  <si>
    <t>CHILE CHICO</t>
  </si>
  <si>
    <t>ILUSTRE MUNICIPALIDAD DE CHILLÁN</t>
  </si>
  <si>
    <t>ILUSTRE MUNICIPALIDAD DE CHILLÁN VIEJO</t>
  </si>
  <si>
    <t>Ilustre Municipalidad Chimbarongo</t>
  </si>
  <si>
    <t>CHOLCHOL</t>
  </si>
  <si>
    <t>CHONCHI</t>
  </si>
  <si>
    <t>CISNES</t>
  </si>
  <si>
    <t>ILUSTRE MUNICIPALIDAD DE COBQUECURA</t>
  </si>
  <si>
    <t>COCHAMÓ</t>
  </si>
  <si>
    <t>ILUSTRE MUNICIPALIDAD COCHRANE</t>
  </si>
  <si>
    <t>MUNICIPALIDAD DE CODEGUA</t>
  </si>
  <si>
    <t>COELEMU</t>
  </si>
  <si>
    <t>ILUSTRE MUNICIPALIDAD DE COLTAUCO. DEPARTAMENTO DE EDUCACIÓN</t>
  </si>
  <si>
    <t>COINCO</t>
  </si>
  <si>
    <t>ILUSTRE MUNICIPALIDAD DE COLBÚN</t>
  </si>
  <si>
    <t>COLCHANE</t>
  </si>
  <si>
    <t>CORPORACIÓN MUNICIPAL DE DESARROLLO SOCIAL DE COLINA</t>
  </si>
  <si>
    <t>COLLIPULLI</t>
  </si>
  <si>
    <t>ILUSTRE MUNICIPALIDAD DE COLTAUCO</t>
  </si>
  <si>
    <t>COMBARBALÁ</t>
  </si>
  <si>
    <t>ILUSTRE MUNICIPALIDAD DE CONCEPCIÓN</t>
  </si>
  <si>
    <t>CORPORACIÓN MUNICIPAL DE CONCHALÍ DE EDUCACIÓN SALUD Y ATENCIÓN DE MENORES</t>
  </si>
  <si>
    <t>CONCON</t>
  </si>
  <si>
    <t>ILUSTRE MUNICIPALIDAD DE CONSTITUCIÓN</t>
  </si>
  <si>
    <t>CONTULMO</t>
  </si>
  <si>
    <t>ILUSTRE MUNICIPALIDAD DE COPIAPÓ</t>
  </si>
  <si>
    <t>ILUSTRE MUNICIPALIDAD DE COQUIMBO</t>
  </si>
  <si>
    <t>ILUSTRE MUNICIPALIDAD DE CORONEL</t>
  </si>
  <si>
    <t>CORRAL</t>
  </si>
  <si>
    <t>ILUSTRE MUNICIPALIDAD DE COYHAIQUE</t>
  </si>
  <si>
    <t>CUNCO</t>
  </si>
  <si>
    <t>CURACAUTÍN</t>
  </si>
  <si>
    <t>ILUSTRE MUNICIPALIDAD DE CURACAVÍ</t>
  </si>
  <si>
    <t>CURACO DE VELEZ</t>
  </si>
  <si>
    <t>ILUSTRE MUNICIPALIDAD DE CURANILAHUE</t>
  </si>
  <si>
    <t>CURARREHUE</t>
  </si>
  <si>
    <t>ILUSTRE MUNICIPALIDAD DE CUREPTO</t>
  </si>
  <si>
    <t>ILUSTRE MUNICIPALIDAD DE CURICÓ</t>
  </si>
  <si>
    <t>Corporación de Eduación y Servicios Ramón Freire, Dalcahue</t>
  </si>
  <si>
    <t>DIEGO DE ALMAGRO</t>
  </si>
  <si>
    <t>ILUSTRE MUNICIPALIDAD DE DOÑIHUE</t>
  </si>
  <si>
    <t>ILUSTRE MUNICIPALIDAD DE EL BOSQUE</t>
  </si>
  <si>
    <t>EL CARMEN</t>
  </si>
  <si>
    <t>ILUSTRE MUNICIPALIDAD DE EL MONTE</t>
  </si>
  <si>
    <t>EL QUISCO</t>
  </si>
  <si>
    <t>EL TABO</t>
  </si>
  <si>
    <t>ILUSTRE MUNICIPALIDAD DE EMPEDRADO</t>
  </si>
  <si>
    <t>ERCILLA</t>
  </si>
  <si>
    <t>ILUSTRE MUNICIPALIDAD DE ESTACIÓN CENTRAL</t>
  </si>
  <si>
    <t>ILUSTRE MUNICIPALIDAD DE FLORIDA</t>
  </si>
  <si>
    <t>ILUSTRE MUNICIPALIDAD DE FREIRE</t>
  </si>
  <si>
    <t>FREIRINA</t>
  </si>
  <si>
    <t>FRESIA</t>
  </si>
  <si>
    <t>MUNICIPALIDAD DE FRUTILLAR</t>
  </si>
  <si>
    <t>FUTALEUFÚ</t>
  </si>
  <si>
    <t>FUTRONO</t>
  </si>
  <si>
    <t>GALVARINO</t>
  </si>
  <si>
    <t>GENERAL LAGOS</t>
  </si>
  <si>
    <t>ILUSTRE MUNICIPALIDAD DE GORBEA</t>
  </si>
  <si>
    <t>ILUSTRE MUNICIPALIDAD DE GRANEROS</t>
  </si>
  <si>
    <t>GUAITECAS</t>
  </si>
  <si>
    <t>ILUSTRE MUNICIPALIDAD DE HIJUELAS</t>
  </si>
  <si>
    <t>HUALAIHUE</t>
  </si>
  <si>
    <t>ILUSTRE MUNICIPALIDAD DE HUALAÑE</t>
  </si>
  <si>
    <t>ILUSTRE MUNICIPALIDAD DE HUALPÉN</t>
  </si>
  <si>
    <t>HUALQUI</t>
  </si>
  <si>
    <t>HUARA</t>
  </si>
  <si>
    <t>HUASCO</t>
  </si>
  <si>
    <t>ILUSTRE MUNICIPALIDAD DE HUECHURABA</t>
  </si>
  <si>
    <t>ILLAPEL</t>
  </si>
  <si>
    <t>INDEPENDENCIA</t>
  </si>
  <si>
    <t>IQUIQUE</t>
  </si>
  <si>
    <t>CORPORACIÓN DE EDUCACIÓN Y SALUD DE ISLA DE MAIPO</t>
  </si>
  <si>
    <t>ISLA DE PASCUA</t>
  </si>
  <si>
    <t>ILUSTRE MUNICIPALIDAD DE JUAN FERNÁNDEZ</t>
  </si>
  <si>
    <t>LA CISTERNA</t>
  </si>
  <si>
    <t>LA CRUZ</t>
  </si>
  <si>
    <t>LA ESTRELLA</t>
  </si>
  <si>
    <t>CORPORACION DE EDUCACIÓN. SALUD. CULTURA Y RECREACIÓN DE LA FLORIDA</t>
  </si>
  <si>
    <t>ILUSTRE MUNICIPALIDAD DE LA FLORIDA</t>
  </si>
  <si>
    <t>ILUSTRE MUNICIPALIDAD DE LA GRANJA</t>
  </si>
  <si>
    <t>LA HIGUERA</t>
  </si>
  <si>
    <t>ILUSTRE MUNICIPALIDAD DE LA LIGUA</t>
  </si>
  <si>
    <t>ILUSTRE MUNICIPALIDAD DE LA PINTANA</t>
  </si>
  <si>
    <t>CORPORACIÓN MUNICIPAL DE DESARROLLO SOCIAL DE LA REINA</t>
  </si>
  <si>
    <t xml:space="preserve">CORPORACIÓN MUNICIPAL GABRIEL GONZALEZ VIDELA </t>
  </si>
  <si>
    <t>ILUSTRE MUNICIPALIDAD DE LA UNIÓN</t>
  </si>
  <si>
    <t>LAGO  VERDE</t>
  </si>
  <si>
    <t>LAGO RANCO</t>
  </si>
  <si>
    <t>LAGUNA BLANCA</t>
  </si>
  <si>
    <t>ILUSTRE MUNICIPALIDAD DE LAJA</t>
  </si>
  <si>
    <t>CORPORACIÓN MUNICIPAL PARA EL DESARROLLO SOCIAL Y EDUCACIONAL DE LAMPA</t>
  </si>
  <si>
    <t>LANCO</t>
  </si>
  <si>
    <t>LAS CABRAS</t>
  </si>
  <si>
    <t>LAS CONDES</t>
  </si>
  <si>
    <t xml:space="preserve">ILUSTRE MUNICIPALIDAD DE LAUTARO </t>
  </si>
  <si>
    <t>SERVICIO DE SALUD ARAUCO ( HOSPITAL DE LEBU)</t>
  </si>
  <si>
    <t>ILUSTRE MUNICIPALIDAD DE LICANTÉN</t>
  </si>
  <si>
    <t>ILUSTRE MUNICIPALIDAD DE LIMACHE</t>
  </si>
  <si>
    <t xml:space="preserve">ILUSTRE MUNICIPALIDAD DE LINARES </t>
  </si>
  <si>
    <t>LITUECHE</t>
  </si>
  <si>
    <t>LLAILLAY</t>
  </si>
  <si>
    <t>ILUSTRE MUNICIPALIDAD DE LLANQUIHUE</t>
  </si>
  <si>
    <t>ILUSTRE MUNICIPALIDAD DE LO ESPEJO</t>
  </si>
  <si>
    <t>CORPORACIÓN MUNICIPAL DE DESARROLLO SOCIAL DE LO PRADO</t>
  </si>
  <si>
    <t>ILUSTRE MUNICIPALIDAD DE LOLOL</t>
  </si>
  <si>
    <t>ILUSTRE MUNICIPALIDAD DE LONCOCHE</t>
  </si>
  <si>
    <t>ILUSTRE MUNICIPALIDAD DE LONGAVÍ</t>
  </si>
  <si>
    <t>LONQUIMAY</t>
  </si>
  <si>
    <t>LOS ALAMOS</t>
  </si>
  <si>
    <t>I. Municipalidad de Los Andes</t>
  </si>
  <si>
    <t>ILUSTRE MUNICIPALIDAD DE LOS ÁNGELES</t>
  </si>
  <si>
    <t>LOS LAGOS</t>
  </si>
  <si>
    <t>LOS MUERMOS</t>
  </si>
  <si>
    <t>LOS SAUCES</t>
  </si>
  <si>
    <t>IUSTRE MUNICIPALIDAD DE LOS VILOS</t>
  </si>
  <si>
    <t>ILUSTRE MUNICIPALIDAD DE LOTA</t>
  </si>
  <si>
    <t>LUMACO</t>
  </si>
  <si>
    <t>MACHALI</t>
  </si>
  <si>
    <t>CORPORACIÓN MUNICIPAL DE DESARROLLO SOCIAL DE MACUL</t>
  </si>
  <si>
    <t>MÁFIL</t>
  </si>
  <si>
    <t>ILUSTRE MUNICIPALIDAD DE MAIPÚ</t>
  </si>
  <si>
    <t>ILUSTRE MUNICIPALIDAD DE MALLOA</t>
  </si>
  <si>
    <t>MARCHIGUE</t>
  </si>
  <si>
    <t>MARÍA ELENA</t>
  </si>
  <si>
    <t>ILUSTRE MUNICIPALIDAD DE MARÍA PINTO</t>
  </si>
  <si>
    <t>MARIQUINA</t>
  </si>
  <si>
    <t>ILUSTRE MUNICIPALIDAD DE MAULE</t>
  </si>
  <si>
    <t>ILUSTRE MUNICIPALIDAD DE MAULLIN</t>
  </si>
  <si>
    <t>MEJILLONES</t>
  </si>
  <si>
    <t>MELIPEUCO</t>
  </si>
  <si>
    <t>CORPORACIÓN MUNICIPAL PARA LA EDUACIÓN Y SALUD MELIPILLA</t>
  </si>
  <si>
    <t>ILUSTRE MUNICIPALIDAD DE MOLINA</t>
  </si>
  <si>
    <t>ILUSTRE MUNICIPALIDAD DE MONTE PATRIA</t>
  </si>
  <si>
    <t>ILUSTRE MUNICIPALIDAD DE MOSTAZAL</t>
  </si>
  <si>
    <t>ILUSTRE MUNICIPALIDAD DE MULCHÉN</t>
  </si>
  <si>
    <t>NACIMIENTO</t>
  </si>
  <si>
    <t>NANCAGUA</t>
  </si>
  <si>
    <t xml:space="preserve">GOBERNACIÓN PROVINCIAL ÚLTIMA ESPERANZA </t>
  </si>
  <si>
    <t>ILUSTRE MUNICIPALIDAD DE NAVIDAD</t>
  </si>
  <si>
    <t>NEGRETE</t>
  </si>
  <si>
    <t>NINHUE</t>
  </si>
  <si>
    <t>NOGALES</t>
  </si>
  <si>
    <t>ILUSTRE MUNICIPALIDAD DE NUEVA IMPERIAL</t>
  </si>
  <si>
    <t>ÑIQUÉN</t>
  </si>
  <si>
    <t>CORPORACIÓN MUNICIPAL DE DESARROLLO SOCIAL DE ÑUÑOA</t>
  </si>
  <si>
    <t>O´HIGGINS</t>
  </si>
  <si>
    <t>OLIVAR</t>
  </si>
  <si>
    <t>OLLAGUE</t>
  </si>
  <si>
    <t>ILUSTRE MUNICIPALIDAD DE OLMUÉ</t>
  </si>
  <si>
    <t>ILUSTRE MUNICIPALIDAD DE OSORNO</t>
  </si>
  <si>
    <t>ILUSTRE MUNICIPALIDAD DE OVALLE</t>
  </si>
  <si>
    <t>PADRE HURTADO</t>
  </si>
  <si>
    <t>MUNICIPALIDAD DE PADRE LAS CASAS</t>
  </si>
  <si>
    <t>PAIGUANO</t>
  </si>
  <si>
    <t xml:space="preserve">ILUSTRE MUNICIPALIDAD DE PAILLACO </t>
  </si>
  <si>
    <t>PAINE</t>
  </si>
  <si>
    <t>PALENA</t>
  </si>
  <si>
    <t>PALMILLA</t>
  </si>
  <si>
    <t>PANGUIPULLI</t>
  </si>
  <si>
    <t>ILUSTRE MUNICIPALIDAD DE PANQUEHUE</t>
  </si>
  <si>
    <t>PAPUDO</t>
  </si>
  <si>
    <t>PAREDONES</t>
  </si>
  <si>
    <t>ILUSTRE MUNICIPALIDAD DE PARRAL</t>
  </si>
  <si>
    <t>ILUSTRE MUNICIPALIDAD DE PEDRO AGUIRRE CERDA</t>
  </si>
  <si>
    <t>PELARCO</t>
  </si>
  <si>
    <t>ILUSTRE MUNICIPALIDAD DE PELLUHUE</t>
  </si>
  <si>
    <t>ILUSTRE MUNICIPALIDAD DE PEMUCO</t>
  </si>
  <si>
    <t>PENCAHUE</t>
  </si>
  <si>
    <t>ILUSTRE MUNICIPALIDAD DE PENCO</t>
  </si>
  <si>
    <t>ILUSTRE MUNICIPALIDAD DE PEÑAFLOR</t>
  </si>
  <si>
    <t>CORPORACIÓN MUNICIPAL DE PEÑALOLEN</t>
  </si>
  <si>
    <t>ILUSTRE MUNICIPALIDAD DE PERALILLO</t>
  </si>
  <si>
    <t>PERQUENCO</t>
  </si>
  <si>
    <t>PETORCA</t>
  </si>
  <si>
    <t>ILUSTRE MUNICIPALIDAD DE PEUMO</t>
  </si>
  <si>
    <t>PICA</t>
  </si>
  <si>
    <t>ILUSTRE MUNICIPALIDAD DE PICHIDEGUA</t>
  </si>
  <si>
    <t>PICHILEMU</t>
  </si>
  <si>
    <t>PINTO</t>
  </si>
  <si>
    <t>CORPORACIÓN MUNICIPAL DE EDUCACIÓN Y SALUD DE PIRQUE</t>
  </si>
  <si>
    <t>MUNICIPALIDAD DE PITRUFQUEN</t>
  </si>
  <si>
    <t>ILUSTRE MUNICIPALIDAD DE PLACILLA</t>
  </si>
  <si>
    <t>PORTEZUELO</t>
  </si>
  <si>
    <t>ILUSTRE MUNICIPALIDAD DE PORVENIR</t>
  </si>
  <si>
    <t>PRIMAVERA</t>
  </si>
  <si>
    <t>CORPORACIÓN DE DESARROLLO SOCIAL DE PROVIDENCIA CDS</t>
  </si>
  <si>
    <t>MUNICIPALIDAD DE PUCHUNCAVÍ</t>
  </si>
  <si>
    <t>ILUSTRE MUNICIPALIDAD DE PUCÓN</t>
  </si>
  <si>
    <t>ILUSTRE MUNICIPALIDAD DE PUDAHUEL</t>
  </si>
  <si>
    <t>CORPORACIÓN MUNICIPAL DE EDUCACIÓN. SALUD Y ATENCIÓN DE MENORES DE PUENTE ALTO</t>
  </si>
  <si>
    <t>ILUSTRE MUNICIPALIDAD DE PUENTE ALTO</t>
  </si>
  <si>
    <t>ILUSTRE MUNICIPALIDAD DE PUERTO MONTT</t>
  </si>
  <si>
    <t>PUERTO OCTAY</t>
  </si>
  <si>
    <t>PUERTO VARAS</t>
  </si>
  <si>
    <t>ILUSTRE MUNICIPALIDAD DE PUMANQUE</t>
  </si>
  <si>
    <t>PUNITAQUI</t>
  </si>
  <si>
    <t>CORPORACIÓN MUNICIPAL DE PUENTA ARENAS PARA LA EDUCACIÓN. SALUD Y ATENCIÓN AL MENOR</t>
  </si>
  <si>
    <t>PUQUELDÓN</t>
  </si>
  <si>
    <t>PURÉN</t>
  </si>
  <si>
    <t>ILUSTRE MUNICIPALIDAD DE PURRANQUE</t>
  </si>
  <si>
    <t>ILUSTRE MUNICIPALIDAD DE PUTAENDO</t>
  </si>
  <si>
    <t>GOBERNACIÓN PROVINCIAL DE PARINACOTA</t>
  </si>
  <si>
    <t>PUYEHUE</t>
  </si>
  <si>
    <t>QUEILÉN</t>
  </si>
  <si>
    <t>QUELLÓN</t>
  </si>
  <si>
    <t>QUEMCHI</t>
  </si>
  <si>
    <t>QUILACO</t>
  </si>
  <si>
    <t>ILUSTRE MUNICIPALIDAD DE QUILICURA</t>
  </si>
  <si>
    <t>QUILLECO</t>
  </si>
  <si>
    <t xml:space="preserve">ILUSTRE MUNICIPALIDAD DE QUILLÓN </t>
  </si>
  <si>
    <t>ILUSTRE MUNICIPALIDAD DE QUILLOTA</t>
  </si>
  <si>
    <t>CORPORACIÓN MUNICIPAL DE SALUD. EDUCACIÓN CULTURA Y ATENCIÓN AL MENOR DE QUILPUÉ</t>
  </si>
  <si>
    <t>QUINCHAO</t>
  </si>
  <si>
    <t>ILUSTRE MUNICIPALIDAD DE QUINTA DE TILCOCO</t>
  </si>
  <si>
    <t>ILUSTRE MUNICIPALIDAD DE QUINTA NORMAL</t>
  </si>
  <si>
    <t>ILUSTRE MUNICIPALIDAD DE QUINTERO</t>
  </si>
  <si>
    <t>QUIRIHUE</t>
  </si>
  <si>
    <t>CORPORACION MUNICIPAL SERVICIOS  PUBLICOS TRASPASADOS</t>
  </si>
  <si>
    <t>RÁNQUIL</t>
  </si>
  <si>
    <t>Ilustre Municipalidad de Rauco</t>
  </si>
  <si>
    <t>ILUSTRE MUNICIPALIDAD DE RECOLETA</t>
  </si>
  <si>
    <t>RENAICO</t>
  </si>
  <si>
    <t>ILUSTRE MUNICIPALIDAD DE RENGO</t>
  </si>
  <si>
    <t>REQUINOA</t>
  </si>
  <si>
    <t>ILUSTRE MUNICIPALIDAD DE RETIRO</t>
  </si>
  <si>
    <t>RINCONADA</t>
  </si>
  <si>
    <t>ILUSTRE MUNICIPALIDAD DE RÍO BUENO</t>
  </si>
  <si>
    <t>ILUSTRE MUNICIPALIDAD DE RÍO CLARO</t>
  </si>
  <si>
    <t>RÍO HURTADO</t>
  </si>
  <si>
    <t>RÍO IBÁÑEZ</t>
  </si>
  <si>
    <t>RÍO NEGRO</t>
  </si>
  <si>
    <t>RÍO VERDE</t>
  </si>
  <si>
    <t>ILUSTRE MUNICIPALIDAD DE MONTE ROMERAL</t>
  </si>
  <si>
    <t>ILUSTRE MUNICIPALIDAD DE SAAVEDRA</t>
  </si>
  <si>
    <t>ILUSTRE MUNICIPALIDAD DE SAGRADA FAMILIA</t>
  </si>
  <si>
    <t>SALAMANCA</t>
  </si>
  <si>
    <t>ILUSTRE MUNICIPALIDAD DE SAN ANTONIO</t>
  </si>
  <si>
    <t>CORPORACIÓN MUNICIPAL DE SAN BERNARDO</t>
  </si>
  <si>
    <t>ILUSTRE MUNICIPALIDAD DE SAN CARLOS</t>
  </si>
  <si>
    <t>ILUSTRE MUNICIPALIDAD DE SAN CLEMENTE</t>
  </si>
  <si>
    <t>SAN ESTEBAN</t>
  </si>
  <si>
    <t>SAN FABIÁN</t>
  </si>
  <si>
    <t>ILUSTRE MUNICIPALIDAD DE SAN FELIPE</t>
  </si>
  <si>
    <t>CORPORACIÓN MUNICIPAL DE SAN FERNANDO</t>
  </si>
  <si>
    <t>SAN GREGORIO</t>
  </si>
  <si>
    <t>SAN IGNACIO</t>
  </si>
  <si>
    <t>ILUSTRE MUNICIPALIDAD DE SAN JAVIER</t>
  </si>
  <si>
    <t>CORPORACIÓN MUNICIPAL DE DESARROLLO SOCIAL DE SAN JOAQUÍN</t>
  </si>
  <si>
    <t>SAN JOSÉ DE MAIPO</t>
  </si>
  <si>
    <t>SAN JUAN DE LA COSTA</t>
  </si>
  <si>
    <t>SAN MIGUEL</t>
  </si>
  <si>
    <t>SAN NICOLÁS</t>
  </si>
  <si>
    <t>SAN PABLO</t>
  </si>
  <si>
    <t>ILUSTRE MUNICIPALIDAD DE SAN PEDRO</t>
  </si>
  <si>
    <t>SAN PEDRO DE ATACAMA</t>
  </si>
  <si>
    <t>ILUSTRE MUNICIPALIDAD DE SAN PEDRO DE LA PAZ</t>
  </si>
  <si>
    <t>SAN RAFAEL</t>
  </si>
  <si>
    <t>ILUSTRE MUNICIPALIDAD DE SAN RAMÓN</t>
  </si>
  <si>
    <t>SAN ROSENDO</t>
  </si>
  <si>
    <t>CORPORACIÓN DE DESARROLLO DE SAN VICENTE DE TAGUA TAGUA</t>
  </si>
  <si>
    <t>ILUSTRE MUNICIPALIDAD DE SANTA BÁRBARA</t>
  </si>
  <si>
    <t>ILUSTRE MUNICIPALIDAD DE SANTA CRUZ</t>
  </si>
  <si>
    <t>SANTA JUANA</t>
  </si>
  <si>
    <t>MUNICIPALIDAD DE SANTA MARIA</t>
  </si>
  <si>
    <t>ILUSTRE MUNICIPALIDAD DE SANTIAGO</t>
  </si>
  <si>
    <t>SANTO DOMINGO</t>
  </si>
  <si>
    <t>SIERRA GORDA</t>
  </si>
  <si>
    <t>CORPORACIÓN MUNICIPAL DE EDUCACIÓN. SALUD Y ATENCIÓN DE MENORES. TALAGANTE</t>
  </si>
  <si>
    <t>ILUSTRE MUNICIPALIDAD DE TALCA</t>
  </si>
  <si>
    <t>ILUSTRE MUNICIPALIDAD DE TALCAHUANO</t>
  </si>
  <si>
    <t>ILUSTRE MUNICIPALIDAD DE TAL TAL</t>
  </si>
  <si>
    <t>ILUSTRE MUNICIPALIDAD DE TEMUCO</t>
  </si>
  <si>
    <t>UNIVERSIDAD DE LA FRONTERA</t>
  </si>
  <si>
    <t>TENO</t>
  </si>
  <si>
    <t>TEODORO SCHMIDT</t>
  </si>
  <si>
    <t>ILUSTRE MUNICIPALIDAD DE TIERRA AMARILLA</t>
  </si>
  <si>
    <t>CORPORACIÓN MUNICIPAL DE DESARROLLO SOCIAL DE TILTIL</t>
  </si>
  <si>
    <t>TIMAUKEL</t>
  </si>
  <si>
    <t>TIRÚA</t>
  </si>
  <si>
    <t>ILUSTRE MUNICIPALIDAD DE TOCOPILLA</t>
  </si>
  <si>
    <t>TOLTÉN</t>
  </si>
  <si>
    <t>ILUSTRE MUNICIPALIDAD DE TOMÉ</t>
  </si>
  <si>
    <t>TORRES DEL PAINE</t>
  </si>
  <si>
    <t>TORTEL</t>
  </si>
  <si>
    <t>MUNICIPALIDAD DE TRAIGUÉN</t>
  </si>
  <si>
    <t>TREGUACO</t>
  </si>
  <si>
    <t>TUCAPEL</t>
  </si>
  <si>
    <t>ILUSTRE MUNICIPALIDAD DE VALDIVIA</t>
  </si>
  <si>
    <t>VALLENAR</t>
  </si>
  <si>
    <t>CORPORACIÓN MUNICIPAL PARA EL DESARROLLO SOCIAL DE VALPARAÍSO</t>
  </si>
  <si>
    <t>ILUSTRE MUNICIPALIDAD DE VICHUQUÉN</t>
  </si>
  <si>
    <t>ILUSTRE MUNICIPALIDAD DE VICTORIA</t>
  </si>
  <si>
    <t>ILUSTRE MUNICIPALIDAD DE VICUÑA</t>
  </si>
  <si>
    <t>ILUSTRE MUNICIPALIDAD DE VILCÚN</t>
  </si>
  <si>
    <t>ILUSTRE MUNICIPALIDAD DE VILLA ALEGRE</t>
  </si>
  <si>
    <t>ILUSTRE MUNICIPALIDAD DE VILLARRICA</t>
  </si>
  <si>
    <t>VIÑA DEL MAR</t>
  </si>
  <si>
    <t>VITACURA</t>
  </si>
  <si>
    <t>ILUSTRE MUNICIPALIDAD DE YERBAS BUENAS</t>
  </si>
  <si>
    <t>YUMBEL</t>
  </si>
  <si>
    <t>YUNGAY</t>
  </si>
  <si>
    <t>ZAPALLAR</t>
  </si>
  <si>
    <t>PAUTA LLENADO EVALUACIÓN DE DESEMPEÑO EJECUTORES HPV - FORMATOS E INSTRUCCIONES DE LLENADO</t>
  </si>
  <si>
    <r>
      <t xml:space="preserve">I. ANTECEDENTES GENERALES: </t>
    </r>
    <r>
      <rPr>
        <sz val="10"/>
        <color rgb="FF000000"/>
        <rFont val="Calibri"/>
        <family val="2"/>
      </rPr>
      <t>Identifica la Unidad de Ejecución; periodo de evaluación (avance o Final); Programa (HPV I o HPV II y quién hace la evaluación. Es fundamental que los datos estén completos, ya que el cálculo posterior hace referencia a algunos de estos datos.</t>
    </r>
  </si>
  <si>
    <r>
      <t>II.  CATEGORÍAS DE EVALUACION</t>
    </r>
    <r>
      <rPr>
        <sz val="10"/>
        <color rgb="FF000000"/>
        <rFont val="Calibri"/>
        <family val="2"/>
      </rPr>
      <t>: Tabla de referencia para interpretar resultados. No requiere incorporar datos</t>
    </r>
  </si>
  <si>
    <r>
      <t xml:space="preserve"> III.- </t>
    </r>
    <r>
      <rPr>
        <b/>
        <sz val="10"/>
        <color rgb="FF000000"/>
        <rFont val="Calibri"/>
        <family val="2"/>
      </rPr>
      <t>EVALUACION DE CUMPLIMIENTO</t>
    </r>
    <r>
      <rPr>
        <sz val="10"/>
        <color rgb="FF000000"/>
        <rFont val="Calibri"/>
        <family val="2"/>
      </rPr>
      <t>: Describe las dimensiones y factores a Evaluar y entrega los campos en que se ingresa el % de evaluación. LLENADO ES EN LAS CELDAS CELESTES, según criterios y categorías descritas en cuadro siguiente. En HPV, se autogenera con Estadísticas regionales , en todos los campos con información</t>
    </r>
  </si>
  <si>
    <t>CUADRO DESCRIPTOR DE CATEGORÍAS Y CRITERIOS PARA EVALUACIÓN DE DESEMPEÑO EJECUTORES HPV I Y HPV II</t>
  </si>
  <si>
    <t>PONDERA SUBFACTOR</t>
  </si>
  <si>
    <t>PONDERACIÓN DIMENSIÓN</t>
  </si>
  <si>
    <t>AV</t>
  </si>
  <si>
    <t>ESPECIFICACIONES DE MEDICIÓN</t>
  </si>
  <si>
    <t>SISTEMA DE REGISTRO</t>
  </si>
  <si>
    <t>OBS</t>
  </si>
  <si>
    <t>ESTANDAR AVANCE</t>
  </si>
  <si>
    <t>ESTANDAR FINAL</t>
  </si>
  <si>
    <t>FREC MEDICIÓN</t>
  </si>
  <si>
    <t>PUNTO MEDICIÓN</t>
  </si>
  <si>
    <t>1.- Evaluación desempeño técnico: corresponde a la calificación de informes de gestión, recogidas por JUNAEB.</t>
  </si>
  <si>
    <t>100% – 90% =Excelente</t>
  </si>
  <si>
    <t>nota obtenida en evaluación de informe se convierte a % . NOTA/ NOTA MÁXIMA (7) * 100</t>
  </si>
  <si>
    <t>idem AVANCE</t>
  </si>
  <si>
    <t>2 VECES AÑO</t>
  </si>
  <si>
    <t>JULIO (AVANCE) – DICIEMBRE (FINAL)</t>
  </si>
  <si>
    <t>ESTADÍSTICA AVANCE Y FINAL.</t>
  </si>
  <si>
    <t xml:space="preserve">SE OBTIENE DIRECTAMENTE DE ESTADÍSTICA REGIONAL. </t>
  </si>
  <si>
    <t>89% –70%  = Bueno</t>
  </si>
  <si>
    <t>69%- 50%  = Regular</t>
  </si>
  <si>
    <t>49% - 0%  = Deficiente</t>
  </si>
  <si>
    <t>solo considera psc 17</t>
  </si>
  <si>
    <t>2.- Nivel cumplimiento sistema informático: % de digitación/poblamiento en sistema informático de instrumentos (TOCA-RR y PSC) en relación a matricula.</t>
  </si>
  <si>
    <t>100% = Excelente. &gt;0%. Inicio digitación</t>
  </si>
  <si>
    <t>Poblamiento obtenido según digitación a la fecha sobre el total de matrícula</t>
  </si>
  <si>
    <t>DATO REGIONAL INCORPORADO A ESTADÍSTICA AVANCE Y FINAL.</t>
  </si>
  <si>
    <t xml:space="preserve">HABILITADO PARA LLENADO DIRECTO EN ESTADÍSTICA REGIONAL. </t>
  </si>
  <si>
    <t>0%  = Deficiente. 0%= .no inicio digitación</t>
  </si>
  <si>
    <t>EVALUACIÓN ADM - FINANCIERA</t>
  </si>
  <si>
    <t>100% = suficiente</t>
  </si>
  <si>
    <t>Categoría obtenida de pauta de evaluación cualitativa administrativo financiera; se establece % según categoría obtenida</t>
  </si>
  <si>
    <t>100% = suficiente InsuficienteExcelente</t>
  </si>
  <si>
    <t>Categoría obtenida de pauta evaluación cualitativa adm- financiera; se establece % según categoría obtenida</t>
  </si>
  <si>
    <t>PAUTA REGIONAL ANEXA A ESTADÍSTICA AVANCE Y FINAL.</t>
  </si>
  <si>
    <t>70%  = Adecuado</t>
  </si>
  <si>
    <t>49% = nsuficiente</t>
  </si>
  <si>
    <t>0%  = Sin información</t>
  </si>
  <si>
    <t>--</t>
  </si>
  <si>
    <t>NO EVALUADO</t>
  </si>
  <si>
    <t>Número obtenido indicador cambio positivo en escuela. Se convierte a % . VALOR OBTENIDO/ VALOR ESTABDAR(3,76)* 100. Si el valor supera a 100%, se considera como 100%</t>
  </si>
  <si>
    <t>ANUAL</t>
  </si>
  <si>
    <t>FINAL DE AÑO (DIC)</t>
  </si>
  <si>
    <t>ESTADÍSTICA FINAL.. SÓLO HPV I</t>
  </si>
  <si>
    <t>SE OBTIENE DIRECTAMENTE DE ESTADÍSTICA REGIONAL.  HPV I. NO OPERA PARA HPV II</t>
  </si>
  <si>
    <t>RESULTADO FINAL</t>
  </si>
  <si>
    <r>
      <t xml:space="preserve">OBSERVACIONES Y CONCLUSIONES JUNAEB: </t>
    </r>
    <r>
      <rPr>
        <sz val="9"/>
        <color rgb="FF000000"/>
        <rFont val="Calibri"/>
        <family val="2"/>
      </rPr>
      <t>Espacio para incorporar los comentarios, fundamentos, conclusiones para el ejecutor por parte de JUNAEB</t>
    </r>
  </si>
  <si>
    <t>SISTEMA CONTROL DE CALIDAD SALUD DEL ESTUDIANTE: INDICADORES PROGRAMA HABILIDADES PARA LA VIDA</t>
  </si>
  <si>
    <t>Dimensión/</t>
  </si>
  <si>
    <t>ESPECIFICACIONES INDICADOR:</t>
  </si>
  <si>
    <t>SISTEMA DE REGISTRO 2018</t>
  </si>
  <si>
    <t>APLICACIÓN</t>
  </si>
  <si>
    <t>ESTANDAR ESPERADO</t>
  </si>
  <si>
    <t>FRECUENCIA DE MEDICIÓN</t>
  </si>
  <si>
    <t>PUNTO(S) DE MEDICIÓN</t>
  </si>
  <si>
    <t>100 % de equipos HPV competentes</t>
  </si>
  <si>
    <t>2 VECES EN EL AÑO</t>
  </si>
  <si>
    <t>APLICA EN HPV I y HPV II</t>
  </si>
  <si>
    <t>(USA TABLA DE EVALUACIÓN POR PROYECTO)</t>
  </si>
  <si>
    <t>3 VECES EN EL AÑO</t>
  </si>
  <si>
    <t>ENERO (PROGRAMACIÓN) – JULIO (AVANCE) – DICIEMBRE (FINAL)</t>
  </si>
  <si>
    <t>ESTADÍSTICA PROGRAMACIÓN, AVANCE Y FINAL.</t>
  </si>
  <si>
    <t xml:space="preserve">SE OBTIENE DIRECTAMENTE DE ESTADÍSTICA REGIONAL.  EVALUAR MODIFICACIONES EN MEDICIONES PERIODOS </t>
  </si>
  <si>
    <t>III. % Estudiantes detectados con perfil de riesgo, que asisten a talleres preventivos.</t>
  </si>
  <si>
    <t xml:space="preserve">AVANCE </t>
  </si>
  <si>
    <t>CRITERIO</t>
  </si>
  <si>
    <t>SE OBTIENE DIRECTAMENTE DE ESTADÍSTICA REGIONAL.  EVALUAR AVANCE SEMESTRAL Y ANUAL</t>
  </si>
  <si>
    <t>(70% ANUAL)</t>
  </si>
  <si>
    <t>63 -105 %:</t>
  </si>
  <si>
    <t>90 -105 %</t>
  </si>
  <si>
    <t>Óptimo</t>
  </si>
  <si>
    <t>53 -62,9%</t>
  </si>
  <si>
    <t>75-89,9%</t>
  </si>
  <si>
    <t>Bajo</t>
  </si>
  <si>
    <t>&lt;53%</t>
  </si>
  <si>
    <t>&lt;75%</t>
  </si>
  <si>
    <t>Muy Bajo</t>
  </si>
  <si>
    <t>&gt;105%</t>
  </si>
  <si>
    <t>No cumple criterio técnico</t>
  </si>
  <si>
    <t>IV. % De estudiantes con riesgo crítico derivados por el hpv que han recibido atención en salud mental.</t>
  </si>
  <si>
    <t>(80% ANUAL)</t>
  </si>
  <si>
    <t>68 -100 %:</t>
  </si>
  <si>
    <t>85-100 %:</t>
  </si>
  <si>
    <t>56-67,9%:</t>
  </si>
  <si>
    <t>70-84,9%:</t>
  </si>
  <si>
    <t>&lt;56%:</t>
  </si>
  <si>
    <t>&lt;70%:</t>
  </si>
  <si>
    <t>&gt;100%:</t>
  </si>
  <si>
    <t>V1. % de estudiantes asistentes a taller preventivo sin perfil de riesgo en 3º EB.</t>
  </si>
  <si>
    <t>DEBE SER CALCULADO DESDE REGISTROS IDENTIFICADOS EN DESCRIPTOR DEL INDICADOR</t>
  </si>
  <si>
    <t>VER DETALLE EN PUNTO DESCRIPTOR INDICADORES</t>
  </si>
  <si>
    <t>HpV I</t>
  </si>
  <si>
    <t>HPV II DD 2018</t>
  </si>
  <si>
    <t>V2. % de estudiantes asistentes a taller preventivo sin perfil de riesgo en 8º EB.</t>
  </si>
  <si>
    <t xml:space="preserve">En revisión durante el año 2018 </t>
  </si>
  <si>
    <t>HpV II</t>
  </si>
  <si>
    <t>VI. % de profesores que aplican trabajo de promoción en aula.</t>
  </si>
  <si>
    <t>ESTADÍSTICA FINAL.</t>
  </si>
  <si>
    <r>
      <t xml:space="preserve"> </t>
    </r>
    <r>
      <rPr>
        <sz val="6"/>
        <rFont val="Calibri"/>
        <family val="2"/>
      </rPr>
      <t>(70% ANUAL)</t>
    </r>
  </si>
  <si>
    <r>
      <t>APLICA EN HPV I y HPV II</t>
    </r>
    <r>
      <rPr>
        <sz val="7"/>
        <color rgb="FFFF0000"/>
        <rFont val="Calibri"/>
        <family val="2"/>
      </rPr>
      <t xml:space="preserve"> </t>
    </r>
  </si>
  <si>
    <t>60 -100 %:</t>
  </si>
  <si>
    <t>50-59,9%:</t>
  </si>
  <si>
    <t>&lt;50%:</t>
  </si>
  <si>
    <t>VIII. % de ejecución presupuestaria del HPV del total comprometido en convenios.</t>
  </si>
  <si>
    <t>PROGR.</t>
  </si>
  <si>
    <t>3 veces al año</t>
  </si>
  <si>
    <t>Marzo</t>
  </si>
  <si>
    <t xml:space="preserve">Seguimiento de pago de cuotas para proyectos en modalidad de anticipo. </t>
  </si>
  <si>
    <t xml:space="preserve">Compara comprometido en convenios con la ejecución de cuotas según SIGFE. </t>
  </si>
  <si>
    <t>Aplica en HpV I y HpV II</t>
  </si>
  <si>
    <t>(marzo)</t>
  </si>
  <si>
    <t>(agosto)</t>
  </si>
  <si>
    <t>(dic.)</t>
  </si>
  <si>
    <t>Agosto</t>
  </si>
  <si>
    <t>100 %:</t>
  </si>
  <si>
    <t>Diciembre</t>
  </si>
  <si>
    <t>VIII. % de escuelas en el HPV con continuidad de intervención del año anterior.</t>
  </si>
  <si>
    <t>ENERO (PROGR.)</t>
  </si>
  <si>
    <t>COMPARA INFORMES FINALES AÑO T-1 Y PROGRAMACIÓNAÑO T</t>
  </si>
  <si>
    <t>PERTINENTE MEDICIÓN Y META PARA PERIODO EVALUADO.</t>
  </si>
  <si>
    <t>IX. Promedio regional de satisfacción usuaria en dimensión cambio positivo percibido en la escuela.</t>
  </si>
  <si>
    <t>ESTADÍSTICA, FINAL.</t>
  </si>
  <si>
    <t>SE OBTIENE DIRECTAMENTE DE ESTADÍSTICA REGIONAL. ANUAL</t>
  </si>
  <si>
    <t xml:space="preserve">APLICA HPV I y HPV II DD 2018 </t>
  </si>
  <si>
    <t>OTROS ACTORES</t>
  </si>
  <si>
    <t>ASISTENTES EDUC.</t>
  </si>
  <si>
    <t>ASISTENTE EDUC.</t>
  </si>
  <si>
    <t>Directivos</t>
  </si>
  <si>
    <t>Profesional</t>
  </si>
  <si>
    <t>Técnico</t>
  </si>
  <si>
    <t>Servicios Auxiliares</t>
  </si>
  <si>
    <t>N° Escuelas inicio 2025</t>
  </si>
  <si>
    <t>EVALUACIÓN DE CATEGORIAS</t>
  </si>
  <si>
    <t>Presentación formal</t>
  </si>
  <si>
    <t>Equipo Ejecutor</t>
  </si>
  <si>
    <t>Dimesión Técnica-Programática</t>
  </si>
  <si>
    <r>
      <rPr>
        <b/>
        <sz val="6"/>
        <color rgb="FF000080"/>
        <rFont val="Calibri"/>
        <family val="2"/>
      </rPr>
      <t xml:space="preserve">matrícula 3º EB reaplica </t>
    </r>
    <r>
      <rPr>
        <sz val="6"/>
        <color rgb="FF000080"/>
        <rFont val="Calibri"/>
        <family val="2"/>
      </rPr>
      <t xml:space="preserve">(escuelas  &gt;=2 años HPV) </t>
    </r>
  </si>
  <si>
    <t>Lenguaje Técnico</t>
  </si>
  <si>
    <t>Cumplimiento Normativo/Formal</t>
  </si>
  <si>
    <t>Validación Digital</t>
  </si>
  <si>
    <t>Coherencia</t>
  </si>
  <si>
    <t>Estructura</t>
  </si>
  <si>
    <t>Formación Profesional</t>
  </si>
  <si>
    <t>Experiencia</t>
  </si>
  <si>
    <t>Adaptabilidad</t>
  </si>
  <si>
    <t>Gestión y Planificación</t>
  </si>
  <si>
    <t>Trabajo en Equipo</t>
  </si>
  <si>
    <t>Inserción del programa en Establecimientos Educativos</t>
  </si>
  <si>
    <t>Cobertura y cumplimiento programático</t>
  </si>
  <si>
    <t>Diseño y Ejecución metodológica</t>
  </si>
  <si>
    <t>Calidad técnica de la intervención</t>
  </si>
  <si>
    <t>Pertinencia Territorial e Intersectorial</t>
  </si>
  <si>
    <t>PROGR.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</si>
</sst>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quot;-&quot;_ ;_ @_ "/>
    <numFmt numFmtId="165" formatCode="0.0%"/>
    <numFmt numFmtId="166" formatCode="#,##0.0"/>
    <numFmt numFmtId="167" formatCode="[$$-340A]\ #,##0"/>
    <numFmt numFmtId="168" formatCode="0.0"/>
    <numFmt numFmtId="169" formatCode="_-[$€-2]\ * #,##0.00_-;\-[$€-2]\ * #,##0.00_-;_-[$€-2]\ * &quot;-&quot;??_-"/>
  </numFmts>
  <fonts count="209" x14ac:knownFonts="1">
    <font>
      <sz val="10"/>
      <name val="Arial"/>
    </font>
    <font>
      <sz val="11"/>
      <color theme="1"/>
      <name val="Calibri"/>
      <family val="2"/>
      <scheme val="minor"/>
    </font>
    <font>
      <sz val="10"/>
      <name val="Arial"/>
      <family val="2"/>
    </font>
    <font>
      <sz val="8"/>
      <name val="Arial"/>
      <family val="2"/>
    </font>
    <font>
      <sz val="9"/>
      <name val="Arial"/>
      <family val="2"/>
    </font>
    <font>
      <b/>
      <sz val="8"/>
      <color indexed="62"/>
      <name val="Arial"/>
      <family val="2"/>
    </font>
    <font>
      <sz val="7"/>
      <name val="Arial"/>
      <family val="2"/>
    </font>
    <font>
      <b/>
      <sz val="8"/>
      <color indexed="8"/>
      <name val="Arial"/>
      <family val="2"/>
    </font>
    <font>
      <b/>
      <sz val="9"/>
      <name val="Arial"/>
      <family val="2"/>
    </font>
    <font>
      <b/>
      <sz val="8"/>
      <name val="Arial"/>
      <family val="2"/>
    </font>
    <font>
      <b/>
      <i/>
      <sz val="8"/>
      <color indexed="62"/>
      <name val="Arial"/>
      <family val="2"/>
    </font>
    <font>
      <sz val="8"/>
      <color indexed="62"/>
      <name val="Arial"/>
      <family val="2"/>
    </font>
    <font>
      <sz val="7"/>
      <name val="Times New Roman"/>
      <family val="1"/>
    </font>
    <font>
      <sz val="10"/>
      <name val="Arial"/>
      <family val="2"/>
    </font>
    <font>
      <sz val="10"/>
      <color indexed="18"/>
      <name val="Arial"/>
      <family val="2"/>
    </font>
    <font>
      <sz val="7"/>
      <color indexed="8"/>
      <name val="Arial"/>
      <family val="2"/>
    </font>
    <font>
      <b/>
      <sz val="8"/>
      <name val="Calibri"/>
      <family val="2"/>
      <scheme val="minor"/>
    </font>
    <font>
      <sz val="8"/>
      <name val="Calibri"/>
      <family val="2"/>
      <scheme val="minor"/>
    </font>
    <font>
      <sz val="8"/>
      <color theme="4" tint="-0.499984740745262"/>
      <name val="Arial"/>
      <family val="2"/>
    </font>
    <font>
      <sz val="7"/>
      <name val="Calibri"/>
      <family val="2"/>
      <scheme val="minor"/>
    </font>
    <font>
      <sz val="9"/>
      <name val="Calibri"/>
      <family val="2"/>
      <scheme val="minor"/>
    </font>
    <font>
      <b/>
      <sz val="7"/>
      <name val="Calibri"/>
      <family val="2"/>
      <scheme val="minor"/>
    </font>
    <font>
      <b/>
      <sz val="9"/>
      <name val="Calibri"/>
      <family val="2"/>
      <scheme val="minor"/>
    </font>
    <font>
      <sz val="10"/>
      <color theme="0" tint="-4.9989318521683403E-2"/>
      <name val="Arial"/>
      <family val="2"/>
    </font>
    <font>
      <sz val="6"/>
      <color indexed="10"/>
      <name val="Calibri"/>
      <family val="2"/>
      <scheme val="minor"/>
    </font>
    <font>
      <sz val="10"/>
      <name val="Calibri"/>
      <family val="2"/>
      <scheme val="minor"/>
    </font>
    <font>
      <b/>
      <sz val="8"/>
      <color indexed="8"/>
      <name val="Calibri"/>
      <family val="2"/>
      <scheme val="minor"/>
    </font>
    <font>
      <sz val="6"/>
      <name val="Calibri"/>
      <family val="2"/>
      <scheme val="minor"/>
    </font>
    <font>
      <b/>
      <sz val="8"/>
      <color indexed="62"/>
      <name val="Calibri"/>
      <family val="2"/>
      <scheme val="minor"/>
    </font>
    <font>
      <sz val="8"/>
      <color indexed="62"/>
      <name val="Calibri"/>
      <family val="2"/>
      <scheme val="minor"/>
    </font>
    <font>
      <b/>
      <sz val="14"/>
      <name val="Calibri"/>
      <family val="2"/>
      <scheme val="minor"/>
    </font>
    <font>
      <sz val="10"/>
      <color indexed="18"/>
      <name val="Calibri"/>
      <family val="2"/>
      <scheme val="minor"/>
    </font>
    <font>
      <b/>
      <sz val="10"/>
      <color indexed="48"/>
      <name val="Calibri"/>
      <family val="2"/>
      <scheme val="minor"/>
    </font>
    <font>
      <sz val="9"/>
      <color indexed="48"/>
      <name val="Calibri"/>
      <family val="2"/>
      <scheme val="minor"/>
    </font>
    <font>
      <b/>
      <sz val="10"/>
      <name val="Calibri"/>
      <family val="2"/>
      <scheme val="minor"/>
    </font>
    <font>
      <sz val="7"/>
      <color indexed="8"/>
      <name val="Calibri"/>
      <family val="2"/>
      <scheme val="minor"/>
    </font>
    <font>
      <sz val="6"/>
      <color indexed="8"/>
      <name val="Calibri"/>
      <family val="2"/>
      <scheme val="minor"/>
    </font>
    <font>
      <b/>
      <sz val="8"/>
      <color rgb="FFFF0000"/>
      <name val="Calibri"/>
      <family val="2"/>
      <scheme val="minor"/>
    </font>
    <font>
      <b/>
      <sz val="10"/>
      <color indexed="10"/>
      <name val="Calibri"/>
      <family val="2"/>
      <scheme val="minor"/>
    </font>
    <font>
      <sz val="10"/>
      <color indexed="10"/>
      <name val="Calibri"/>
      <family val="2"/>
      <scheme val="minor"/>
    </font>
    <font>
      <sz val="7"/>
      <color indexed="62"/>
      <name val="Calibri"/>
      <family val="2"/>
      <scheme val="minor"/>
    </font>
    <font>
      <b/>
      <sz val="10"/>
      <name val="Arial"/>
      <family val="2"/>
    </font>
    <font>
      <sz val="8"/>
      <color indexed="81"/>
      <name val="Tahoma"/>
      <family val="2"/>
    </font>
    <font>
      <b/>
      <sz val="11"/>
      <name val="Calibri"/>
      <family val="2"/>
      <scheme val="minor"/>
    </font>
    <font>
      <sz val="7"/>
      <color theme="0" tint="-0.249977111117893"/>
      <name val="Calibri"/>
      <family val="2"/>
      <scheme val="minor"/>
    </font>
    <font>
      <sz val="10"/>
      <color theme="0"/>
      <name val="Calibri"/>
      <family val="2"/>
      <scheme val="minor"/>
    </font>
    <font>
      <i/>
      <sz val="10"/>
      <name val="Calibri"/>
      <family val="2"/>
      <scheme val="minor"/>
    </font>
    <font>
      <b/>
      <sz val="12"/>
      <color rgb="FF0070C0"/>
      <name val="Calibri"/>
      <family val="2"/>
      <scheme val="minor"/>
    </font>
    <font>
      <b/>
      <i/>
      <sz val="7"/>
      <name val="Calibri"/>
      <family val="2"/>
      <scheme val="minor"/>
    </font>
    <font>
      <sz val="9"/>
      <color indexed="62"/>
      <name val="Calibri"/>
      <family val="2"/>
      <scheme val="minor"/>
    </font>
    <font>
      <b/>
      <sz val="12"/>
      <name val="Calibri"/>
      <family val="2"/>
      <scheme val="minor"/>
    </font>
    <font>
      <sz val="12"/>
      <name val="Times New Roman"/>
      <family val="1"/>
    </font>
    <font>
      <sz val="8"/>
      <color rgb="FF000000"/>
      <name val="Calibri"/>
      <family val="2"/>
    </font>
    <font>
      <sz val="8"/>
      <color rgb="FF0000CC"/>
      <name val="Calibri"/>
      <family val="2"/>
    </font>
    <font>
      <b/>
      <sz val="8"/>
      <color rgb="FF0000CC"/>
      <name val="Calibri"/>
      <family val="2"/>
    </font>
    <font>
      <sz val="7"/>
      <color rgb="FF000000"/>
      <name val="Calibri"/>
      <family val="2"/>
    </font>
    <font>
      <sz val="7"/>
      <color rgb="FF009933"/>
      <name val="Calibri"/>
      <family val="2"/>
    </font>
    <font>
      <sz val="7"/>
      <color rgb="FFFF3333"/>
      <name val="Calibri"/>
      <family val="2"/>
    </font>
    <font>
      <sz val="7"/>
      <color rgb="FFCC0000"/>
      <name val="Calibri"/>
      <family val="2"/>
    </font>
    <font>
      <sz val="7"/>
      <color rgb="FF000066"/>
      <name val="Calibri"/>
      <family val="2"/>
    </font>
    <font>
      <sz val="6"/>
      <color rgb="FF000066"/>
      <name val="Calibri"/>
      <family val="2"/>
    </font>
    <font>
      <sz val="9"/>
      <color rgb="FF000000"/>
      <name val="Calibri"/>
      <family val="2"/>
    </font>
    <font>
      <sz val="7"/>
      <color rgb="FFCC0000"/>
      <name val="Calibri"/>
      <family val="2"/>
      <scheme val="minor"/>
    </font>
    <font>
      <sz val="7"/>
      <name val="Calibri"/>
      <family val="2"/>
    </font>
    <font>
      <sz val="8"/>
      <color indexed="21"/>
      <name val="Calibri"/>
      <family val="2"/>
      <scheme val="minor"/>
    </font>
    <font>
      <sz val="8"/>
      <color rgb="FFFF0000"/>
      <name val="Calibri"/>
      <family val="2"/>
      <scheme val="minor"/>
    </font>
    <font>
      <sz val="6"/>
      <color rgb="FF009933"/>
      <name val="Calibri"/>
      <family val="2"/>
      <scheme val="minor"/>
    </font>
    <font>
      <sz val="6"/>
      <color rgb="FF000066"/>
      <name val="Calibri"/>
      <family val="2"/>
      <scheme val="minor"/>
    </font>
    <font>
      <sz val="6"/>
      <color rgb="FFFF3333"/>
      <name val="Calibri"/>
      <family val="2"/>
      <scheme val="minor"/>
    </font>
    <font>
      <sz val="6"/>
      <color rgb="FFCC0000"/>
      <name val="Calibri"/>
      <family val="2"/>
      <scheme val="minor"/>
    </font>
    <font>
      <b/>
      <sz val="6"/>
      <color rgb="FF009933"/>
      <name val="Calibri"/>
      <family val="2"/>
      <scheme val="minor"/>
    </font>
    <font>
      <b/>
      <sz val="6"/>
      <color rgb="FF000066"/>
      <name val="Calibri"/>
      <family val="2"/>
      <scheme val="minor"/>
    </font>
    <font>
      <b/>
      <sz val="6"/>
      <color rgb="FFFF3333"/>
      <name val="Calibri"/>
      <family val="2"/>
      <scheme val="minor"/>
    </font>
    <font>
      <b/>
      <sz val="6"/>
      <color rgb="FFCC0000"/>
      <name val="Calibri"/>
      <family val="2"/>
      <scheme val="minor"/>
    </font>
    <font>
      <sz val="7"/>
      <color rgb="FF009933"/>
      <name val="Calibri"/>
      <family val="2"/>
      <scheme val="minor"/>
    </font>
    <font>
      <sz val="7"/>
      <color rgb="FF000066"/>
      <name val="Calibri"/>
      <family val="2"/>
      <scheme val="minor"/>
    </font>
    <font>
      <sz val="7"/>
      <color rgb="FFFF3333"/>
      <name val="Calibri"/>
      <family val="2"/>
      <scheme val="minor"/>
    </font>
    <font>
      <b/>
      <sz val="11"/>
      <color rgb="FF0070C0"/>
      <name val="Calibri"/>
      <family val="2"/>
    </font>
    <font>
      <sz val="8"/>
      <color theme="0" tint="-4.9989318521683403E-2"/>
      <name val="Calibri"/>
      <family val="2"/>
      <scheme val="minor"/>
    </font>
    <font>
      <b/>
      <sz val="6"/>
      <name val="Calibri"/>
      <family val="2"/>
      <scheme val="minor"/>
    </font>
    <font>
      <b/>
      <sz val="7"/>
      <color rgb="FF000000"/>
      <name val="Calibri"/>
      <family val="2"/>
    </font>
    <font>
      <sz val="6"/>
      <color rgb="FF000000"/>
      <name val="Calibri"/>
      <family val="2"/>
    </font>
    <font>
      <b/>
      <sz val="10"/>
      <color indexed="62"/>
      <name val="Calibri"/>
      <family val="2"/>
      <scheme val="minor"/>
    </font>
    <font>
      <b/>
      <sz val="7"/>
      <color indexed="18"/>
      <name val="Calibri"/>
      <family val="2"/>
      <scheme val="minor"/>
    </font>
    <font>
      <b/>
      <sz val="7"/>
      <color indexed="62"/>
      <name val="Calibri"/>
      <family val="2"/>
      <scheme val="minor"/>
    </font>
    <font>
      <b/>
      <sz val="11"/>
      <color indexed="62"/>
      <name val="Calibri"/>
      <family val="2"/>
      <scheme val="minor"/>
    </font>
    <font>
      <b/>
      <sz val="8"/>
      <color rgb="FFC00000"/>
      <name val="Arial"/>
      <family val="2"/>
    </font>
    <font>
      <b/>
      <sz val="8"/>
      <color theme="0"/>
      <name val="Calibri"/>
      <family val="2"/>
      <scheme val="minor"/>
    </font>
    <font>
      <sz val="6"/>
      <color theme="1"/>
      <name val="Calibri"/>
      <family val="2"/>
      <scheme val="minor"/>
    </font>
    <font>
      <b/>
      <u/>
      <sz val="8"/>
      <color rgb="FFC00000"/>
      <name val="Arial"/>
      <family val="2"/>
    </font>
    <font>
      <sz val="6"/>
      <color indexed="18"/>
      <name val="Calibri"/>
      <family val="2"/>
      <scheme val="minor"/>
    </font>
    <font>
      <b/>
      <sz val="11"/>
      <color theme="1"/>
      <name val="Calibri"/>
      <family val="2"/>
      <scheme val="minor"/>
    </font>
    <font>
      <b/>
      <sz val="8"/>
      <color rgb="FF0070C0"/>
      <name val="Calibri"/>
      <family val="2"/>
      <scheme val="minor"/>
    </font>
    <font>
      <b/>
      <sz val="6"/>
      <color rgb="FF365F91"/>
      <name val="Calibri"/>
      <family val="2"/>
    </font>
    <font>
      <b/>
      <sz val="8"/>
      <color rgb="FF365F91"/>
      <name val="Calibri"/>
      <family val="2"/>
    </font>
    <font>
      <b/>
      <sz val="8"/>
      <color rgb="FF002060"/>
      <name val="Calibri"/>
      <family val="2"/>
    </font>
    <font>
      <b/>
      <sz val="11"/>
      <color rgb="FF002060"/>
      <name val="Calibri"/>
      <family val="2"/>
    </font>
    <font>
      <sz val="8"/>
      <color rgb="FF002060"/>
      <name val="Calibri"/>
      <family val="2"/>
    </font>
    <font>
      <b/>
      <sz val="9"/>
      <color rgb="FF002060"/>
      <name val="Calibri"/>
      <family val="2"/>
    </font>
    <font>
      <b/>
      <sz val="6"/>
      <color rgb="FF002060"/>
      <name val="Calibri"/>
      <family val="2"/>
    </font>
    <font>
      <sz val="7"/>
      <color rgb="FF002060"/>
      <name val="Calibri"/>
      <family val="2"/>
    </font>
    <font>
      <sz val="7"/>
      <color rgb="FF002060"/>
      <name val="Times New Roman"/>
      <family val="1"/>
    </font>
    <font>
      <sz val="10"/>
      <color theme="0"/>
      <name val="Arial"/>
      <family val="2"/>
    </font>
    <font>
      <b/>
      <sz val="7"/>
      <color rgb="FF002060"/>
      <name val="Calibri"/>
      <family val="2"/>
    </font>
    <font>
      <b/>
      <sz val="8"/>
      <color theme="1"/>
      <name val="Calibri"/>
      <family val="2"/>
      <scheme val="minor"/>
    </font>
    <font>
      <sz val="8"/>
      <color theme="1"/>
      <name val="Calibri"/>
      <family val="2"/>
      <scheme val="minor"/>
    </font>
    <font>
      <b/>
      <sz val="11"/>
      <color theme="0"/>
      <name val="Calibri"/>
      <family val="2"/>
      <scheme val="minor"/>
    </font>
    <font>
      <sz val="10"/>
      <color rgb="FFFFFFCC"/>
      <name val="Calibri"/>
      <family val="2"/>
      <scheme val="minor"/>
    </font>
    <font>
      <sz val="8"/>
      <color rgb="FF0070C0"/>
      <name val="Calibri"/>
      <family val="2"/>
      <scheme val="minor"/>
    </font>
    <font>
      <sz val="8"/>
      <color theme="6" tint="-0.499984740745262"/>
      <name val="Calibri"/>
      <family val="2"/>
      <scheme val="minor"/>
    </font>
    <font>
      <b/>
      <sz val="16"/>
      <color rgb="FF0000CC"/>
      <name val="Calibri"/>
      <family val="2"/>
      <scheme val="minor"/>
    </font>
    <font>
      <sz val="8"/>
      <color rgb="FF0000CC"/>
      <name val="Calibri"/>
      <family val="2"/>
      <scheme val="minor"/>
    </font>
    <font>
      <b/>
      <sz val="10"/>
      <color theme="6" tint="-0.499984740745262"/>
      <name val="Calibri"/>
      <family val="2"/>
      <scheme val="minor"/>
    </font>
    <font>
      <b/>
      <sz val="12"/>
      <color theme="5" tint="-0.249977111117893"/>
      <name val="Calibri"/>
      <family val="2"/>
    </font>
    <font>
      <sz val="10"/>
      <color rgb="FF0070C0"/>
      <name val="Calibri"/>
      <family val="2"/>
      <scheme val="minor"/>
    </font>
    <font>
      <i/>
      <sz val="10"/>
      <color rgb="FF00CCFF"/>
      <name val="Calibri"/>
      <family val="2"/>
      <scheme val="minor"/>
    </font>
    <font>
      <b/>
      <sz val="14"/>
      <color theme="0"/>
      <name val="Calibri"/>
      <family val="2"/>
      <scheme val="minor"/>
    </font>
    <font>
      <sz val="11"/>
      <color theme="6" tint="-0.499984740745262"/>
      <name val="Calibri"/>
      <family val="2"/>
      <scheme val="minor"/>
    </font>
    <font>
      <sz val="9"/>
      <color theme="5" tint="-0.249977111117893"/>
      <name val="Calibri"/>
      <family val="2"/>
      <scheme val="minor"/>
    </font>
    <font>
      <sz val="8"/>
      <color rgb="FF000000"/>
      <name val="Calibri"/>
      <family val="2"/>
      <scheme val="minor"/>
    </font>
    <font>
      <sz val="10"/>
      <color rgb="FF000000"/>
      <name val="Calibri"/>
      <family val="2"/>
    </font>
    <font>
      <b/>
      <sz val="8"/>
      <color theme="5" tint="-0.249977111117893"/>
      <name val="Calibri"/>
      <family val="2"/>
      <scheme val="minor"/>
    </font>
    <font>
      <sz val="11"/>
      <color theme="1"/>
      <name val="Cambria"/>
      <family val="1"/>
      <scheme val="major"/>
    </font>
    <font>
      <sz val="10"/>
      <color theme="1"/>
      <name val="Calibri"/>
      <family val="2"/>
      <scheme val="minor"/>
    </font>
    <font>
      <sz val="7"/>
      <color theme="1"/>
      <name val="Calibri"/>
      <family val="2"/>
      <scheme val="minor"/>
    </font>
    <font>
      <b/>
      <sz val="11"/>
      <color rgb="FFFF0000"/>
      <name val="Calibri"/>
      <family val="2"/>
      <scheme val="minor"/>
    </font>
    <font>
      <b/>
      <sz val="10"/>
      <color theme="0"/>
      <name val="Calibri"/>
      <family val="2"/>
      <scheme val="minor"/>
    </font>
    <font>
      <b/>
      <i/>
      <sz val="8"/>
      <color theme="1"/>
      <name val="Calibri"/>
      <family val="2"/>
      <scheme val="minor"/>
    </font>
    <font>
      <i/>
      <sz val="8"/>
      <color theme="1"/>
      <name val="Calibri"/>
      <family val="2"/>
      <scheme val="minor"/>
    </font>
    <font>
      <i/>
      <sz val="8"/>
      <color rgb="FFFF0000"/>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sz val="7"/>
      <color theme="1"/>
      <name val="Cambria"/>
      <family val="1"/>
      <scheme val="major"/>
    </font>
    <font>
      <sz val="10"/>
      <color theme="1"/>
      <name val="Cambria"/>
      <family val="1"/>
      <scheme val="major"/>
    </font>
    <font>
      <sz val="11"/>
      <color indexed="8"/>
      <name val="Calibri"/>
      <family val="2"/>
    </font>
    <font>
      <sz val="8"/>
      <color theme="4" tint="-0.499984740745262"/>
      <name val="Calibri"/>
      <family val="2"/>
      <scheme val="minor"/>
    </font>
    <font>
      <sz val="7"/>
      <color theme="4" tint="-0.499984740745262"/>
      <name val="Calibri"/>
      <family val="2"/>
      <scheme val="minor"/>
    </font>
    <font>
      <sz val="10"/>
      <color theme="0" tint="-0.249977111117893"/>
      <name val="Calibri"/>
      <family val="2"/>
      <scheme val="minor"/>
    </font>
    <font>
      <sz val="10"/>
      <color theme="0" tint="-0.249977111117893"/>
      <name val="Arial"/>
      <family val="2"/>
    </font>
    <font>
      <b/>
      <sz val="10"/>
      <color rgb="FFFF0000"/>
      <name val="Arial"/>
      <family val="2"/>
    </font>
    <font>
      <b/>
      <sz val="11"/>
      <color rgb="FF000000"/>
      <name val="Calibri"/>
      <family val="2"/>
    </font>
    <font>
      <sz val="10"/>
      <name val="Times New Roman"/>
      <family val="1"/>
    </font>
    <font>
      <sz val="7"/>
      <color rgb="FF0000CC"/>
      <name val="Calibri"/>
      <family val="2"/>
    </font>
    <font>
      <b/>
      <sz val="7"/>
      <color rgb="FF0000CC"/>
      <name val="Calibri"/>
      <family val="2"/>
    </font>
    <font>
      <b/>
      <sz val="9"/>
      <color rgb="FF000000"/>
      <name val="Calibri"/>
      <family val="2"/>
    </font>
    <font>
      <b/>
      <sz val="10"/>
      <color rgb="FF000000"/>
      <name val="Calibri"/>
      <family val="2"/>
    </font>
    <font>
      <b/>
      <sz val="8"/>
      <color rgb="FF0000CC"/>
      <name val="Calibri"/>
      <family val="2"/>
      <scheme val="minor"/>
    </font>
    <font>
      <b/>
      <i/>
      <sz val="8"/>
      <color indexed="62"/>
      <name val="Calibri"/>
      <family val="2"/>
      <scheme val="minor"/>
    </font>
    <font>
      <b/>
      <sz val="10"/>
      <color rgb="FF0070C0"/>
      <name val="Calibri"/>
      <family val="2"/>
      <scheme val="minor"/>
    </font>
    <font>
      <b/>
      <sz val="10"/>
      <color rgb="FF0066FF"/>
      <name val="Calibri"/>
      <family val="2"/>
      <scheme val="minor"/>
    </font>
    <font>
      <sz val="7"/>
      <color rgb="FF003399"/>
      <name val="Calibri"/>
      <family val="2"/>
      <scheme val="minor"/>
    </font>
    <font>
      <sz val="7"/>
      <color rgb="FFC00000"/>
      <name val="Calibri"/>
      <family val="2"/>
      <scheme val="minor"/>
    </font>
    <font>
      <b/>
      <sz val="8"/>
      <color theme="4" tint="-0.499984740745262"/>
      <name val="Calibri"/>
      <family val="2"/>
      <scheme val="minor"/>
    </font>
    <font>
      <sz val="11"/>
      <color rgb="FF000000"/>
      <name val="Calibri"/>
      <family val="2"/>
      <scheme val="minor"/>
    </font>
    <font>
      <sz val="6"/>
      <name val="Calibri"/>
      <family val="2"/>
    </font>
    <font>
      <i/>
      <sz val="7"/>
      <name val="Calibri"/>
      <family val="2"/>
    </font>
    <font>
      <sz val="7"/>
      <color rgb="FFFF0000"/>
      <name val="Calibri"/>
      <family val="2"/>
    </font>
    <font>
      <b/>
      <sz val="11"/>
      <color rgb="FF0070C0"/>
      <name val="Calibri"/>
      <family val="2"/>
      <scheme val="minor"/>
    </font>
    <font>
      <sz val="9"/>
      <color rgb="FF000000"/>
      <name val="Calibri"/>
      <family val="2"/>
      <scheme val="minor"/>
    </font>
    <font>
      <b/>
      <sz val="8"/>
      <color rgb="FF000000"/>
      <name val="Calibri"/>
      <family val="2"/>
      <scheme val="minor"/>
    </font>
    <font>
      <sz val="6"/>
      <color rgb="FF000000"/>
      <name val="Calibri"/>
      <family val="2"/>
      <scheme val="minor"/>
    </font>
    <font>
      <sz val="7"/>
      <color rgb="FF000000"/>
      <name val="Calibri"/>
      <family val="2"/>
      <scheme val="minor"/>
    </font>
    <font>
      <b/>
      <sz val="9"/>
      <color rgb="FFFF0000"/>
      <name val="Calibri"/>
      <family val="2"/>
      <scheme val="minor"/>
    </font>
    <font>
      <b/>
      <sz val="7"/>
      <color rgb="FF365F91"/>
      <name val="Calibri"/>
      <family val="2"/>
      <scheme val="minor"/>
    </font>
    <font>
      <sz val="11"/>
      <name val="Calibri"/>
      <family val="2"/>
      <scheme val="minor"/>
    </font>
    <font>
      <sz val="5"/>
      <color rgb="FF000000"/>
      <name val="Calibri"/>
      <family val="2"/>
      <scheme val="minor"/>
    </font>
    <font>
      <sz val="5"/>
      <color rgb="FFCC0000"/>
      <name val="Calibri"/>
      <family val="2"/>
      <scheme val="minor"/>
    </font>
    <font>
      <b/>
      <sz val="5"/>
      <color rgb="FF000000"/>
      <name val="Calibri"/>
      <family val="2"/>
      <scheme val="minor"/>
    </font>
    <font>
      <sz val="7"/>
      <color rgb="FFFF0000"/>
      <name val="Calibri"/>
      <family val="2"/>
      <scheme val="minor"/>
    </font>
    <font>
      <b/>
      <sz val="7"/>
      <name val="Calibri"/>
      <family val="2"/>
    </font>
    <font>
      <sz val="8"/>
      <name val="Calibri"/>
      <family val="2"/>
    </font>
    <font>
      <b/>
      <sz val="8"/>
      <name val="Calibri"/>
      <family val="2"/>
    </font>
    <font>
      <sz val="6"/>
      <name val="Arial"/>
      <family val="2"/>
    </font>
    <font>
      <sz val="8"/>
      <name val="Calibri"/>
      <family val="2"/>
      <charset val="1"/>
    </font>
    <font>
      <sz val="7"/>
      <name val="Calibri"/>
      <family val="2"/>
      <charset val="1"/>
    </font>
    <font>
      <sz val="9"/>
      <color rgb="FF333399"/>
      <name val="Calibri"/>
      <family val="2"/>
      <charset val="1"/>
    </font>
    <font>
      <sz val="9"/>
      <color rgb="FF333399"/>
      <name val="Calibri"/>
      <family val="2"/>
    </font>
    <font>
      <sz val="7"/>
      <color rgb="FF0070C0"/>
      <name val="Calibri"/>
      <family val="2"/>
      <scheme val="minor"/>
    </font>
    <font>
      <b/>
      <sz val="9"/>
      <color indexed="62"/>
      <name val="Calibri"/>
      <family val="2"/>
      <scheme val="minor"/>
    </font>
    <font>
      <sz val="12"/>
      <name val="Calibri"/>
      <family val="2"/>
      <scheme val="minor"/>
    </font>
    <font>
      <sz val="8"/>
      <color rgb="FF002060"/>
      <name val="Calibri"/>
      <family val="2"/>
      <scheme val="minor"/>
    </font>
    <font>
      <sz val="8"/>
      <color theme="0" tint="-4.9989318521683403E-2"/>
      <name val="Arial"/>
      <family val="2"/>
    </font>
    <font>
      <b/>
      <sz val="8"/>
      <color rgb="FF0070C0"/>
      <name val="Arial"/>
      <family val="2"/>
    </font>
    <font>
      <b/>
      <i/>
      <sz val="10"/>
      <color rgb="FF0070C0"/>
      <name val="Calibri"/>
      <family val="2"/>
      <scheme val="minor"/>
    </font>
    <font>
      <sz val="10"/>
      <color rgb="FFFF0000"/>
      <name val="Calibri"/>
      <family val="2"/>
      <scheme val="minor"/>
    </font>
    <font>
      <b/>
      <sz val="8"/>
      <color rgb="FF002060"/>
      <name val="Calibri"/>
      <family val="2"/>
      <scheme val="minor"/>
    </font>
    <font>
      <sz val="10"/>
      <name val="Arial"/>
      <family val="2"/>
    </font>
    <font>
      <b/>
      <sz val="10"/>
      <color indexed="62"/>
      <name val="Arial"/>
      <family val="2"/>
    </font>
    <font>
      <b/>
      <sz val="7"/>
      <name val="Arial"/>
      <family val="2"/>
    </font>
    <font>
      <sz val="6"/>
      <color theme="4" tint="-0.499984740745262"/>
      <name val="Arial"/>
      <family val="2"/>
    </font>
    <font>
      <sz val="7"/>
      <color indexed="58"/>
      <name val="Arial"/>
      <family val="2"/>
    </font>
    <font>
      <b/>
      <sz val="6"/>
      <name val="Arial"/>
      <family val="2"/>
    </font>
    <font>
      <sz val="8"/>
      <color theme="1"/>
      <name val="Calibri"/>
      <family val="2"/>
    </font>
    <font>
      <sz val="7"/>
      <color theme="1"/>
      <name val="Calibri"/>
      <family val="2"/>
    </font>
    <font>
      <sz val="8"/>
      <color theme="1"/>
      <name val="Arial"/>
      <family val="2"/>
    </font>
    <font>
      <sz val="8"/>
      <color rgb="FF244061"/>
      <name val="Arial"/>
      <family val="2"/>
    </font>
    <font>
      <sz val="8"/>
      <color rgb="FF333399"/>
      <name val="Arial"/>
      <family val="2"/>
    </font>
    <font>
      <sz val="10"/>
      <color theme="1"/>
      <name val="Calibri"/>
      <family val="2"/>
    </font>
    <font>
      <sz val="10"/>
      <color rgb="FFFF0000"/>
      <name val="Calibri"/>
      <family val="2"/>
    </font>
    <font>
      <sz val="6"/>
      <color rgb="FFFF0000"/>
      <name val="Calibri"/>
      <family val="2"/>
      <scheme val="minor"/>
    </font>
    <font>
      <b/>
      <sz val="10"/>
      <color rgb="FF0070C0"/>
      <name val="Calibri"/>
      <family val="2"/>
    </font>
    <font>
      <b/>
      <sz val="6"/>
      <color rgb="FF000080"/>
      <name val="Calibri"/>
      <family val="2"/>
    </font>
    <font>
      <sz val="6"/>
      <color rgb="FF000080"/>
      <name val="Calibri"/>
      <family val="2"/>
    </font>
    <font>
      <b/>
      <sz val="7"/>
      <color theme="1"/>
      <name val="Calibri"/>
      <family val="2"/>
      <scheme val="minor"/>
    </font>
    <font>
      <b/>
      <sz val="7"/>
      <color theme="0" tint="-0.249977111117893"/>
      <name val="Calibri"/>
      <family val="2"/>
      <scheme val="minor"/>
    </font>
    <font>
      <sz val="10"/>
      <color theme="1" tint="0.34998626667073579"/>
      <name val="Calibri"/>
      <family val="2"/>
      <scheme val="minor"/>
    </font>
    <font>
      <sz val="9"/>
      <color theme="1" tint="0.34998626667073579"/>
      <name val="Calibri"/>
      <family val="2"/>
      <scheme val="minor"/>
    </font>
    <font>
      <b/>
      <i/>
      <sz val="9"/>
      <color theme="1" tint="0.34998626667073579"/>
      <name val="Calibri"/>
      <family val="2"/>
      <scheme val="minor"/>
    </font>
  </fonts>
  <fills count="49">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rgb="FFF3F199"/>
        <bgColor indexed="64"/>
      </patternFill>
    </fill>
    <fill>
      <patternFill patternType="solid">
        <fgColor theme="0" tint="-0.499984740745262"/>
        <bgColor indexed="64"/>
      </patternFill>
    </fill>
    <fill>
      <patternFill patternType="solid">
        <fgColor rgb="FFDCE6F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1" tint="0.499984740745262"/>
        <bgColor indexed="64"/>
      </patternFill>
    </fill>
    <fill>
      <patternFill patternType="solid">
        <fgColor rgb="FF002060"/>
        <bgColor indexed="64"/>
      </patternFill>
    </fill>
    <fill>
      <patternFill patternType="solid">
        <fgColor theme="4" tint="0.79998168889431442"/>
        <bgColor theme="4" tint="0.79998168889431442"/>
      </patternFill>
    </fill>
    <fill>
      <patternFill patternType="solid">
        <fgColor rgb="FFDBE5F1"/>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indexed="43"/>
        <bgColor indexed="64"/>
      </patternFill>
    </fill>
    <fill>
      <patternFill patternType="solid">
        <fgColor theme="3"/>
        <bgColor indexed="64"/>
      </patternFill>
    </fill>
    <fill>
      <patternFill patternType="solid">
        <fgColor theme="9" tint="0.79998168889431442"/>
        <bgColor indexed="64"/>
      </patternFill>
    </fill>
    <fill>
      <patternFill patternType="solid">
        <fgColor rgb="FFD9D9D9"/>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00B050"/>
        <bgColor indexed="64"/>
      </patternFill>
    </fill>
    <fill>
      <patternFill patternType="solid">
        <fgColor rgb="FFDBE5F1"/>
        <bgColor rgb="FFDBE5F1"/>
      </patternFill>
    </fill>
    <fill>
      <patternFill patternType="solid">
        <fgColor rgb="FFF2F2F2"/>
        <bgColor rgb="FFF2F2F2"/>
      </patternFill>
    </fill>
    <fill>
      <patternFill patternType="solid">
        <fgColor theme="8" tint="0.39997558519241921"/>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medium">
        <color indexed="64"/>
      </left>
      <right style="medium">
        <color indexed="64"/>
      </right>
      <top style="medium">
        <color indexed="64"/>
      </top>
      <bottom style="medium">
        <color indexed="64"/>
      </bottom>
      <diagonal/>
    </border>
    <border>
      <left style="dotted">
        <color indexed="64"/>
      </left>
      <right/>
      <top/>
      <bottom/>
      <diagonal/>
    </border>
    <border>
      <left/>
      <right style="dotted">
        <color indexed="64"/>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indexed="64"/>
      </top>
      <bottom style="hair">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style="thin">
        <color indexed="64"/>
      </top>
      <bottom/>
      <diagonal/>
    </border>
    <border>
      <left/>
      <right style="dotted">
        <color indexed="64"/>
      </right>
      <top style="thin">
        <color indexed="64"/>
      </top>
      <bottom/>
      <diagonal/>
    </border>
    <border>
      <left/>
      <right/>
      <top/>
      <bottom style="hair">
        <color indexed="64"/>
      </bottom>
      <diagonal/>
    </border>
    <border>
      <left/>
      <right/>
      <top/>
      <bottom style="thin">
        <color theme="4" tint="0.39997558519241921"/>
      </bottom>
      <diagonal/>
    </border>
    <border>
      <left/>
      <right/>
      <top style="thin">
        <color theme="4" tint="0.39997558519241921"/>
      </top>
      <bottom/>
      <diagonal/>
    </border>
    <border>
      <left/>
      <right/>
      <top style="medium">
        <color rgb="FF4F81BD"/>
      </top>
      <bottom/>
      <diagonal/>
    </border>
    <border>
      <left/>
      <right/>
      <top style="medium">
        <color rgb="FF0070C0"/>
      </top>
      <bottom/>
      <diagonal/>
    </border>
    <border>
      <left/>
      <right/>
      <top/>
      <bottom style="medium">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hair">
        <color rgb="FF000000"/>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style="hair">
        <color rgb="FF000000"/>
      </left>
      <right/>
      <top style="thin">
        <color indexed="64"/>
      </top>
      <bottom style="thin">
        <color indexed="64"/>
      </bottom>
      <diagonal/>
    </border>
    <border>
      <left/>
      <right style="medium">
        <color indexed="64"/>
      </right>
      <top style="thin">
        <color indexed="64"/>
      </top>
      <bottom style="thin">
        <color indexed="64"/>
      </bottom>
      <diagonal/>
    </border>
    <border>
      <left style="hair">
        <color rgb="FF000000"/>
      </left>
      <right style="medium">
        <color indexed="64"/>
      </right>
      <top/>
      <bottom/>
      <diagonal/>
    </border>
    <border>
      <left style="hair">
        <color rgb="FF000000"/>
      </left>
      <right/>
      <top/>
      <bottom/>
      <diagonal/>
    </border>
    <border>
      <left style="medium">
        <color indexed="64"/>
      </left>
      <right/>
      <top style="thin">
        <color indexed="64"/>
      </top>
      <bottom style="thin">
        <color indexed="64"/>
      </bottom>
      <diagonal/>
    </border>
    <border>
      <left/>
      <right style="hair">
        <color rgb="FF000000"/>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rgb="FF000000"/>
      </right>
      <top style="dotted">
        <color indexed="64"/>
      </top>
      <bottom style="dotted">
        <color indexed="64"/>
      </bottom>
      <diagonal/>
    </border>
    <border>
      <left style="dotted">
        <color rgb="FF000000"/>
      </left>
      <right/>
      <top style="dotted">
        <color indexed="64"/>
      </top>
      <bottom style="dotted">
        <color indexed="64"/>
      </bottom>
      <diagonal/>
    </border>
    <border>
      <left/>
      <right/>
      <top/>
      <bottom style="dotted">
        <color rgb="FF000000"/>
      </bottom>
      <diagonal/>
    </border>
    <border>
      <left/>
      <right style="dotted">
        <color indexed="64"/>
      </right>
      <top/>
      <bottom style="dotted">
        <color rgb="FF000000"/>
      </bottom>
      <diagonal/>
    </border>
    <border>
      <left style="dotted">
        <color indexed="64"/>
      </left>
      <right style="dotted">
        <color indexed="64"/>
      </right>
      <top/>
      <bottom style="dotted">
        <color rgb="FF000000"/>
      </bottom>
      <diagonal/>
    </border>
    <border>
      <left style="dotted">
        <color indexed="64"/>
      </left>
      <right style="dotted">
        <color indexed="64"/>
      </right>
      <top style="dotted">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auto="1"/>
      </left>
      <right style="hair">
        <color auto="1"/>
      </right>
      <top/>
      <bottom style="hair">
        <color auto="1"/>
      </bottom>
      <diagonal/>
    </border>
    <border>
      <left style="thin">
        <color indexed="64"/>
      </left>
      <right style="medium">
        <color indexed="64"/>
      </right>
      <top style="hair">
        <color indexed="64"/>
      </top>
      <bottom style="hair">
        <color indexed="64"/>
      </bottom>
      <diagonal/>
    </border>
    <border>
      <left style="hair">
        <color rgb="FF000000"/>
      </left>
      <right/>
      <top style="thin">
        <color indexed="64"/>
      </top>
      <bottom style="hair">
        <color indexed="64"/>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thin">
        <color indexed="64"/>
      </bottom>
      <diagonal/>
    </border>
    <border>
      <left style="hair">
        <color rgb="FF000000"/>
      </left>
      <right/>
      <top/>
      <bottom style="hair">
        <color rgb="FF000000"/>
      </bottom>
      <diagonal/>
    </border>
  </borders>
  <cellStyleXfs count="26">
    <xf numFmtId="0" fontId="0" fillId="0" borderId="0"/>
    <xf numFmtId="0" fontId="13"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135" fillId="0" borderId="0" applyFont="0" applyFill="0" applyBorder="0" applyAlignment="0" applyProtection="0"/>
    <xf numFmtId="9" fontId="2" fillId="0" borderId="0" applyFont="0" applyFill="0" applyBorder="0" applyAlignment="0" applyProtection="0"/>
    <xf numFmtId="164" fontId="187"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xf numFmtId="0" fontId="1" fillId="0" borderId="0"/>
    <xf numFmtId="164" fontId="2" fillId="0" borderId="0" applyFont="0" applyFill="0" applyBorder="0" applyAlignment="0" applyProtection="0"/>
    <xf numFmtId="0" fontId="2" fillId="0" borderId="0"/>
    <xf numFmtId="169" fontId="2" fillId="0" borderId="0"/>
    <xf numFmtId="9" fontId="2" fillId="0" borderId="0" applyFont="0" applyFill="0" applyBorder="0" applyAlignment="0" applyProtection="0"/>
  </cellStyleXfs>
  <cellXfs count="1263">
    <xf numFmtId="0" fontId="0" fillId="0" borderId="0" xfId="0"/>
    <xf numFmtId="0" fontId="13" fillId="0" borderId="0" xfId="1"/>
    <xf numFmtId="0" fontId="2" fillId="0" borderId="0" xfId="3"/>
    <xf numFmtId="3" fontId="17" fillId="0" borderId="7" xfId="0" applyNumberFormat="1" applyFont="1" applyBorder="1" applyAlignment="1" applyProtection="1">
      <alignment horizontal="center" vertical="center" wrapText="1"/>
      <protection locked="0"/>
    </xf>
    <xf numFmtId="0" fontId="23" fillId="0" borderId="0" xfId="3" applyFont="1"/>
    <xf numFmtId="4" fontId="17" fillId="0" borderId="7" xfId="0" applyNumberFormat="1" applyFont="1" applyBorder="1" applyAlignment="1" applyProtection="1">
      <alignment horizontal="center" vertical="center" wrapText="1"/>
      <protection locked="0"/>
    </xf>
    <xf numFmtId="0" fontId="25" fillId="0" borderId="0" xfId="0" applyFont="1"/>
    <xf numFmtId="0" fontId="25" fillId="0" borderId="0" xfId="1" applyFont="1"/>
    <xf numFmtId="3" fontId="20" fillId="0" borderId="7" xfId="0" applyNumberFormat="1" applyFont="1" applyBorder="1" applyAlignment="1">
      <alignment horizontal="right" vertical="center" wrapText="1"/>
    </xf>
    <xf numFmtId="3" fontId="20" fillId="0" borderId="1" xfId="0" applyNumberFormat="1" applyFont="1" applyBorder="1" applyAlignment="1" applyProtection="1">
      <alignment horizontal="center" vertical="center"/>
      <protection locked="0"/>
    </xf>
    <xf numFmtId="3" fontId="20" fillId="0" borderId="0" xfId="0" applyNumberFormat="1" applyFont="1" applyAlignment="1">
      <alignment horizontal="right" vertical="center" wrapText="1"/>
    </xf>
    <xf numFmtId="167" fontId="19" fillId="8" borderId="12" xfId="0" applyNumberFormat="1" applyFont="1" applyFill="1" applyBorder="1" applyAlignment="1">
      <alignment vertical="center" wrapText="1"/>
    </xf>
    <xf numFmtId="0" fontId="35" fillId="8" borderId="28" xfId="1" applyFont="1" applyFill="1" applyBorder="1" applyAlignment="1">
      <alignment horizontal="center" vertical="center" wrapText="1"/>
    </xf>
    <xf numFmtId="165" fontId="17" fillId="8" borderId="39" xfId="2" applyNumberFormat="1" applyFont="1" applyFill="1" applyBorder="1" applyAlignment="1" applyProtection="1">
      <alignment horizontal="center" vertical="center" wrapText="1"/>
    </xf>
    <xf numFmtId="165" fontId="17" fillId="8" borderId="22" xfId="2" applyNumberFormat="1" applyFont="1" applyFill="1" applyBorder="1" applyAlignment="1" applyProtection="1">
      <alignment horizontal="center" vertical="center" wrapText="1"/>
    </xf>
    <xf numFmtId="165" fontId="37" fillId="8" borderId="1" xfId="2" applyNumberFormat="1" applyFont="1" applyFill="1" applyBorder="1" applyAlignment="1" applyProtection="1">
      <alignment horizontal="center" vertical="center" wrapText="1"/>
    </xf>
    <xf numFmtId="3" fontId="17" fillId="8" borderId="17" xfId="0" applyNumberFormat="1" applyFont="1" applyFill="1" applyBorder="1" applyAlignment="1">
      <alignment horizontal="center" vertical="center" wrapText="1"/>
    </xf>
    <xf numFmtId="3" fontId="17" fillId="8" borderId="18" xfId="0" applyNumberFormat="1" applyFont="1" applyFill="1" applyBorder="1" applyAlignment="1">
      <alignment horizontal="center" vertical="center" wrapText="1"/>
    </xf>
    <xf numFmtId="14" fontId="25" fillId="0" borderId="16" xfId="1" applyNumberFormat="1" applyFont="1" applyBorder="1" applyAlignment="1" applyProtection="1">
      <alignment horizontal="center" vertical="center"/>
      <protection locked="0"/>
    </xf>
    <xf numFmtId="0" fontId="20" fillId="0" borderId="19" xfId="1" applyFont="1" applyBorder="1" applyAlignment="1" applyProtection="1">
      <alignment horizontal="left" vertical="center" wrapText="1"/>
      <protection locked="0"/>
    </xf>
    <xf numFmtId="9" fontId="17" fillId="8" borderId="21" xfId="2" applyFont="1" applyFill="1" applyBorder="1" applyAlignment="1" applyProtection="1">
      <alignment horizontal="center" vertical="center" wrapText="1"/>
    </xf>
    <xf numFmtId="9" fontId="17" fillId="8" borderId="22" xfId="2" applyFont="1" applyFill="1" applyBorder="1" applyAlignment="1" applyProtection="1">
      <alignment horizontal="center" vertical="center" wrapText="1"/>
    </xf>
    <xf numFmtId="0" fontId="2" fillId="0" borderId="0" xfId="3" applyAlignment="1">
      <alignment horizontal="center" vertical="center"/>
    </xf>
    <xf numFmtId="0" fontId="25" fillId="0" borderId="7" xfId="3" applyFont="1" applyBorder="1" applyAlignment="1">
      <alignment horizontal="center" vertical="center"/>
    </xf>
    <xf numFmtId="0" fontId="16" fillId="11" borderId="7" xfId="3" applyFont="1" applyFill="1" applyBorder="1" applyAlignment="1">
      <alignment horizontal="center" vertical="center" textRotation="90"/>
    </xf>
    <xf numFmtId="0" fontId="43" fillId="10" borderId="7" xfId="3" applyFont="1" applyFill="1" applyBorder="1" applyAlignment="1">
      <alignment horizontal="center" vertical="center" textRotation="90"/>
    </xf>
    <xf numFmtId="0" fontId="43" fillId="15" borderId="7" xfId="3" applyFont="1" applyFill="1" applyBorder="1" applyAlignment="1">
      <alignment horizontal="center" vertical="center"/>
    </xf>
    <xf numFmtId="0" fontId="43" fillId="10" borderId="7" xfId="3" applyFont="1" applyFill="1" applyBorder="1" applyAlignment="1">
      <alignment horizontal="center" vertical="center"/>
    </xf>
    <xf numFmtId="0" fontId="43" fillId="11" borderId="7" xfId="3" applyFont="1" applyFill="1" applyBorder="1" applyAlignment="1">
      <alignment horizontal="center" vertical="center"/>
    </xf>
    <xf numFmtId="0" fontId="25" fillId="11" borderId="7" xfId="3" applyFont="1" applyFill="1" applyBorder="1" applyAlignment="1">
      <alignment horizontal="center" vertical="center" textRotation="90" wrapText="1"/>
    </xf>
    <xf numFmtId="0" fontId="25" fillId="16" borderId="7" xfId="3" applyFont="1" applyFill="1" applyBorder="1" applyAlignment="1">
      <alignment horizontal="center" vertical="center" textRotation="90" wrapText="1"/>
    </xf>
    <xf numFmtId="0" fontId="25" fillId="17" borderId="8" xfId="3" applyFont="1" applyFill="1" applyBorder="1" applyAlignment="1">
      <alignment horizontal="center" vertical="center" textRotation="90" wrapText="1"/>
    </xf>
    <xf numFmtId="0" fontId="25" fillId="0" borderId="0" xfId="3" applyFont="1" applyAlignment="1">
      <alignment horizontal="center" vertical="center"/>
    </xf>
    <xf numFmtId="0" fontId="34" fillId="12" borderId="7" xfId="3" applyFont="1" applyFill="1" applyBorder="1" applyAlignment="1">
      <alignment horizontal="center" vertical="center"/>
    </xf>
    <xf numFmtId="0" fontId="44" fillId="18" borderId="0" xfId="3" applyFont="1" applyFill="1" applyAlignment="1">
      <alignment horizontal="left" vertical="center" wrapText="1"/>
    </xf>
    <xf numFmtId="0" fontId="45" fillId="0" borderId="0" xfId="3" applyFont="1"/>
    <xf numFmtId="0" fontId="17" fillId="0" borderId="7" xfId="3" applyFont="1" applyBorder="1" applyAlignment="1">
      <alignment horizontal="center" vertical="center" textRotation="90" wrapText="1"/>
    </xf>
    <xf numFmtId="3" fontId="25" fillId="8" borderId="7" xfId="3" applyNumberFormat="1" applyFont="1" applyFill="1" applyBorder="1" applyAlignment="1">
      <alignment horizontal="center" vertical="center"/>
    </xf>
    <xf numFmtId="4" fontId="25" fillId="8" borderId="7" xfId="3" applyNumberFormat="1" applyFont="1" applyFill="1" applyBorder="1" applyAlignment="1">
      <alignment horizontal="center" vertical="center"/>
    </xf>
    <xf numFmtId="2" fontId="25" fillId="8" borderId="7" xfId="3" applyNumberFormat="1" applyFont="1" applyFill="1" applyBorder="1" applyAlignment="1">
      <alignment horizontal="center" vertical="center"/>
    </xf>
    <xf numFmtId="4" fontId="46" fillId="8" borderId="7" xfId="3" applyNumberFormat="1" applyFont="1" applyFill="1" applyBorder="1" applyAlignment="1">
      <alignment horizontal="center" vertical="center" wrapText="1"/>
    </xf>
    <xf numFmtId="4" fontId="25" fillId="8" borderId="7" xfId="3" applyNumberFormat="1" applyFont="1" applyFill="1" applyBorder="1" applyAlignment="1">
      <alignment horizontal="center" vertical="center" wrapText="1"/>
    </xf>
    <xf numFmtId="4" fontId="25" fillId="8" borderId="8" xfId="3" applyNumberFormat="1" applyFont="1" applyFill="1" applyBorder="1" applyAlignment="1">
      <alignment horizontal="center" vertical="center"/>
    </xf>
    <xf numFmtId="0" fontId="17" fillId="8" borderId="7" xfId="3" applyFont="1" applyFill="1" applyBorder="1" applyAlignment="1">
      <alignment horizontal="center" vertical="center"/>
    </xf>
    <xf numFmtId="0" fontId="25" fillId="0" borderId="0" xfId="3" applyFont="1"/>
    <xf numFmtId="0" fontId="47" fillId="5" borderId="0" xfId="0" applyFont="1" applyFill="1" applyAlignment="1" applyProtection="1">
      <alignment horizontal="center" vertical="center"/>
      <protection locked="0"/>
    </xf>
    <xf numFmtId="0" fontId="21" fillId="0" borderId="0" xfId="3" applyFont="1" applyAlignment="1">
      <alignment horizontal="right" vertical="center"/>
    </xf>
    <xf numFmtId="3" fontId="25" fillId="10" borderId="7" xfId="3" applyNumberFormat="1" applyFont="1" applyFill="1" applyBorder="1" applyAlignment="1" applyProtection="1">
      <alignment horizontal="center" vertical="center"/>
      <protection locked="0"/>
    </xf>
    <xf numFmtId="4" fontId="25" fillId="5" borderId="7" xfId="3" applyNumberFormat="1" applyFont="1" applyFill="1" applyBorder="1" applyAlignment="1" applyProtection="1">
      <alignment horizontal="center" vertical="center"/>
      <protection locked="0"/>
    </xf>
    <xf numFmtId="1" fontId="25" fillId="10" borderId="7" xfId="3" applyNumberFormat="1" applyFont="1" applyFill="1" applyBorder="1" applyAlignment="1" applyProtection="1">
      <alignment horizontal="center" vertical="center"/>
      <protection locked="0"/>
    </xf>
    <xf numFmtId="2" fontId="25" fillId="5" borderId="7" xfId="3" applyNumberFormat="1" applyFont="1" applyFill="1" applyBorder="1" applyAlignment="1" applyProtection="1">
      <alignment horizontal="center" vertical="center"/>
      <protection locked="0"/>
    </xf>
    <xf numFmtId="0" fontId="19" fillId="0" borderId="0" xfId="3" applyFont="1" applyAlignment="1" applyProtection="1">
      <alignment horizontal="left" vertical="center" wrapText="1"/>
      <protection locked="0"/>
    </xf>
    <xf numFmtId="0" fontId="45" fillId="0" borderId="0" xfId="3" applyFont="1" applyProtection="1">
      <protection locked="0"/>
    </xf>
    <xf numFmtId="0" fontId="25" fillId="5" borderId="7" xfId="3" applyFont="1" applyFill="1" applyBorder="1" applyAlignment="1" applyProtection="1">
      <alignment horizontal="center" vertical="center"/>
      <protection locked="0"/>
    </xf>
    <xf numFmtId="0" fontId="25" fillId="0" borderId="0" xfId="3" applyFont="1" applyProtection="1">
      <protection locked="0"/>
    </xf>
    <xf numFmtId="0" fontId="45" fillId="0" borderId="0" xfId="3" applyFont="1" applyAlignment="1" applyProtection="1">
      <alignment vertical="center"/>
      <protection locked="0"/>
    </xf>
    <xf numFmtId="0" fontId="17" fillId="5" borderId="7" xfId="3" applyFont="1" applyFill="1" applyBorder="1" applyAlignment="1" applyProtection="1">
      <alignment horizontal="left" vertical="center"/>
      <protection locked="0"/>
    </xf>
    <xf numFmtId="3" fontId="25" fillId="5" borderId="7" xfId="3" applyNumberFormat="1" applyFont="1" applyFill="1" applyBorder="1" applyAlignment="1" applyProtection="1">
      <alignment horizontal="center" vertical="center"/>
      <protection locked="0"/>
    </xf>
    <xf numFmtId="0" fontId="45" fillId="0" borderId="0" xfId="3" applyFont="1" applyAlignment="1" applyProtection="1">
      <alignment horizontal="center"/>
      <protection locked="0"/>
    </xf>
    <xf numFmtId="0" fontId="4" fillId="5" borderId="1" xfId="0" applyFont="1" applyFill="1" applyBorder="1" applyAlignment="1" applyProtection="1">
      <alignment horizontal="center" vertical="center"/>
      <protection locked="0"/>
    </xf>
    <xf numFmtId="0" fontId="48" fillId="5" borderId="7" xfId="3" applyFont="1" applyFill="1" applyBorder="1" applyAlignment="1">
      <alignment horizontal="center" vertical="center" textRotation="90" wrapText="1"/>
    </xf>
    <xf numFmtId="3" fontId="16" fillId="5" borderId="7" xfId="0" applyNumberFormat="1" applyFont="1" applyFill="1" applyBorder="1" applyAlignment="1" applyProtection="1">
      <alignment horizontal="center" vertical="center" wrapText="1"/>
      <protection locked="0"/>
    </xf>
    <xf numFmtId="165" fontId="17" fillId="5" borderId="7" xfId="2" applyNumberFormat="1" applyFont="1" applyFill="1" applyBorder="1" applyAlignment="1" applyProtection="1">
      <alignment horizontal="center" vertical="center"/>
      <protection locked="0"/>
    </xf>
    <xf numFmtId="0" fontId="2" fillId="0" borderId="0" xfId="3" applyProtection="1">
      <protection locked="0"/>
    </xf>
    <xf numFmtId="165" fontId="17" fillId="5" borderId="7" xfId="2" applyNumberFormat="1" applyFont="1" applyFill="1" applyBorder="1" applyAlignment="1" applyProtection="1">
      <alignment horizontal="center" vertical="center"/>
    </xf>
    <xf numFmtId="3" fontId="17" fillId="5" borderId="7" xfId="0" applyNumberFormat="1" applyFont="1" applyFill="1" applyBorder="1" applyAlignment="1">
      <alignment horizontal="center" vertical="center" wrapText="1"/>
    </xf>
    <xf numFmtId="3" fontId="65" fillId="0" borderId="7" xfId="0" applyNumberFormat="1" applyFont="1" applyBorder="1" applyAlignment="1" applyProtection="1">
      <alignment horizontal="center" vertical="center" wrapText="1"/>
      <protection locked="0"/>
    </xf>
    <xf numFmtId="0" fontId="64" fillId="20" borderId="7" xfId="0" applyFont="1" applyFill="1" applyBorder="1" applyAlignment="1">
      <alignment horizontal="right" vertical="center"/>
    </xf>
    <xf numFmtId="3" fontId="16" fillId="0" borderId="7" xfId="0" applyNumberFormat="1" applyFont="1" applyBorder="1" applyAlignment="1">
      <alignment horizontal="center" vertical="center" wrapText="1"/>
    </xf>
    <xf numFmtId="3" fontId="17" fillId="0" borderId="7" xfId="0" applyNumberFormat="1" applyFont="1" applyBorder="1" applyAlignment="1">
      <alignment horizontal="center" vertical="center" wrapText="1"/>
    </xf>
    <xf numFmtId="0" fontId="27" fillId="5" borderId="0" xfId="0" applyFont="1" applyFill="1" applyAlignment="1">
      <alignment horizontal="right" vertical="center"/>
    </xf>
    <xf numFmtId="0" fontId="27" fillId="5" borderId="0" xfId="0" applyFont="1" applyFill="1" applyAlignment="1">
      <alignment horizontal="left" vertical="center"/>
    </xf>
    <xf numFmtId="0" fontId="66" fillId="5" borderId="0" xfId="0" applyFont="1" applyFill="1" applyAlignment="1">
      <alignment horizontal="right" vertical="center"/>
    </xf>
    <xf numFmtId="0" fontId="70" fillId="5" borderId="0" xfId="0" applyFont="1" applyFill="1" applyAlignment="1">
      <alignment horizontal="left" vertical="center"/>
    </xf>
    <xf numFmtId="0" fontId="67" fillId="5" borderId="0" xfId="0" applyFont="1" applyFill="1" applyAlignment="1">
      <alignment horizontal="right" vertical="center"/>
    </xf>
    <xf numFmtId="0" fontId="71" fillId="5" borderId="0" xfId="0" applyFont="1" applyFill="1" applyAlignment="1">
      <alignment horizontal="left" vertical="center"/>
    </xf>
    <xf numFmtId="0" fontId="68" fillId="5" borderId="0" xfId="0" applyFont="1" applyFill="1" applyAlignment="1">
      <alignment horizontal="right" vertical="center"/>
    </xf>
    <xf numFmtId="0" fontId="72" fillId="5" borderId="0" xfId="0" applyFont="1" applyFill="1" applyAlignment="1">
      <alignment horizontal="left" vertical="center"/>
    </xf>
    <xf numFmtId="0" fontId="69" fillId="5" borderId="0" xfId="0" applyFont="1" applyFill="1" applyAlignment="1">
      <alignment horizontal="right" vertical="center"/>
    </xf>
    <xf numFmtId="0" fontId="73" fillId="5" borderId="0" xfId="0" applyFont="1" applyFill="1" applyAlignment="1">
      <alignment horizontal="left" vertical="center"/>
    </xf>
    <xf numFmtId="3" fontId="65" fillId="0" borderId="7" xfId="0" applyNumberFormat="1" applyFont="1" applyBorder="1" applyAlignment="1">
      <alignment horizontal="center" vertical="center" wrapText="1"/>
    </xf>
    <xf numFmtId="0" fontId="64" fillId="23" borderId="7" xfId="0" applyFont="1" applyFill="1" applyBorder="1" applyAlignment="1">
      <alignment horizontal="right" vertical="center"/>
    </xf>
    <xf numFmtId="0" fontId="24" fillId="13" borderId="0" xfId="0" applyFont="1" applyFill="1" applyAlignment="1">
      <alignment vertical="top" textRotation="90" wrapText="1"/>
    </xf>
    <xf numFmtId="4" fontId="17" fillId="7" borderId="5" xfId="0" applyNumberFormat="1" applyFont="1" applyFill="1" applyBorder="1" applyAlignment="1" applyProtection="1">
      <alignment horizontal="center" vertical="center" wrapText="1"/>
      <protection locked="0"/>
    </xf>
    <xf numFmtId="4" fontId="0" fillId="7" borderId="0" xfId="0" applyNumberFormat="1" applyFill="1"/>
    <xf numFmtId="3" fontId="6" fillId="7" borderId="5" xfId="0" applyNumberFormat="1" applyFont="1" applyFill="1" applyBorder="1" applyAlignment="1" applyProtection="1">
      <alignment horizontal="left" vertical="center" wrapText="1"/>
      <protection locked="0"/>
    </xf>
    <xf numFmtId="0" fontId="82" fillId="0" borderId="0" xfId="3" applyFont="1"/>
    <xf numFmtId="3" fontId="19" fillId="5" borderId="7" xfId="3" applyNumberFormat="1" applyFont="1" applyFill="1" applyBorder="1" applyAlignment="1">
      <alignment horizontal="left" vertical="center" wrapText="1"/>
    </xf>
    <xf numFmtId="0" fontId="83" fillId="0" borderId="0" xfId="3" applyFont="1" applyAlignment="1">
      <alignment horizontal="right"/>
    </xf>
    <xf numFmtId="0" fontId="28" fillId="0" borderId="0" xfId="3" applyFont="1" applyAlignment="1">
      <alignment horizontal="right"/>
    </xf>
    <xf numFmtId="0" fontId="25" fillId="0" borderId="47" xfId="3" applyFont="1" applyBorder="1"/>
    <xf numFmtId="0" fontId="25" fillId="0" borderId="8" xfId="3" applyFont="1" applyBorder="1"/>
    <xf numFmtId="0" fontId="84" fillId="11" borderId="47" xfId="3" applyFont="1" applyFill="1" applyBorder="1" applyAlignment="1">
      <alignment vertical="center"/>
    </xf>
    <xf numFmtId="3" fontId="17" fillId="0" borderId="7" xfId="3" applyNumberFormat="1" applyFont="1" applyBorder="1" applyAlignment="1" applyProtection="1">
      <alignment horizontal="center" vertical="center" wrapText="1"/>
      <protection locked="0"/>
    </xf>
    <xf numFmtId="3" fontId="19" fillId="0" borderId="7" xfId="3" applyNumberFormat="1" applyFont="1" applyBorder="1" applyAlignment="1" applyProtection="1">
      <alignment horizontal="left" vertical="center" wrapText="1"/>
      <protection locked="0"/>
    </xf>
    <xf numFmtId="3" fontId="78" fillId="0" borderId="0" xfId="3" applyNumberFormat="1" applyFont="1" applyAlignment="1" applyProtection="1">
      <alignment horizontal="center" vertical="center" wrapText="1"/>
      <protection locked="0"/>
    </xf>
    <xf numFmtId="168" fontId="11" fillId="0" borderId="7" xfId="0" applyNumberFormat="1" applyFont="1" applyBorder="1" applyAlignment="1" applyProtection="1">
      <alignment horizontal="center" vertical="center"/>
      <protection locked="0"/>
    </xf>
    <xf numFmtId="3" fontId="27" fillId="0" borderId="7" xfId="3" applyNumberFormat="1" applyFont="1" applyBorder="1" applyAlignment="1">
      <alignment horizontal="right" vertical="center" wrapText="1"/>
    </xf>
    <xf numFmtId="0" fontId="90" fillId="0" borderId="0" xfId="3" applyFont="1" applyAlignment="1">
      <alignment horizontal="right"/>
    </xf>
    <xf numFmtId="0" fontId="64" fillId="26" borderId="7" xfId="0" applyFont="1" applyFill="1" applyBorder="1" applyAlignment="1">
      <alignment horizontal="right" vertical="center"/>
    </xf>
    <xf numFmtId="0" fontId="2" fillId="0" borderId="0" xfId="0" applyFont="1"/>
    <xf numFmtId="0" fontId="91" fillId="28" borderId="73" xfId="0" applyFont="1" applyFill="1" applyBorder="1"/>
    <xf numFmtId="0" fontId="91" fillId="28" borderId="74" xfId="0" applyFont="1" applyFill="1" applyBorder="1"/>
    <xf numFmtId="0" fontId="94" fillId="0" borderId="75" xfId="0" applyFont="1" applyBorder="1" applyAlignment="1">
      <alignment vertical="center" wrapText="1"/>
    </xf>
    <xf numFmtId="0" fontId="95" fillId="0" borderId="0" xfId="0" applyFont="1" applyAlignment="1">
      <alignment vertical="center" wrapText="1"/>
    </xf>
    <xf numFmtId="0" fontId="96" fillId="0" borderId="0" xfId="0" applyFont="1" applyAlignment="1">
      <alignment horizontal="right" vertical="center" wrapText="1"/>
    </xf>
    <xf numFmtId="0" fontId="96" fillId="0" borderId="0" xfId="0" applyFont="1" applyAlignment="1">
      <alignment vertical="center" wrapText="1"/>
    </xf>
    <xf numFmtId="0" fontId="5" fillId="0" borderId="0" xfId="0" applyFont="1" applyAlignment="1">
      <alignment horizontal="right" vertical="center"/>
    </xf>
    <xf numFmtId="3" fontId="100" fillId="11" borderId="7" xfId="0" applyNumberFormat="1" applyFont="1" applyFill="1" applyBorder="1" applyAlignment="1" applyProtection="1">
      <alignment horizontal="center" vertical="center" textRotation="90"/>
      <protection locked="0"/>
    </xf>
    <xf numFmtId="166" fontId="17" fillId="30" borderId="7" xfId="0" applyNumberFormat="1" applyFont="1" applyFill="1" applyBorder="1" applyAlignment="1" applyProtection="1">
      <alignment horizontal="center" vertical="center" wrapText="1"/>
      <protection locked="0"/>
    </xf>
    <xf numFmtId="0" fontId="102" fillId="0" borderId="0" xfId="0" applyFont="1"/>
    <xf numFmtId="0" fontId="100" fillId="5" borderId="0" xfId="0" applyFont="1" applyFill="1" applyAlignment="1">
      <alignment horizontal="justify" vertical="center" wrapText="1"/>
    </xf>
    <xf numFmtId="0" fontId="100" fillId="0" borderId="0" xfId="0" applyFont="1" applyAlignment="1">
      <alignment horizontal="justify" vertical="center" wrapText="1"/>
    </xf>
    <xf numFmtId="0" fontId="100" fillId="0" borderId="77" xfId="0" applyFont="1" applyBorder="1" applyAlignment="1">
      <alignment horizontal="justify" vertical="center" wrapText="1"/>
    </xf>
    <xf numFmtId="166" fontId="17" fillId="0" borderId="7" xfId="0" applyNumberFormat="1" applyFont="1" applyBorder="1" applyAlignment="1">
      <alignment horizontal="center" vertical="center" wrapText="1"/>
    </xf>
    <xf numFmtId="0" fontId="17" fillId="5" borderId="0" xfId="0" applyFont="1" applyFill="1"/>
    <xf numFmtId="0" fontId="104" fillId="5" borderId="0" xfId="0" applyFont="1" applyFill="1"/>
    <xf numFmtId="0" fontId="92" fillId="5" borderId="0" xfId="0" applyFont="1" applyFill="1"/>
    <xf numFmtId="165" fontId="17" fillId="0" borderId="59" xfId="2" applyNumberFormat="1" applyFont="1" applyFill="1" applyBorder="1" applyAlignment="1" applyProtection="1">
      <alignment horizontal="center" vertical="center" wrapText="1"/>
    </xf>
    <xf numFmtId="0" fontId="105" fillId="0" borderId="0" xfId="0" applyFont="1"/>
    <xf numFmtId="0" fontId="28" fillId="11" borderId="0" xfId="3" applyFont="1" applyFill="1" applyAlignment="1">
      <alignment vertical="top" wrapText="1"/>
    </xf>
    <xf numFmtId="0" fontId="25" fillId="0" borderId="0" xfId="11" applyFont="1"/>
    <xf numFmtId="0" fontId="2" fillId="0" borderId="0" xfId="11"/>
    <xf numFmtId="0" fontId="30" fillId="5" borderId="0" xfId="11" applyFont="1" applyFill="1" applyAlignment="1">
      <alignment vertical="center"/>
    </xf>
    <xf numFmtId="0" fontId="17" fillId="0" borderId="0" xfId="11" applyFont="1" applyAlignment="1">
      <alignment horizontal="center" vertical="center"/>
    </xf>
    <xf numFmtId="0" fontId="107" fillId="5" borderId="0" xfId="11" applyFont="1" applyFill="1"/>
    <xf numFmtId="0" fontId="31" fillId="0" borderId="0" xfId="3" applyFont="1" applyAlignment="1">
      <alignment horizontal="right" vertical="center"/>
    </xf>
    <xf numFmtId="0" fontId="17" fillId="0" borderId="15" xfId="11" applyFont="1" applyBorder="1" applyAlignment="1">
      <alignment horizontal="center" vertical="center"/>
    </xf>
    <xf numFmtId="3" fontId="20" fillId="0" borderId="0" xfId="3" applyNumberFormat="1" applyFont="1" applyAlignment="1">
      <alignment horizontal="right" vertical="center" wrapText="1"/>
    </xf>
    <xf numFmtId="0" fontId="17" fillId="0" borderId="6" xfId="11" applyFont="1" applyBorder="1" applyAlignment="1">
      <alignment horizontal="center" vertical="center"/>
    </xf>
    <xf numFmtId="0" fontId="2" fillId="22" borderId="0" xfId="3" applyFill="1" applyAlignment="1">
      <alignment vertical="center"/>
    </xf>
    <xf numFmtId="9" fontId="2" fillId="11" borderId="0" xfId="3" applyNumberFormat="1" applyFill="1"/>
    <xf numFmtId="0" fontId="2" fillId="11" borderId="0" xfId="3" applyFill="1"/>
    <xf numFmtId="9" fontId="2" fillId="22" borderId="0" xfId="3" applyNumberFormat="1" applyFill="1"/>
    <xf numFmtId="0" fontId="2" fillId="22" borderId="0" xfId="3" applyFill="1"/>
    <xf numFmtId="9" fontId="2" fillId="31" borderId="0" xfId="3" applyNumberFormat="1" applyFill="1"/>
    <xf numFmtId="0" fontId="2" fillId="31" borderId="0" xfId="3" applyFill="1"/>
    <xf numFmtId="0" fontId="2" fillId="22" borderId="0" xfId="11" applyFill="1" applyAlignment="1">
      <alignment vertical="center"/>
    </xf>
    <xf numFmtId="9" fontId="55" fillId="22" borderId="58" xfId="3" applyNumberFormat="1" applyFont="1" applyFill="1" applyBorder="1" applyAlignment="1">
      <alignment vertical="center" wrapText="1"/>
    </xf>
    <xf numFmtId="0" fontId="110" fillId="19" borderId="78" xfId="3" applyFont="1" applyFill="1" applyBorder="1" applyAlignment="1">
      <alignment vertical="center"/>
    </xf>
    <xf numFmtId="0" fontId="111" fillId="19" borderId="79" xfId="3" applyFont="1" applyFill="1" applyBorder="1" applyAlignment="1">
      <alignment vertical="center" wrapText="1"/>
    </xf>
    <xf numFmtId="0" fontId="111" fillId="19" borderId="80" xfId="3" applyFont="1" applyFill="1" applyBorder="1" applyAlignment="1">
      <alignment vertical="center" wrapText="1"/>
    </xf>
    <xf numFmtId="0" fontId="112" fillId="25" borderId="78" xfId="11" applyFont="1" applyFill="1" applyBorder="1" applyAlignment="1">
      <alignment vertical="center"/>
    </xf>
    <xf numFmtId="0" fontId="112" fillId="25" borderId="79" xfId="11" applyFont="1" applyFill="1" applyBorder="1" applyAlignment="1">
      <alignment vertical="center"/>
    </xf>
    <xf numFmtId="9" fontId="55" fillId="22" borderId="63" xfId="3" applyNumberFormat="1" applyFont="1" applyFill="1" applyBorder="1" applyAlignment="1">
      <alignment vertical="center" wrapText="1"/>
    </xf>
    <xf numFmtId="0" fontId="25" fillId="0" borderId="0" xfId="11" applyFont="1" applyAlignment="1">
      <alignment horizontal="center" vertical="center"/>
    </xf>
    <xf numFmtId="0" fontId="50" fillId="11" borderId="1" xfId="11" applyFont="1" applyFill="1" applyBorder="1" applyAlignment="1">
      <alignment horizontal="center" vertical="center"/>
    </xf>
    <xf numFmtId="0" fontId="2" fillId="7" borderId="0" xfId="11" applyFill="1"/>
    <xf numFmtId="0" fontId="27" fillId="8" borderId="11" xfId="3" applyFont="1" applyFill="1" applyBorder="1" applyAlignment="1">
      <alignment horizontal="center" vertical="center" textRotation="90" wrapText="1"/>
    </xf>
    <xf numFmtId="167" fontId="20" fillId="8" borderId="12" xfId="3" applyNumberFormat="1" applyFont="1" applyFill="1" applyBorder="1" applyAlignment="1">
      <alignment vertical="center" wrapText="1"/>
    </xf>
    <xf numFmtId="167" fontId="19" fillId="8" borderId="12" xfId="3" applyNumberFormat="1" applyFont="1" applyFill="1" applyBorder="1" applyAlignment="1">
      <alignment vertical="center" wrapText="1"/>
    </xf>
    <xf numFmtId="0" fontId="87" fillId="27" borderId="6" xfId="3" applyFont="1" applyFill="1" applyBorder="1" applyAlignment="1">
      <alignment horizontal="center" vertical="center" textRotation="90" wrapText="1"/>
    </xf>
    <xf numFmtId="0" fontId="87" fillId="27" borderId="0" xfId="3" applyFont="1" applyFill="1" applyAlignment="1">
      <alignment horizontal="center" vertical="center" textRotation="90" wrapText="1"/>
    </xf>
    <xf numFmtId="0" fontId="87" fillId="32" borderId="92" xfId="3" applyFont="1" applyFill="1" applyBorder="1" applyAlignment="1">
      <alignment horizontal="center" vertical="center" textRotation="90" wrapText="1"/>
    </xf>
    <xf numFmtId="0" fontId="35" fillId="35" borderId="2" xfId="11" applyFont="1" applyFill="1" applyBorder="1" applyAlignment="1">
      <alignment horizontal="center" vertical="center" wrapText="1"/>
    </xf>
    <xf numFmtId="0" fontId="17" fillId="5" borderId="25" xfId="11" applyFont="1" applyFill="1" applyBorder="1" applyAlignment="1">
      <alignment vertical="center" wrapText="1"/>
    </xf>
    <xf numFmtId="0" fontId="17" fillId="6" borderId="25" xfId="11" applyFont="1" applyFill="1" applyBorder="1" applyAlignment="1">
      <alignment vertical="center" wrapText="1"/>
    </xf>
    <xf numFmtId="0" fontId="87" fillId="33" borderId="92" xfId="3" applyFont="1" applyFill="1" applyBorder="1" applyAlignment="1">
      <alignment horizontal="center" vertical="center" textRotation="90" wrapText="1"/>
    </xf>
    <xf numFmtId="0" fontId="87" fillId="34" borderId="81" xfId="3" applyFont="1" applyFill="1" applyBorder="1" applyAlignment="1">
      <alignment horizontal="center" vertical="center" textRotation="90" wrapText="1"/>
    </xf>
    <xf numFmtId="0" fontId="87" fillId="18" borderId="92" xfId="3" applyFont="1" applyFill="1" applyBorder="1" applyAlignment="1">
      <alignment horizontal="center" vertical="center" textRotation="90" wrapText="1"/>
    </xf>
    <xf numFmtId="0" fontId="15" fillId="7" borderId="20" xfId="11" applyFont="1" applyFill="1" applyBorder="1" applyAlignment="1">
      <alignment horizontal="center" vertical="center" textRotation="90" wrapText="1"/>
    </xf>
    <xf numFmtId="0" fontId="12" fillId="5" borderId="4" xfId="3" applyFont="1" applyFill="1" applyBorder="1" applyAlignment="1" applyProtection="1">
      <alignment horizontal="center" vertical="center" wrapText="1"/>
      <protection locked="0"/>
    </xf>
    <xf numFmtId="165" fontId="17" fillId="8" borderId="43" xfId="2" applyNumberFormat="1" applyFont="1" applyFill="1" applyBorder="1" applyAlignment="1" applyProtection="1">
      <alignment horizontal="center" vertical="center" wrapText="1"/>
    </xf>
    <xf numFmtId="165" fontId="17" fillId="34" borderId="30" xfId="2" applyNumberFormat="1" applyFont="1" applyFill="1" applyBorder="1" applyAlignment="1" applyProtection="1">
      <alignment horizontal="center" vertical="center" wrapText="1"/>
    </xf>
    <xf numFmtId="165" fontId="17" fillId="8" borderId="95" xfId="2" applyNumberFormat="1" applyFont="1" applyFill="1" applyBorder="1" applyAlignment="1" applyProtection="1">
      <alignment horizontal="center" vertical="center" wrapText="1"/>
    </xf>
    <xf numFmtId="0" fontId="30" fillId="0" borderId="10" xfId="11" applyFont="1" applyBorder="1" applyAlignment="1">
      <alignment horizontal="center" vertical="center" wrapText="1"/>
    </xf>
    <xf numFmtId="165" fontId="3" fillId="7" borderId="21" xfId="2" applyNumberFormat="1" applyFont="1" applyFill="1" applyBorder="1" applyAlignment="1" applyProtection="1">
      <alignment horizontal="center" vertical="center" wrapText="1"/>
    </xf>
    <xf numFmtId="165" fontId="3" fillId="7" borderId="22" xfId="2" applyNumberFormat="1" applyFont="1" applyFill="1" applyBorder="1" applyAlignment="1" applyProtection="1">
      <alignment horizontal="center" vertical="center" wrapText="1"/>
    </xf>
    <xf numFmtId="165" fontId="3" fillId="7" borderId="23" xfId="2" applyNumberFormat="1" applyFont="1" applyFill="1" applyBorder="1" applyAlignment="1" applyProtection="1">
      <alignment horizontal="center" vertical="center" wrapText="1"/>
    </xf>
    <xf numFmtId="3" fontId="17" fillId="5" borderId="1" xfId="3" applyNumberFormat="1" applyFont="1" applyFill="1" applyBorder="1" applyAlignment="1">
      <alignment horizontal="center" vertical="center" wrapText="1"/>
    </xf>
    <xf numFmtId="165" fontId="37" fillId="8" borderId="25" xfId="2" applyNumberFormat="1" applyFont="1" applyFill="1" applyBorder="1" applyAlignment="1" applyProtection="1">
      <alignment horizontal="center" vertical="center" wrapText="1"/>
    </xf>
    <xf numFmtId="165" fontId="37" fillId="8" borderId="96" xfId="2" applyNumberFormat="1" applyFont="1" applyFill="1" applyBorder="1" applyAlignment="1" applyProtection="1">
      <alignment horizontal="center" vertical="center" wrapText="1"/>
    </xf>
    <xf numFmtId="0" fontId="30" fillId="0" borderId="14" xfId="11" applyFont="1" applyBorder="1" applyAlignment="1">
      <alignment horizontal="center" vertical="center" wrapText="1"/>
    </xf>
    <xf numFmtId="0" fontId="7" fillId="7" borderId="17" xfId="11" applyFont="1" applyFill="1" applyBorder="1" applyAlignment="1">
      <alignment horizontal="center" vertical="center" textRotation="90" wrapText="1"/>
    </xf>
    <xf numFmtId="0" fontId="7" fillId="7" borderId="18" xfId="11" applyFont="1" applyFill="1" applyBorder="1" applyAlignment="1">
      <alignment horizontal="center" vertical="center" textRotation="90" wrapText="1"/>
    </xf>
    <xf numFmtId="0" fontId="7" fillId="7" borderId="24" xfId="11" applyFont="1" applyFill="1" applyBorder="1" applyAlignment="1">
      <alignment horizontal="center" vertical="center" textRotation="90" wrapText="1"/>
    </xf>
    <xf numFmtId="1" fontId="14" fillId="7" borderId="21" xfId="11" applyNumberFormat="1" applyFont="1" applyFill="1" applyBorder="1" applyAlignment="1">
      <alignment vertical="center"/>
    </xf>
    <xf numFmtId="1" fontId="2" fillId="7" borderId="0" xfId="11" applyNumberFormat="1" applyFill="1"/>
    <xf numFmtId="3" fontId="2" fillId="0" borderId="0" xfId="11" applyNumberFormat="1"/>
    <xf numFmtId="0" fontId="3" fillId="7" borderId="0" xfId="11" applyFont="1" applyFill="1"/>
    <xf numFmtId="0" fontId="122" fillId="0" borderId="0" xfId="11" applyFont="1"/>
    <xf numFmtId="0" fontId="2" fillId="10" borderId="0" xfId="11" applyFill="1"/>
    <xf numFmtId="0" fontId="123" fillId="7" borderId="0" xfId="11" applyFont="1" applyFill="1"/>
    <xf numFmtId="0" fontId="124" fillId="7" borderId="0" xfId="11" applyFont="1" applyFill="1"/>
    <xf numFmtId="0" fontId="125" fillId="0" borderId="0" xfId="11" applyFont="1" applyAlignment="1">
      <alignment vertical="center"/>
    </xf>
    <xf numFmtId="0" fontId="123" fillId="0" borderId="0" xfId="11" applyFont="1" applyAlignment="1">
      <alignment vertical="center"/>
    </xf>
    <xf numFmtId="0" fontId="6" fillId="37" borderId="0" xfId="11" applyFont="1" applyFill="1"/>
    <xf numFmtId="0" fontId="63" fillId="37" borderId="0" xfId="11" applyFont="1" applyFill="1"/>
    <xf numFmtId="0" fontId="27" fillId="30" borderId="78" xfId="11" applyFont="1" applyFill="1" applyBorder="1" applyAlignment="1">
      <alignment vertical="center"/>
    </xf>
    <xf numFmtId="0" fontId="27" fillId="30" borderId="56" xfId="11" applyFont="1" applyFill="1" applyBorder="1" applyAlignment="1">
      <alignment vertical="center"/>
    </xf>
    <xf numFmtId="0" fontId="124" fillId="9" borderId="0" xfId="11" applyFont="1" applyFill="1"/>
    <xf numFmtId="0" fontId="2" fillId="9" borderId="0" xfId="11" applyFill="1"/>
    <xf numFmtId="0" fontId="123" fillId="9" borderId="0" xfId="11" applyFont="1" applyFill="1"/>
    <xf numFmtId="0" fontId="123" fillId="30" borderId="0" xfId="11" applyFont="1" applyFill="1" applyAlignment="1">
      <alignment horizontal="right" vertical="center"/>
    </xf>
    <xf numFmtId="0" fontId="123" fillId="30" borderId="0" xfId="11" applyFont="1" applyFill="1" applyAlignment="1">
      <alignment vertical="center"/>
    </xf>
    <xf numFmtId="0" fontId="123" fillId="5" borderId="22" xfId="11" applyFont="1" applyFill="1" applyBorder="1" applyAlignment="1">
      <alignment vertical="center" wrapText="1"/>
    </xf>
    <xf numFmtId="0" fontId="123" fillId="5" borderId="22" xfId="11" applyFont="1" applyFill="1" applyBorder="1" applyAlignment="1">
      <alignment vertical="center"/>
    </xf>
    <xf numFmtId="0" fontId="8" fillId="3" borderId="7" xfId="11" applyFont="1" applyFill="1" applyBorder="1" applyAlignment="1">
      <alignment horizontal="center" vertical="center" wrapText="1"/>
    </xf>
    <xf numFmtId="0" fontId="123" fillId="5" borderId="46" xfId="11" applyFont="1" applyFill="1" applyBorder="1" applyAlignment="1">
      <alignment vertical="center" wrapText="1"/>
    </xf>
    <xf numFmtId="0" fontId="123" fillId="5" borderId="7" xfId="11" applyFont="1" applyFill="1" applyBorder="1" applyAlignment="1">
      <alignment horizontal="right" vertical="center"/>
    </xf>
    <xf numFmtId="0" fontId="20" fillId="5" borderId="7" xfId="11" applyFont="1" applyFill="1" applyBorder="1" applyAlignment="1" applyProtection="1">
      <alignment horizontal="center" vertical="center"/>
      <protection locked="0"/>
    </xf>
    <xf numFmtId="0" fontId="28" fillId="0" borderId="7" xfId="11" applyFont="1" applyBorder="1" applyAlignment="1">
      <alignment horizontal="right" vertical="center"/>
    </xf>
    <xf numFmtId="0" fontId="127" fillId="5" borderId="8" xfId="11" applyFont="1" applyFill="1" applyBorder="1" applyAlignment="1">
      <alignment horizontal="center" vertical="center" wrapText="1"/>
    </xf>
    <xf numFmtId="0" fontId="128" fillId="5" borderId="8" xfId="11" applyFont="1" applyFill="1" applyBorder="1" applyAlignment="1">
      <alignment horizontal="center" vertical="center" wrapText="1"/>
    </xf>
    <xf numFmtId="0" fontId="130" fillId="30" borderId="0" xfId="11" applyFont="1" applyFill="1" applyAlignment="1">
      <alignment horizontal="center" vertical="center" wrapText="1"/>
    </xf>
    <xf numFmtId="0" fontId="130" fillId="30" borderId="0" xfId="11" applyFont="1" applyFill="1" applyAlignment="1">
      <alignment vertical="center" wrapText="1"/>
    </xf>
    <xf numFmtId="0" fontId="126" fillId="38" borderId="104" xfId="11" applyFont="1" applyFill="1" applyBorder="1" applyAlignment="1">
      <alignment horizontal="center" vertical="center" wrapText="1"/>
    </xf>
    <xf numFmtId="0" fontId="123" fillId="9" borderId="25" xfId="11" applyFont="1" applyFill="1" applyBorder="1"/>
    <xf numFmtId="0" fontId="123" fillId="9" borderId="29" xfId="11" applyFont="1" applyFill="1" applyBorder="1"/>
    <xf numFmtId="0" fontId="2" fillId="9" borderId="29" xfId="11" applyFill="1" applyBorder="1"/>
    <xf numFmtId="0" fontId="2" fillId="9" borderId="2" xfId="11" applyFill="1" applyBorder="1"/>
    <xf numFmtId="0" fontId="122" fillId="0" borderId="29" xfId="11" applyFont="1" applyBorder="1"/>
    <xf numFmtId="0" fontId="122" fillId="0" borderId="2" xfId="11" applyFont="1" applyBorder="1"/>
    <xf numFmtId="165" fontId="123" fillId="30" borderId="1" xfId="2" applyNumberFormat="1" applyFont="1" applyFill="1" applyBorder="1" applyAlignment="1" applyProtection="1">
      <alignment horizontal="center" vertical="center" wrapText="1"/>
      <protection locked="0"/>
    </xf>
    <xf numFmtId="9" fontId="123" fillId="9" borderId="3" xfId="2" applyFont="1" applyFill="1" applyBorder="1"/>
    <xf numFmtId="0" fontId="2" fillId="9" borderId="35" xfId="11" applyFill="1" applyBorder="1"/>
    <xf numFmtId="9" fontId="123" fillId="7" borderId="3" xfId="2" applyFont="1" applyFill="1" applyBorder="1"/>
    <xf numFmtId="0" fontId="2" fillId="7" borderId="35" xfId="11" applyFill="1" applyBorder="1"/>
    <xf numFmtId="165" fontId="131" fillId="8" borderId="1" xfId="2" applyNumberFormat="1" applyFont="1" applyFill="1" applyBorder="1" applyAlignment="1" applyProtection="1">
      <alignment horizontal="center" vertical="center" wrapText="1"/>
      <protection locked="0"/>
    </xf>
    <xf numFmtId="0" fontId="123" fillId="9" borderId="3" xfId="11" applyFont="1" applyFill="1" applyBorder="1"/>
    <xf numFmtId="9" fontId="123" fillId="7" borderId="0" xfId="11" applyNumberFormat="1" applyFont="1" applyFill="1"/>
    <xf numFmtId="0" fontId="123" fillId="7" borderId="3" xfId="11" applyFont="1" applyFill="1" applyBorder="1"/>
    <xf numFmtId="0" fontId="123" fillId="0" borderId="0" xfId="11" applyFont="1" applyAlignment="1" applyProtection="1">
      <alignment vertical="center"/>
      <protection locked="0"/>
    </xf>
    <xf numFmtId="0" fontId="126" fillId="38" borderId="104" xfId="11" applyFont="1" applyFill="1" applyBorder="1" applyAlignment="1" applyProtection="1">
      <alignment horizontal="justify" vertical="center" wrapText="1"/>
      <protection locked="0"/>
    </xf>
    <xf numFmtId="0" fontId="122" fillId="0" borderId="0" xfId="11" applyFont="1" applyAlignment="1">
      <alignment vertical="center"/>
    </xf>
    <xf numFmtId="0" fontId="123" fillId="9" borderId="44" xfId="11" applyFont="1" applyFill="1" applyBorder="1"/>
    <xf numFmtId="0" fontId="123" fillId="9" borderId="41" xfId="11" applyFont="1" applyFill="1" applyBorder="1"/>
    <xf numFmtId="0" fontId="2" fillId="9" borderId="41" xfId="11" applyFill="1" applyBorder="1"/>
    <xf numFmtId="0" fontId="2" fillId="9" borderId="42" xfId="11" applyFill="1" applyBorder="1"/>
    <xf numFmtId="0" fontId="123" fillId="7" borderId="44" xfId="11" applyFont="1" applyFill="1" applyBorder="1"/>
    <xf numFmtId="0" fontId="123" fillId="7" borderId="41" xfId="11" applyFont="1" applyFill="1" applyBorder="1"/>
    <xf numFmtId="0" fontId="2" fillId="7" borderId="41" xfId="11" applyFill="1" applyBorder="1"/>
    <xf numFmtId="0" fontId="2" fillId="7" borderId="42" xfId="11" applyFill="1" applyBorder="1"/>
    <xf numFmtId="9" fontId="133" fillId="0" borderId="0" xfId="11" applyNumberFormat="1" applyFont="1"/>
    <xf numFmtId="9" fontId="122" fillId="0" borderId="0" xfId="11" applyNumberFormat="1" applyFont="1"/>
    <xf numFmtId="0" fontId="131" fillId="8" borderId="9" xfId="11" applyFont="1" applyFill="1" applyBorder="1" applyAlignment="1">
      <alignment horizontal="center" vertical="center" wrapText="1"/>
    </xf>
    <xf numFmtId="165" fontId="131" fillId="5" borderId="115" xfId="2" applyNumberFormat="1" applyFont="1" applyFill="1" applyBorder="1" applyAlignment="1">
      <alignment horizontal="center" vertical="center" wrapText="1"/>
    </xf>
    <xf numFmtId="9" fontId="133" fillId="7" borderId="0" xfId="11" applyNumberFormat="1" applyFont="1" applyFill="1"/>
    <xf numFmtId="0" fontId="123" fillId="0" borderId="0" xfId="11" applyFont="1"/>
    <xf numFmtId="0" fontId="131" fillId="5" borderId="0" xfId="11" applyFont="1" applyFill="1"/>
    <xf numFmtId="0" fontId="123" fillId="5" borderId="0" xfId="11" applyFont="1" applyFill="1"/>
    <xf numFmtId="0" fontId="2" fillId="30" borderId="0" xfId="11" applyFill="1"/>
    <xf numFmtId="9" fontId="123" fillId="9" borderId="0" xfId="11" applyNumberFormat="1" applyFont="1" applyFill="1"/>
    <xf numFmtId="0" fontId="123" fillId="30" borderId="0" xfId="11" applyFont="1" applyFill="1"/>
    <xf numFmtId="0" fontId="134" fillId="0" borderId="0" xfId="11" applyFont="1"/>
    <xf numFmtId="0" fontId="122" fillId="30" borderId="0" xfId="11" applyFont="1" applyFill="1"/>
    <xf numFmtId="0" fontId="134" fillId="30" borderId="0" xfId="11" applyFont="1" applyFill="1"/>
    <xf numFmtId="0" fontId="139" fillId="0" borderId="0" xfId="0" applyFont="1"/>
    <xf numFmtId="0" fontId="17" fillId="13" borderId="7" xfId="3" applyFont="1" applyFill="1" applyBorder="1" applyAlignment="1">
      <alignment horizontal="center" vertical="center" textRotation="90" wrapText="1"/>
    </xf>
    <xf numFmtId="3" fontId="0" fillId="0" borderId="0" xfId="0" applyNumberFormat="1"/>
    <xf numFmtId="166" fontId="0" fillId="0" borderId="0" xfId="0" applyNumberFormat="1"/>
    <xf numFmtId="0" fontId="140" fillId="0" borderId="0" xfId="3" applyFont="1"/>
    <xf numFmtId="0" fontId="52" fillId="29" borderId="52" xfId="0" applyFont="1" applyFill="1" applyBorder="1" applyAlignment="1">
      <alignment vertical="center"/>
    </xf>
    <xf numFmtId="0" fontId="53" fillId="19" borderId="62" xfId="0" applyFont="1" applyFill="1" applyBorder="1" applyAlignment="1">
      <alignment vertical="center" wrapText="1"/>
    </xf>
    <xf numFmtId="0" fontId="53" fillId="19" borderId="61" xfId="0" applyFont="1" applyFill="1" applyBorder="1" applyAlignment="1">
      <alignment vertical="center" wrapText="1"/>
    </xf>
    <xf numFmtId="0" fontId="53" fillId="19" borderId="53" xfId="0" applyFont="1" applyFill="1" applyBorder="1" applyAlignment="1">
      <alignment vertical="center" wrapText="1"/>
    </xf>
    <xf numFmtId="9" fontId="52" fillId="0" borderId="61" xfId="0" applyNumberFormat="1" applyFont="1" applyBorder="1" applyAlignment="1">
      <alignment horizontal="right" vertical="center" wrapText="1"/>
    </xf>
    <xf numFmtId="0" fontId="53" fillId="19" borderId="63" xfId="0" applyFont="1" applyFill="1" applyBorder="1" applyAlignment="1">
      <alignment vertical="center" wrapText="1"/>
    </xf>
    <xf numFmtId="0" fontId="55" fillId="0" borderId="58" xfId="0" applyFont="1" applyBorder="1" applyAlignment="1">
      <alignment vertical="center"/>
    </xf>
    <xf numFmtId="0" fontId="55" fillId="0" borderId="63" xfId="0" applyFont="1" applyBorder="1" applyAlignment="1">
      <alignment vertical="center"/>
    </xf>
    <xf numFmtId="0" fontId="54" fillId="19" borderId="53" xfId="0" applyFont="1" applyFill="1" applyBorder="1" applyAlignment="1">
      <alignment vertical="center" wrapText="1"/>
    </xf>
    <xf numFmtId="0" fontId="54" fillId="19" borderId="63" xfId="0" applyFont="1" applyFill="1" applyBorder="1" applyAlignment="1">
      <alignment vertical="center" wrapText="1"/>
    </xf>
    <xf numFmtId="9" fontId="52" fillId="0" borderId="63" xfId="0" applyNumberFormat="1" applyFont="1" applyBorder="1" applyAlignment="1">
      <alignment horizontal="right" vertical="center" wrapText="1"/>
    </xf>
    <xf numFmtId="0" fontId="80" fillId="19" borderId="63" xfId="0" applyFont="1" applyFill="1" applyBorder="1" applyAlignment="1">
      <alignment vertical="center"/>
    </xf>
    <xf numFmtId="0" fontId="144" fillId="19" borderId="63" xfId="0" applyFont="1" applyFill="1" applyBorder="1" applyAlignment="1">
      <alignment vertical="center"/>
    </xf>
    <xf numFmtId="9" fontId="52" fillId="0" borderId="63" xfId="0" applyNumberFormat="1" applyFont="1" applyBorder="1" applyAlignment="1">
      <alignment horizontal="center" vertical="center" wrapText="1"/>
    </xf>
    <xf numFmtId="0" fontId="54" fillId="19" borderId="54" xfId="0" applyFont="1" applyFill="1" applyBorder="1" applyAlignment="1">
      <alignment vertical="center" wrapText="1"/>
    </xf>
    <xf numFmtId="0" fontId="54" fillId="19" borderId="58" xfId="0" applyFont="1" applyFill="1" applyBorder="1" applyAlignment="1">
      <alignment vertical="center" wrapText="1"/>
    </xf>
    <xf numFmtId="9" fontId="144" fillId="19" borderId="58" xfId="0" applyNumberFormat="1" applyFont="1" applyFill="1" applyBorder="1" applyAlignment="1">
      <alignment horizontal="right" vertical="center" wrapText="1"/>
    </xf>
    <xf numFmtId="0" fontId="80" fillId="19" borderId="58" xfId="0" applyFont="1" applyFill="1" applyBorder="1" applyAlignment="1">
      <alignment vertical="center"/>
    </xf>
    <xf numFmtId="0" fontId="144" fillId="19" borderId="58" xfId="0" applyFont="1" applyFill="1" applyBorder="1" applyAlignment="1">
      <alignment vertical="center"/>
    </xf>
    <xf numFmtId="0" fontId="144" fillId="19" borderId="63" xfId="0" applyFont="1" applyFill="1" applyBorder="1" applyAlignment="1">
      <alignment vertical="center" wrapText="1"/>
    </xf>
    <xf numFmtId="0" fontId="144" fillId="19" borderId="58" xfId="0" applyFont="1" applyFill="1" applyBorder="1" applyAlignment="1">
      <alignment vertical="center" wrapText="1"/>
    </xf>
    <xf numFmtId="0" fontId="51" fillId="0" borderId="0" xfId="0" applyFont="1" applyAlignment="1">
      <alignment vertical="center" wrapText="1"/>
    </xf>
    <xf numFmtId="0" fontId="41" fillId="10" borderId="0" xfId="11" applyFont="1" applyFill="1"/>
    <xf numFmtId="4" fontId="25" fillId="5" borderId="60" xfId="3" applyNumberFormat="1" applyFont="1" applyFill="1" applyBorder="1" applyAlignment="1" applyProtection="1">
      <alignment horizontal="center" vertical="center"/>
      <protection locked="0"/>
    </xf>
    <xf numFmtId="4" fontId="25" fillId="5" borderId="47" xfId="3" applyNumberFormat="1" applyFont="1" applyFill="1" applyBorder="1" applyAlignment="1" applyProtection="1">
      <alignment horizontal="center" vertical="center"/>
      <protection locked="0"/>
    </xf>
    <xf numFmtId="0" fontId="52" fillId="0" borderId="53" xfId="0" applyFont="1" applyBorder="1" applyAlignment="1">
      <alignment vertical="center" wrapText="1"/>
    </xf>
    <xf numFmtId="0" fontId="30" fillId="0" borderId="10" xfId="1" applyFont="1" applyBorder="1" applyAlignment="1">
      <alignment horizontal="center" vertical="center" wrapText="1"/>
    </xf>
    <xf numFmtId="0" fontId="30" fillId="0" borderId="14" xfId="1" applyFont="1" applyBorder="1" applyAlignment="1">
      <alignment horizontal="center" vertical="center" wrapText="1"/>
    </xf>
    <xf numFmtId="0" fontId="149" fillId="0" borderId="0" xfId="0" applyFont="1"/>
    <xf numFmtId="0" fontId="82" fillId="0" borderId="0" xfId="0" applyFont="1"/>
    <xf numFmtId="0" fontId="25" fillId="10" borderId="0" xfId="0" applyFont="1" applyFill="1"/>
    <xf numFmtId="0" fontId="25" fillId="5" borderId="0" xfId="0" applyFont="1" applyFill="1"/>
    <xf numFmtId="0" fontId="25" fillId="7" borderId="0" xfId="1" applyFont="1" applyFill="1"/>
    <xf numFmtId="0" fontId="35" fillId="7" borderId="20" xfId="1" applyFont="1" applyFill="1" applyBorder="1" applyAlignment="1">
      <alignment horizontal="center" vertical="center" textRotation="90" wrapText="1"/>
    </xf>
    <xf numFmtId="165" fontId="17" fillId="7" borderId="21" xfId="2" applyNumberFormat="1" applyFont="1" applyFill="1" applyBorder="1" applyAlignment="1" applyProtection="1">
      <alignment horizontal="center" vertical="center" wrapText="1"/>
    </xf>
    <xf numFmtId="165" fontId="17" fillId="7" borderId="22" xfId="2" applyNumberFormat="1" applyFont="1" applyFill="1" applyBorder="1" applyAlignment="1" applyProtection="1">
      <alignment horizontal="center" vertical="center" wrapText="1"/>
    </xf>
    <xf numFmtId="165" fontId="17" fillId="7" borderId="23" xfId="2" applyNumberFormat="1" applyFont="1" applyFill="1" applyBorder="1" applyAlignment="1" applyProtection="1">
      <alignment horizontal="center" vertical="center" wrapText="1"/>
    </xf>
    <xf numFmtId="0" fontId="26" fillId="7" borderId="17" xfId="1" applyFont="1" applyFill="1" applyBorder="1" applyAlignment="1">
      <alignment horizontal="center" vertical="center" textRotation="90" wrapText="1"/>
    </xf>
    <xf numFmtId="0" fontId="26" fillId="7" borderId="18" xfId="1" applyFont="1" applyFill="1" applyBorder="1" applyAlignment="1">
      <alignment horizontal="center" vertical="center" textRotation="90" wrapText="1"/>
    </xf>
    <xf numFmtId="0" fontId="26" fillId="7" borderId="24" xfId="1" applyFont="1" applyFill="1" applyBorder="1" applyAlignment="1">
      <alignment horizontal="center" vertical="center" textRotation="90" wrapText="1"/>
    </xf>
    <xf numFmtId="1" fontId="31" fillId="7" borderId="21" xfId="1" applyNumberFormat="1" applyFont="1" applyFill="1" applyBorder="1" applyAlignment="1">
      <alignment vertical="center"/>
    </xf>
    <xf numFmtId="1" fontId="25" fillId="7" borderId="0" xfId="1" applyNumberFormat="1" applyFont="1" applyFill="1"/>
    <xf numFmtId="0" fontId="25" fillId="10" borderId="0" xfId="11" applyFont="1" applyFill="1"/>
    <xf numFmtId="165" fontId="17" fillId="12" borderId="9" xfId="2" applyNumberFormat="1" applyFont="1" applyFill="1" applyBorder="1" applyAlignment="1" applyProtection="1">
      <alignment horizontal="left" vertical="center" wrapText="1"/>
    </xf>
    <xf numFmtId="0" fontId="52" fillId="0" borderId="55" xfId="0" applyFont="1" applyBorder="1" applyAlignment="1">
      <alignment vertical="center"/>
    </xf>
    <xf numFmtId="0" fontId="52" fillId="0" borderId="53" xfId="0" applyFont="1" applyBorder="1" applyAlignment="1">
      <alignment vertical="center"/>
    </xf>
    <xf numFmtId="0" fontId="0" fillId="0" borderId="63" xfId="0" applyBorder="1"/>
    <xf numFmtId="0" fontId="0" fillId="0" borderId="58" xfId="0" applyBorder="1"/>
    <xf numFmtId="0" fontId="53" fillId="0" borderId="53" xfId="0" applyFont="1" applyBorder="1" applyAlignment="1">
      <alignment vertical="center" wrapText="1"/>
    </xf>
    <xf numFmtId="0" fontId="0" fillId="0" borderId="63" xfId="0" applyBorder="1" applyAlignment="1">
      <alignment vertical="center" wrapText="1"/>
    </xf>
    <xf numFmtId="0" fontId="53" fillId="0" borderId="63" xfId="0" applyFont="1" applyBorder="1" applyAlignment="1">
      <alignment vertical="center" wrapText="1"/>
    </xf>
    <xf numFmtId="0" fontId="55" fillId="0" borderId="58" xfId="0" applyFont="1" applyBorder="1" applyAlignment="1">
      <alignment vertical="center" wrapText="1"/>
    </xf>
    <xf numFmtId="0" fontId="55" fillId="0" borderId="63" xfId="0" applyFont="1" applyBorder="1" applyAlignment="1">
      <alignment vertical="center" wrapText="1"/>
    </xf>
    <xf numFmtId="0" fontId="54" fillId="0" borderId="53" xfId="0" applyFont="1" applyBorder="1" applyAlignment="1">
      <alignment vertical="center" wrapText="1"/>
    </xf>
    <xf numFmtId="0" fontId="144" fillId="0" borderId="63" xfId="0" applyFont="1" applyBorder="1" applyAlignment="1">
      <alignment vertical="center" wrapText="1"/>
    </xf>
    <xf numFmtId="0" fontId="63" fillId="19" borderId="58" xfId="0" applyFont="1" applyFill="1" applyBorder="1" applyAlignment="1">
      <alignment horizontal="center" vertical="center" wrapText="1"/>
    </xf>
    <xf numFmtId="0" fontId="63" fillId="19" borderId="63" xfId="0" applyFont="1" applyFill="1" applyBorder="1" applyAlignment="1">
      <alignment horizontal="center" vertical="center" wrapText="1"/>
    </xf>
    <xf numFmtId="0" fontId="56" fillId="0" borderId="63" xfId="0" applyFont="1" applyBorder="1" applyAlignment="1">
      <alignment vertical="center" wrapText="1"/>
    </xf>
    <xf numFmtId="0" fontId="0" fillId="0" borderId="58" xfId="0" applyBorder="1" applyAlignment="1">
      <alignment vertical="center" wrapText="1"/>
    </xf>
    <xf numFmtId="0" fontId="57" fillId="0" borderId="58" xfId="0" applyFont="1" applyBorder="1" applyAlignment="1">
      <alignment vertical="center" wrapText="1"/>
    </xf>
    <xf numFmtId="0" fontId="57" fillId="0" borderId="63" xfId="0" applyFont="1" applyBorder="1" applyAlignment="1">
      <alignment vertical="center" wrapText="1"/>
    </xf>
    <xf numFmtId="0" fontId="58" fillId="0" borderId="58" xfId="0" applyFont="1" applyBorder="1" applyAlignment="1">
      <alignment vertical="center" wrapText="1"/>
    </xf>
    <xf numFmtId="0" fontId="58" fillId="0" borderId="63" xfId="0" applyFont="1" applyBorder="1" applyAlignment="1">
      <alignment vertical="center" wrapText="1"/>
    </xf>
    <xf numFmtId="0" fontId="59" fillId="0" borderId="63" xfId="0" applyFont="1" applyBorder="1" applyAlignment="1">
      <alignment vertical="center" wrapText="1"/>
    </xf>
    <xf numFmtId="0" fontId="60" fillId="0" borderId="63" xfId="0" applyFont="1" applyBorder="1" applyAlignment="1">
      <alignment vertical="center" wrapText="1"/>
    </xf>
    <xf numFmtId="0" fontId="155" fillId="19" borderId="63" xfId="0" applyFont="1" applyFill="1" applyBorder="1" applyAlignment="1">
      <alignment horizontal="center" vertical="center" wrapText="1"/>
    </xf>
    <xf numFmtId="0" fontId="156" fillId="0" borderId="58" xfId="0" applyFont="1" applyBorder="1" applyAlignment="1">
      <alignment horizontal="justify" vertical="center" wrapText="1"/>
    </xf>
    <xf numFmtId="0" fontId="63" fillId="0" borderId="58" xfId="0" applyFont="1" applyBorder="1" applyAlignment="1">
      <alignment vertical="center" wrapText="1"/>
    </xf>
    <xf numFmtId="0" fontId="63" fillId="0" borderId="63" xfId="0" applyFont="1" applyBorder="1" applyAlignment="1">
      <alignment vertical="center" wrapText="1"/>
    </xf>
    <xf numFmtId="0" fontId="157" fillId="0" borderId="58" xfId="0" applyFont="1" applyBorder="1" applyAlignment="1">
      <alignment vertical="center" wrapText="1"/>
    </xf>
    <xf numFmtId="0" fontId="63" fillId="19" borderId="63" xfId="0" applyFont="1" applyFill="1" applyBorder="1" applyAlignment="1">
      <alignment vertical="center" wrapText="1"/>
    </xf>
    <xf numFmtId="9" fontId="56" fillId="0" borderId="63" xfId="0" applyNumberFormat="1" applyFont="1" applyBorder="1" applyAlignment="1">
      <alignment horizontal="center" vertical="center" wrapText="1"/>
    </xf>
    <xf numFmtId="0" fontId="81" fillId="0" borderId="63" xfId="0" applyFont="1" applyBorder="1" applyAlignment="1">
      <alignment vertical="center" wrapText="1"/>
    </xf>
    <xf numFmtId="0" fontId="55" fillId="6" borderId="63" xfId="0" applyFont="1" applyFill="1" applyBorder="1" applyAlignment="1">
      <alignment vertical="center" wrapText="1"/>
    </xf>
    <xf numFmtId="0" fontId="41" fillId="0" borderId="0" xfId="0" applyFont="1"/>
    <xf numFmtId="0" fontId="158" fillId="0" borderId="0" xfId="0" applyFont="1" applyAlignment="1">
      <alignment vertical="center"/>
    </xf>
    <xf numFmtId="0" fontId="34" fillId="0" borderId="0" xfId="0" applyFont="1"/>
    <xf numFmtId="0" fontId="34" fillId="7" borderId="0" xfId="0" applyFont="1" applyFill="1" applyAlignment="1">
      <alignment horizontal="center" vertical="center"/>
    </xf>
    <xf numFmtId="0" fontId="119" fillId="0" borderId="52" xfId="0" applyFont="1" applyBorder="1" applyAlignment="1">
      <alignment horizontal="right" vertical="center"/>
    </xf>
    <xf numFmtId="0" fontId="147" fillId="19" borderId="61" xfId="0" applyFont="1" applyFill="1" applyBorder="1" applyAlignment="1">
      <alignment horizontal="left" vertical="center"/>
    </xf>
    <xf numFmtId="0" fontId="147" fillId="19" borderId="62" xfId="0" applyFont="1" applyFill="1" applyBorder="1" applyAlignment="1">
      <alignment horizontal="left" vertical="center"/>
    </xf>
    <xf numFmtId="0" fontId="147" fillId="19" borderId="63" xfId="0" applyFont="1" applyFill="1" applyBorder="1" applyAlignment="1">
      <alignment horizontal="left" vertical="center"/>
    </xf>
    <xf numFmtId="0" fontId="111" fillId="19" borderId="0" xfId="0" applyFont="1" applyFill="1" applyAlignment="1">
      <alignment vertical="center" wrapText="1"/>
    </xf>
    <xf numFmtId="0" fontId="111" fillId="19" borderId="67" xfId="0" applyFont="1" applyFill="1" applyBorder="1" applyAlignment="1">
      <alignment vertical="center" wrapText="1"/>
    </xf>
    <xf numFmtId="0" fontId="111" fillId="19" borderId="68" xfId="0" applyFont="1" applyFill="1" applyBorder="1" applyAlignment="1">
      <alignment vertical="center" wrapText="1"/>
    </xf>
    <xf numFmtId="0" fontId="147" fillId="11" borderId="64" xfId="0" applyFont="1" applyFill="1" applyBorder="1" applyAlignment="1">
      <alignment vertical="center" wrapText="1"/>
    </xf>
    <xf numFmtId="0" fontId="75" fillId="20" borderId="0" xfId="0" applyFont="1" applyFill="1" applyAlignment="1">
      <alignment vertical="center" wrapText="1"/>
    </xf>
    <xf numFmtId="0" fontId="162" fillId="0" borderId="0" xfId="0" applyFont="1" applyAlignment="1">
      <alignment vertical="center" wrapText="1"/>
    </xf>
    <xf numFmtId="3" fontId="17" fillId="0" borderId="46" xfId="3" applyNumberFormat="1" applyFont="1" applyBorder="1" applyAlignment="1">
      <alignment horizontal="center" vertical="center" textRotation="90" wrapText="1"/>
    </xf>
    <xf numFmtId="3" fontId="17" fillId="0" borderId="50" xfId="3" applyNumberFormat="1" applyFont="1" applyBorder="1" applyAlignment="1">
      <alignment horizontal="center" vertical="center" wrapText="1"/>
    </xf>
    <xf numFmtId="165" fontId="153" fillId="5" borderId="7" xfId="2" applyNumberFormat="1" applyFont="1" applyFill="1" applyBorder="1" applyAlignment="1" applyProtection="1">
      <alignment horizontal="center" vertical="center"/>
    </xf>
    <xf numFmtId="165" fontId="136" fillId="11" borderId="7" xfId="2" applyNumberFormat="1" applyFont="1" applyFill="1" applyBorder="1" applyAlignment="1" applyProtection="1">
      <alignment horizontal="center" vertical="center"/>
    </xf>
    <xf numFmtId="165" fontId="20" fillId="0" borderId="59" xfId="2" applyNumberFormat="1" applyFont="1" applyFill="1" applyBorder="1" applyAlignment="1" applyProtection="1">
      <alignment horizontal="center" vertical="center" wrapText="1"/>
      <protection locked="0"/>
    </xf>
    <xf numFmtId="166" fontId="25" fillId="0" borderId="0" xfId="0" applyNumberFormat="1" applyFont="1"/>
    <xf numFmtId="0" fontId="64" fillId="23" borderId="5" xfId="0" applyFont="1" applyFill="1" applyBorder="1" applyAlignment="1">
      <alignment horizontal="right" vertical="center"/>
    </xf>
    <xf numFmtId="9" fontId="162" fillId="20" borderId="6" xfId="0" applyNumberFormat="1" applyFont="1" applyFill="1" applyBorder="1" applyAlignment="1">
      <alignment vertical="center" wrapText="1"/>
    </xf>
    <xf numFmtId="165" fontId="20" fillId="0" borderId="123" xfId="2" applyNumberFormat="1" applyFont="1" applyFill="1" applyBorder="1" applyAlignment="1" applyProtection="1">
      <alignment horizontal="center" vertical="center" wrapText="1"/>
      <protection locked="0"/>
    </xf>
    <xf numFmtId="0" fontId="64" fillId="41" borderId="12" xfId="0" applyFont="1" applyFill="1" applyBorder="1" applyAlignment="1">
      <alignment horizontal="right" vertical="center"/>
    </xf>
    <xf numFmtId="3" fontId="64" fillId="41" borderId="12" xfId="0" applyNumberFormat="1" applyFont="1" applyFill="1" applyBorder="1" applyAlignment="1">
      <alignment horizontal="right" vertical="center"/>
    </xf>
    <xf numFmtId="168" fontId="64" fillId="41" borderId="12" xfId="0" applyNumberFormat="1" applyFont="1" applyFill="1" applyBorder="1" applyAlignment="1">
      <alignment horizontal="right" vertical="center"/>
    </xf>
    <xf numFmtId="0" fontId="28" fillId="41" borderId="12" xfId="0" applyFont="1" applyFill="1" applyBorder="1" applyAlignment="1">
      <alignment horizontal="right" vertical="center"/>
    </xf>
    <xf numFmtId="0" fontId="165" fillId="41" borderId="29" xfId="0" applyFont="1" applyFill="1" applyBorder="1" applyAlignment="1">
      <alignment vertical="center" wrapText="1"/>
    </xf>
    <xf numFmtId="0" fontId="62" fillId="8" borderId="11" xfId="0" applyFont="1" applyFill="1" applyBorder="1" applyAlignment="1">
      <alignment horizontal="center" vertical="center" wrapText="1"/>
    </xf>
    <xf numFmtId="0" fontId="62" fillId="8" borderId="12" xfId="0" applyFont="1" applyFill="1" applyBorder="1" applyAlignment="1">
      <alignment horizontal="center" vertical="center" wrapText="1"/>
    </xf>
    <xf numFmtId="3" fontId="17" fillId="8" borderId="12" xfId="0" applyNumberFormat="1" applyFont="1" applyFill="1" applyBorder="1" applyAlignment="1">
      <alignment horizontal="center" vertical="center" wrapText="1"/>
    </xf>
    <xf numFmtId="0" fontId="64" fillId="8" borderId="12" xfId="0" applyFont="1" applyFill="1" applyBorder="1" applyAlignment="1">
      <alignment horizontal="right" vertical="center"/>
    </xf>
    <xf numFmtId="4" fontId="17" fillId="8" borderId="12" xfId="0" applyNumberFormat="1" applyFont="1" applyFill="1" applyBorder="1" applyAlignment="1">
      <alignment horizontal="center" vertical="center" wrapText="1"/>
    </xf>
    <xf numFmtId="165" fontId="17" fillId="8" borderId="12" xfId="2" applyNumberFormat="1" applyFont="1" applyFill="1" applyBorder="1" applyAlignment="1" applyProtection="1">
      <alignment horizontal="center" vertical="center"/>
    </xf>
    <xf numFmtId="3" fontId="16" fillId="8" borderId="29" xfId="0" applyNumberFormat="1" applyFont="1" applyFill="1" applyBorder="1" applyAlignment="1">
      <alignment horizontal="center" vertical="center" wrapText="1"/>
    </xf>
    <xf numFmtId="165" fontId="153" fillId="8" borderId="12" xfId="2" applyNumberFormat="1" applyFont="1" applyFill="1" applyBorder="1" applyAlignment="1" applyProtection="1">
      <alignment horizontal="center" vertical="center"/>
    </xf>
    <xf numFmtId="3" fontId="16" fillId="8" borderId="12" xfId="0" applyNumberFormat="1" applyFont="1" applyFill="1" applyBorder="1" applyAlignment="1">
      <alignment horizontal="center" vertical="center" wrapText="1"/>
    </xf>
    <xf numFmtId="165" fontId="20" fillId="8" borderId="124" xfId="2" applyNumberFormat="1" applyFont="1" applyFill="1" applyBorder="1" applyAlignment="1" applyProtection="1">
      <alignment horizontal="center" vertical="center" wrapText="1"/>
    </xf>
    <xf numFmtId="0" fontId="119" fillId="0" borderId="55" xfId="0" applyFont="1" applyBorder="1" applyAlignment="1">
      <alignment horizontal="right" vertical="center"/>
    </xf>
    <xf numFmtId="0" fontId="160" fillId="20" borderId="54" xfId="0" applyFont="1" applyFill="1" applyBorder="1" applyAlignment="1">
      <alignment vertical="center" wrapText="1"/>
    </xf>
    <xf numFmtId="0" fontId="161" fillId="10" borderId="6" xfId="0" applyFont="1" applyFill="1" applyBorder="1" applyAlignment="1">
      <alignment vertical="center" wrapText="1"/>
    </xf>
    <xf numFmtId="0" fontId="111" fillId="19" borderId="125" xfId="0" applyFont="1" applyFill="1" applyBorder="1" applyAlignment="1">
      <alignment horizontal="right" vertical="center"/>
    </xf>
    <xf numFmtId="0" fontId="74" fillId="0" borderId="128" xfId="0" applyFont="1" applyBorder="1" applyAlignment="1">
      <alignment vertical="center" wrapText="1"/>
    </xf>
    <xf numFmtId="0" fontId="76" fillId="0" borderId="128" xfId="0" applyFont="1" applyBorder="1" applyAlignment="1">
      <alignment vertical="center" wrapText="1"/>
    </xf>
    <xf numFmtId="0" fontId="62" fillId="0" borderId="128" xfId="0" applyFont="1" applyBorder="1" applyAlignment="1">
      <alignment vertical="center" wrapText="1"/>
    </xf>
    <xf numFmtId="0" fontId="75" fillId="0" borderId="128" xfId="0" applyFont="1" applyBorder="1" applyAlignment="1">
      <alignment vertical="center" wrapText="1"/>
    </xf>
    <xf numFmtId="0" fontId="75" fillId="20" borderId="29" xfId="0" applyFont="1" applyFill="1" applyBorder="1" applyAlignment="1">
      <alignment vertical="center" wrapText="1"/>
    </xf>
    <xf numFmtId="0" fontId="55" fillId="0" borderId="128" xfId="0" applyFont="1" applyBorder="1" applyAlignment="1">
      <alignment vertical="center" wrapText="1"/>
    </xf>
    <xf numFmtId="0" fontId="59" fillId="0" borderId="128" xfId="0" applyFont="1" applyBorder="1" applyAlignment="1">
      <alignment vertical="center" wrapText="1"/>
    </xf>
    <xf numFmtId="0" fontId="56" fillId="0" borderId="128" xfId="0" applyFont="1" applyBorder="1" applyAlignment="1">
      <alignment vertical="center" wrapText="1"/>
    </xf>
    <xf numFmtId="0" fontId="57" fillId="0" borderId="128" xfId="0" applyFont="1" applyBorder="1" applyAlignment="1">
      <alignment vertical="center" wrapText="1"/>
    </xf>
    <xf numFmtId="0" fontId="58" fillId="0" borderId="126" xfId="0" applyFont="1" applyBorder="1" applyAlignment="1">
      <alignment vertical="center" wrapText="1"/>
    </xf>
    <xf numFmtId="0" fontId="56" fillId="0" borderId="12" xfId="0" applyFont="1" applyBorder="1" applyAlignment="1">
      <alignment vertical="center" wrapText="1"/>
    </xf>
    <xf numFmtId="0" fontId="57" fillId="0" borderId="12" xfId="0" applyFont="1" applyBorder="1" applyAlignment="1">
      <alignment vertical="center" wrapText="1"/>
    </xf>
    <xf numFmtId="0" fontId="58" fillId="0" borderId="12" xfId="0" applyFont="1" applyBorder="1" applyAlignment="1">
      <alignment vertical="center" wrapText="1"/>
    </xf>
    <xf numFmtId="0" fontId="59" fillId="0" borderId="12" xfId="0" applyFont="1" applyBorder="1" applyAlignment="1">
      <alignment vertical="center" wrapText="1"/>
    </xf>
    <xf numFmtId="9" fontId="56" fillId="0" borderId="127" xfId="0" applyNumberFormat="1" applyFont="1" applyBorder="1" applyAlignment="1">
      <alignment horizontal="center" vertical="center" wrapText="1"/>
    </xf>
    <xf numFmtId="0" fontId="111" fillId="19" borderId="54" xfId="0" applyFont="1" applyFill="1" applyBorder="1" applyAlignment="1">
      <alignment horizontal="right" vertical="center"/>
    </xf>
    <xf numFmtId="0" fontId="17" fillId="0" borderId="88" xfId="0" applyFont="1" applyBorder="1" applyAlignment="1">
      <alignment horizontal="justify" vertical="center" wrapText="1"/>
    </xf>
    <xf numFmtId="0" fontId="64" fillId="20" borderId="5" xfId="0" applyFont="1" applyFill="1" applyBorder="1" applyAlignment="1">
      <alignment horizontal="right" vertical="center"/>
    </xf>
    <xf numFmtId="0" fontId="64" fillId="26" borderId="5" xfId="0" applyFont="1" applyFill="1" applyBorder="1" applyAlignment="1">
      <alignment horizontal="right" vertical="center"/>
    </xf>
    <xf numFmtId="3" fontId="17" fillId="0" borderId="27" xfId="3" applyNumberFormat="1" applyFont="1" applyBorder="1" applyAlignment="1">
      <alignment horizontal="right" vertical="center" wrapText="1"/>
    </xf>
    <xf numFmtId="0" fontId="111" fillId="6" borderId="125" xfId="0" applyFont="1" applyFill="1" applyBorder="1" applyAlignment="1">
      <alignment horizontal="right" vertical="center"/>
    </xf>
    <xf numFmtId="0" fontId="74" fillId="10" borderId="128" xfId="0" applyFont="1" applyFill="1" applyBorder="1" applyAlignment="1">
      <alignment vertical="center" wrapText="1"/>
    </xf>
    <xf numFmtId="0" fontId="76" fillId="10" borderId="128" xfId="0" applyFont="1" applyFill="1" applyBorder="1" applyAlignment="1">
      <alignment vertical="center" wrapText="1"/>
    </xf>
    <xf numFmtId="0" fontId="62" fillId="10" borderId="128" xfId="0" applyFont="1" applyFill="1" applyBorder="1" applyAlignment="1">
      <alignment vertical="center" wrapText="1"/>
    </xf>
    <xf numFmtId="0" fontId="75" fillId="10" borderId="128" xfId="0" applyFont="1" applyFill="1" applyBorder="1" applyAlignment="1">
      <alignment vertical="center" wrapText="1"/>
    </xf>
    <xf numFmtId="0" fontId="162" fillId="0" borderId="128" xfId="0" applyFont="1" applyBorder="1" applyAlignment="1">
      <alignment vertical="center" wrapText="1"/>
    </xf>
    <xf numFmtId="0" fontId="62" fillId="0" borderId="126" xfId="0" applyFont="1" applyBorder="1" applyAlignment="1">
      <alignment vertical="center" wrapText="1"/>
    </xf>
    <xf numFmtId="0" fontId="25" fillId="10" borderId="0" xfId="0" applyFont="1" applyFill="1" applyAlignment="1">
      <alignment wrapText="1"/>
    </xf>
    <xf numFmtId="0" fontId="97" fillId="0" borderId="8" xfId="0" applyFont="1" applyBorder="1" applyAlignment="1">
      <alignment horizontal="justify" vertical="top" wrapText="1"/>
    </xf>
    <xf numFmtId="166" fontId="17" fillId="30" borderId="26" xfId="0" applyNumberFormat="1" applyFont="1" applyFill="1" applyBorder="1" applyAlignment="1" applyProtection="1">
      <alignment horizontal="center" vertical="center" wrapText="1"/>
      <protection locked="0"/>
    </xf>
    <xf numFmtId="0" fontId="99" fillId="29" borderId="39" xfId="0" applyFont="1" applyFill="1" applyBorder="1" applyAlignment="1">
      <alignment horizontal="center" vertical="center" textRotation="90" wrapText="1"/>
    </xf>
    <xf numFmtId="3" fontId="16" fillId="26" borderId="7" xfId="0" applyNumberFormat="1" applyFont="1" applyFill="1" applyBorder="1" applyAlignment="1">
      <alignment horizontal="center" vertical="center" wrapText="1"/>
    </xf>
    <xf numFmtId="165" fontId="153" fillId="26" borderId="7" xfId="2" applyNumberFormat="1" applyFont="1" applyFill="1" applyBorder="1" applyAlignment="1" applyProtection="1">
      <alignment horizontal="center" vertical="center"/>
    </xf>
    <xf numFmtId="3" fontId="17" fillId="26" borderId="7" xfId="0" applyNumberFormat="1" applyFont="1" applyFill="1" applyBorder="1" applyAlignment="1">
      <alignment horizontal="center" vertical="center" wrapText="1"/>
    </xf>
    <xf numFmtId="0" fontId="166" fillId="0" borderId="5" xfId="0" applyFont="1" applyBorder="1" applyAlignment="1">
      <alignment vertical="center" wrapText="1"/>
    </xf>
    <xf numFmtId="0" fontId="167" fillId="0" borderId="5" xfId="0" applyFont="1" applyBorder="1" applyAlignment="1">
      <alignment vertical="center" wrapText="1"/>
    </xf>
    <xf numFmtId="0" fontId="147" fillId="11" borderId="131" xfId="0" applyFont="1" applyFill="1" applyBorder="1" applyAlignment="1">
      <alignment vertical="center"/>
    </xf>
    <xf numFmtId="0" fontId="147" fillId="11" borderId="132" xfId="0" applyFont="1" applyFill="1" applyBorder="1" applyAlignment="1">
      <alignment vertical="center"/>
    </xf>
    <xf numFmtId="0" fontId="147" fillId="11" borderId="133" xfId="0" applyFont="1" applyFill="1" applyBorder="1" applyAlignment="1">
      <alignment vertical="center"/>
    </xf>
    <xf numFmtId="0" fontId="62" fillId="5" borderId="0" xfId="0" applyFont="1" applyFill="1" applyAlignment="1">
      <alignment horizontal="center" vertical="center" textRotation="90" wrapText="1"/>
    </xf>
    <xf numFmtId="0" fontId="169" fillId="42" borderId="1" xfId="0" applyFont="1" applyFill="1" applyBorder="1" applyAlignment="1">
      <alignment horizontal="center" vertical="center" textRotation="90" wrapText="1"/>
    </xf>
    <xf numFmtId="165" fontId="63" fillId="0" borderId="63" xfId="2" applyNumberFormat="1" applyFont="1" applyBorder="1" applyAlignment="1">
      <alignment horizontal="center" vertical="center" wrapText="1"/>
    </xf>
    <xf numFmtId="0" fontId="170" fillId="0" borderId="52" xfId="0" applyFont="1" applyBorder="1" applyAlignment="1">
      <alignment horizontal="center" vertical="center" wrapText="1"/>
    </xf>
    <xf numFmtId="0" fontId="25" fillId="7" borderId="0" xfId="0" applyFont="1" applyFill="1"/>
    <xf numFmtId="0" fontId="40" fillId="0" borderId="0" xfId="3" applyFont="1"/>
    <xf numFmtId="3" fontId="88" fillId="21" borderId="7" xfId="3" applyNumberFormat="1" applyFont="1" applyFill="1" applyBorder="1" applyAlignment="1">
      <alignment horizontal="center" vertical="center" wrapText="1"/>
    </xf>
    <xf numFmtId="3" fontId="136" fillId="21" borderId="7" xfId="3" applyNumberFormat="1" applyFont="1" applyFill="1" applyBorder="1" applyAlignment="1">
      <alignment horizontal="center" vertical="center" wrapText="1"/>
    </xf>
    <xf numFmtId="3" fontId="137" fillId="21" borderId="7" xfId="3" applyNumberFormat="1" applyFont="1" applyFill="1" applyBorder="1" applyAlignment="1">
      <alignment horizontal="left" vertical="center" wrapText="1"/>
    </xf>
    <xf numFmtId="168" fontId="18" fillId="21" borderId="7" xfId="0" applyNumberFormat="1" applyFont="1" applyFill="1" applyBorder="1" applyAlignment="1">
      <alignment horizontal="center" vertical="center"/>
    </xf>
    <xf numFmtId="3" fontId="78" fillId="0" borderId="0" xfId="3" applyNumberFormat="1" applyFont="1" applyAlignment="1">
      <alignment horizontal="center" vertical="center" wrapText="1"/>
    </xf>
    <xf numFmtId="0" fontId="45" fillId="0" borderId="0" xfId="0" applyFont="1"/>
    <xf numFmtId="0" fontId="45" fillId="0" borderId="0" xfId="1" applyFont="1"/>
    <xf numFmtId="0" fontId="138" fillId="0" borderId="0" xfId="1" applyFont="1"/>
    <xf numFmtId="0" fontId="19" fillId="10" borderId="0" xfId="0" applyFont="1" applyFill="1"/>
    <xf numFmtId="0" fontId="19" fillId="10" borderId="0" xfId="1" applyFont="1" applyFill="1"/>
    <xf numFmtId="0" fontId="17" fillId="10" borderId="0" xfId="1" applyFont="1" applyFill="1"/>
    <xf numFmtId="0" fontId="25" fillId="10" borderId="0" xfId="1" applyFont="1" applyFill="1"/>
    <xf numFmtId="3" fontId="17" fillId="8" borderId="39" xfId="0" applyNumberFormat="1" applyFont="1" applyFill="1" applyBorder="1" applyAlignment="1">
      <alignment horizontal="center" vertical="center" wrapText="1"/>
    </xf>
    <xf numFmtId="3" fontId="17" fillId="8" borderId="37" xfId="0" applyNumberFormat="1" applyFont="1" applyFill="1" applyBorder="1" applyAlignment="1">
      <alignment horizontal="center" vertical="center" wrapText="1"/>
    </xf>
    <xf numFmtId="3" fontId="17" fillId="8" borderId="40" xfId="0" applyNumberFormat="1" applyFont="1" applyFill="1" applyBorder="1" applyAlignment="1">
      <alignment horizontal="center" vertical="center" wrapText="1"/>
    </xf>
    <xf numFmtId="3" fontId="17" fillId="8" borderId="38" xfId="0" applyNumberFormat="1" applyFont="1" applyFill="1" applyBorder="1" applyAlignment="1">
      <alignment horizontal="center" vertical="center" wrapText="1"/>
    </xf>
    <xf numFmtId="0" fontId="6" fillId="10" borderId="0" xfId="0" applyFont="1" applyFill="1"/>
    <xf numFmtId="0" fontId="41" fillId="5" borderId="7" xfId="11" applyFont="1" applyFill="1" applyBorder="1" applyAlignment="1">
      <alignment horizontal="center" vertical="center"/>
    </xf>
    <xf numFmtId="0" fontId="41" fillId="5" borderId="7" xfId="11" applyFont="1" applyFill="1" applyBorder="1" applyAlignment="1">
      <alignment vertical="center"/>
    </xf>
    <xf numFmtId="3" fontId="171" fillId="0" borderId="7" xfId="11" applyNumberFormat="1" applyFont="1" applyBorder="1" applyAlignment="1">
      <alignment horizontal="center"/>
    </xf>
    <xf numFmtId="3" fontId="171" fillId="0" borderId="7" xfId="11" applyNumberFormat="1" applyFont="1" applyBorder="1" applyAlignment="1">
      <alignment horizontal="center" vertical="center"/>
    </xf>
    <xf numFmtId="165" fontId="17" fillId="0" borderId="7" xfId="2" applyNumberFormat="1" applyFont="1" applyFill="1" applyBorder="1" applyAlignment="1">
      <alignment horizontal="center" vertical="center" wrapText="1"/>
    </xf>
    <xf numFmtId="165" fontId="17" fillId="7" borderId="7" xfId="2" applyNumberFormat="1" applyFont="1" applyFill="1" applyBorder="1" applyAlignment="1">
      <alignment horizontal="center" vertical="center" wrapText="1"/>
    </xf>
    <xf numFmtId="3" fontId="172" fillId="0" borderId="7" xfId="11" applyNumberFormat="1" applyFont="1" applyBorder="1" applyAlignment="1">
      <alignment horizontal="center"/>
    </xf>
    <xf numFmtId="3" fontId="171" fillId="0" borderId="0" xfId="11" applyNumberFormat="1" applyFont="1" applyAlignment="1">
      <alignment horizontal="center"/>
    </xf>
    <xf numFmtId="3" fontId="171" fillId="0" borderId="0" xfId="11" applyNumberFormat="1" applyFont="1"/>
    <xf numFmtId="0" fontId="171" fillId="0" borderId="0" xfId="11" applyFont="1" applyAlignment="1">
      <alignment horizontal="center"/>
    </xf>
    <xf numFmtId="0" fontId="171" fillId="0" borderId="0" xfId="11" applyFont="1"/>
    <xf numFmtId="165" fontId="17" fillId="0" borderId="59" xfId="14" applyNumberFormat="1" applyFont="1" applyFill="1" applyBorder="1" applyAlignment="1" applyProtection="1">
      <alignment horizontal="center" vertical="center" wrapText="1"/>
    </xf>
    <xf numFmtId="0" fontId="104" fillId="5" borderId="0" xfId="11" applyFont="1" applyFill="1"/>
    <xf numFmtId="0" fontId="92" fillId="5" borderId="0" xfId="11" applyFont="1" applyFill="1"/>
    <xf numFmtId="0" fontId="105" fillId="0" borderId="0" xfId="11" applyFont="1"/>
    <xf numFmtId="0" fontId="19" fillId="37" borderId="0" xfId="0" applyFont="1" applyFill="1"/>
    <xf numFmtId="0" fontId="19" fillId="39" borderId="0" xfId="0" applyFont="1" applyFill="1"/>
    <xf numFmtId="168" fontId="176" fillId="0" borderId="7" xfId="0" applyNumberFormat="1" applyFont="1" applyBorder="1" applyAlignment="1" applyProtection="1">
      <alignment horizontal="center" vertical="center"/>
      <protection locked="0"/>
    </xf>
    <xf numFmtId="3" fontId="17" fillId="0" borderId="7" xfId="11" applyNumberFormat="1" applyFont="1" applyBorder="1" applyAlignment="1" applyProtection="1">
      <alignment horizontal="center" vertical="center" wrapText="1"/>
      <protection locked="0"/>
    </xf>
    <xf numFmtId="168" fontId="49" fillId="0" borderId="7" xfId="11" applyNumberFormat="1" applyFont="1" applyBorder="1" applyAlignment="1" applyProtection="1">
      <alignment horizontal="center" vertical="center"/>
      <protection locked="0"/>
    </xf>
    <xf numFmtId="0" fontId="150" fillId="0" borderId="0" xfId="0" applyFont="1"/>
    <xf numFmtId="0" fontId="87" fillId="27" borderId="7" xfId="3" applyFont="1" applyFill="1" applyBorder="1" applyAlignment="1">
      <alignment horizontal="center" vertical="center" textRotation="90" wrapText="1"/>
    </xf>
    <xf numFmtId="0" fontId="84" fillId="6" borderId="7" xfId="3" applyFont="1" applyFill="1" applyBorder="1" applyAlignment="1">
      <alignment horizontal="center" textRotation="90" wrapText="1"/>
    </xf>
    <xf numFmtId="0" fontId="84" fillId="11" borderId="7" xfId="3" applyFont="1" applyFill="1" applyBorder="1" applyAlignment="1">
      <alignment horizontal="center" textRotation="90" wrapText="1"/>
    </xf>
    <xf numFmtId="0" fontId="84" fillId="22" borderId="7" xfId="3" applyFont="1" applyFill="1" applyBorder="1" applyAlignment="1">
      <alignment horizontal="center" textRotation="90" wrapText="1"/>
    </xf>
    <xf numFmtId="0" fontId="84" fillId="0" borderId="7" xfId="3" applyFont="1" applyBorder="1" applyAlignment="1">
      <alignment horizontal="center" textRotation="90" wrapText="1"/>
    </xf>
    <xf numFmtId="0" fontId="40" fillId="0" borderId="7" xfId="3" applyFont="1" applyBorder="1" applyAlignment="1">
      <alignment horizontal="center" textRotation="90" wrapText="1"/>
    </xf>
    <xf numFmtId="0" fontId="27" fillId="3" borderId="7" xfId="3" applyFont="1" applyFill="1" applyBorder="1" applyAlignment="1">
      <alignment horizontal="center" vertical="center" textRotation="90" wrapText="1"/>
    </xf>
    <xf numFmtId="167" fontId="19" fillId="0" borderId="7" xfId="3" applyNumberFormat="1" applyFont="1" applyBorder="1" applyAlignment="1">
      <alignment vertical="center" wrapText="1"/>
    </xf>
    <xf numFmtId="168" fontId="176" fillId="0" borderId="8" xfId="0" applyNumberFormat="1" applyFont="1" applyBorder="1" applyAlignment="1" applyProtection="1">
      <alignment horizontal="center" vertical="center"/>
      <protection locked="0"/>
    </xf>
    <xf numFmtId="168" fontId="49" fillId="0" borderId="8" xfId="11" applyNumberFormat="1" applyFont="1" applyBorder="1" applyAlignment="1" applyProtection="1">
      <alignment horizontal="center" vertical="center"/>
      <protection locked="0"/>
    </xf>
    <xf numFmtId="168" fontId="11" fillId="0" borderId="8" xfId="0" applyNumberFormat="1" applyFont="1" applyBorder="1" applyAlignment="1" applyProtection="1">
      <alignment horizontal="center" vertical="center"/>
      <protection locked="0"/>
    </xf>
    <xf numFmtId="9" fontId="19" fillId="5" borderId="1" xfId="2" applyFont="1" applyFill="1" applyBorder="1" applyAlignment="1" applyProtection="1">
      <alignment horizontal="center" vertical="center" textRotation="90" wrapText="1"/>
    </xf>
    <xf numFmtId="0" fontId="27" fillId="8" borderId="137" xfId="0" applyFont="1" applyFill="1" applyBorder="1" applyAlignment="1">
      <alignment horizontal="center" vertical="center" textRotation="90" wrapText="1"/>
    </xf>
    <xf numFmtId="167" fontId="19" fillId="8" borderId="138" xfId="0" applyNumberFormat="1" applyFont="1" applyFill="1" applyBorder="1" applyAlignment="1">
      <alignment vertical="center" wrapText="1"/>
    </xf>
    <xf numFmtId="0" fontId="20" fillId="0" borderId="7" xfId="1" applyFont="1" applyBorder="1" applyAlignment="1">
      <alignment horizontal="center" vertical="center"/>
    </xf>
    <xf numFmtId="0" fontId="34" fillId="0" borderId="7" xfId="1" applyFont="1" applyBorder="1" applyAlignment="1">
      <alignment horizontal="center" vertical="center"/>
    </xf>
    <xf numFmtId="0" fontId="20" fillId="0" borderId="7" xfId="3" applyFont="1" applyBorder="1" applyAlignment="1" applyProtection="1">
      <alignment horizontal="center" vertical="center"/>
      <protection locked="0"/>
    </xf>
    <xf numFmtId="0" fontId="17" fillId="0" borderId="0" xfId="11" applyFont="1" applyAlignment="1">
      <alignment horizontal="right" vertical="center"/>
    </xf>
    <xf numFmtId="3" fontId="20" fillId="0" borderId="8" xfId="3" applyNumberFormat="1" applyFont="1" applyBorder="1" applyAlignment="1">
      <alignment horizontal="right" vertical="center" wrapText="1"/>
    </xf>
    <xf numFmtId="3" fontId="20" fillId="0" borderId="7" xfId="3" applyNumberFormat="1" applyFont="1" applyBorder="1" applyAlignment="1" applyProtection="1">
      <alignment horizontal="center" vertical="center"/>
      <protection locked="0"/>
    </xf>
    <xf numFmtId="14" fontId="17" fillId="0" borderId="7" xfId="3" applyNumberFormat="1" applyFont="1" applyBorder="1" applyAlignment="1" applyProtection="1">
      <alignment horizontal="center" vertical="center"/>
      <protection locked="0"/>
    </xf>
    <xf numFmtId="1" fontId="20" fillId="0" borderId="1" xfId="0" applyNumberFormat="1" applyFont="1" applyBorder="1" applyAlignment="1" applyProtection="1">
      <alignment horizontal="center" vertical="center"/>
      <protection locked="0"/>
    </xf>
    <xf numFmtId="0" fontId="21" fillId="24" borderId="5" xfId="0" applyFont="1" applyFill="1" applyBorder="1" applyAlignment="1">
      <alignment vertical="center" wrapText="1"/>
    </xf>
    <xf numFmtId="0" fontId="24" fillId="0" borderId="0" xfId="0" applyFont="1" applyAlignment="1">
      <alignment horizontal="right" vertical="top" textRotation="90" wrapText="1"/>
    </xf>
    <xf numFmtId="0" fontId="26" fillId="0" borderId="0" xfId="0" applyFont="1" applyAlignment="1">
      <alignment horizontal="center" wrapText="1"/>
    </xf>
    <xf numFmtId="0" fontId="182" fillId="0" borderId="0" xfId="0" applyFont="1"/>
    <xf numFmtId="0" fontId="6" fillId="43" borderId="0" xfId="11" applyFont="1" applyFill="1" applyAlignment="1">
      <alignment vertical="center"/>
    </xf>
    <xf numFmtId="0" fontId="63" fillId="43" borderId="0" xfId="11" applyFont="1" applyFill="1" applyAlignment="1">
      <alignment vertical="center"/>
    </xf>
    <xf numFmtId="0" fontId="6" fillId="7" borderId="0" xfId="11" applyFont="1" applyFill="1" applyAlignment="1">
      <alignment vertical="center"/>
    </xf>
    <xf numFmtId="0" fontId="184" fillId="10" borderId="91" xfId="11" applyFont="1" applyFill="1" applyBorder="1" applyAlignment="1">
      <alignment vertical="center"/>
    </xf>
    <xf numFmtId="0" fontId="20" fillId="0" borderId="46" xfId="3" applyFont="1" applyBorder="1" applyAlignment="1" applyProtection="1">
      <alignment horizontal="center" vertical="center"/>
      <protection locked="0"/>
    </xf>
    <xf numFmtId="0" fontId="184" fillId="10" borderId="0" xfId="11" applyFont="1" applyFill="1" applyAlignment="1">
      <alignment vertical="center"/>
    </xf>
    <xf numFmtId="0" fontId="26" fillId="0" borderId="0" xfId="0" applyFont="1" applyAlignment="1">
      <alignment wrapText="1"/>
    </xf>
    <xf numFmtId="0" fontId="114" fillId="0" borderId="0" xfId="0" applyFont="1"/>
    <xf numFmtId="0" fontId="28" fillId="0" borderId="0" xfId="0" applyFont="1" applyAlignment="1">
      <alignment horizontal="right"/>
    </xf>
    <xf numFmtId="0" fontId="181" fillId="0" borderId="0" xfId="3" applyFont="1" applyAlignment="1">
      <alignment horizontal="right"/>
    </xf>
    <xf numFmtId="0" fontId="24" fillId="0" borderId="0" xfId="0" applyFont="1" applyAlignment="1">
      <alignment vertical="center" wrapText="1"/>
    </xf>
    <xf numFmtId="1" fontId="19" fillId="8" borderId="7" xfId="3" applyNumberFormat="1" applyFont="1" applyFill="1" applyBorder="1" applyAlignment="1">
      <alignment horizontal="center" vertical="center" wrapText="1"/>
    </xf>
    <xf numFmtId="167" fontId="19" fillId="8" borderId="7" xfId="3" applyNumberFormat="1" applyFont="1" applyFill="1" applyBorder="1" applyAlignment="1">
      <alignment vertical="center" wrapText="1"/>
    </xf>
    <xf numFmtId="0" fontId="27" fillId="8" borderId="7" xfId="3" applyFont="1" applyFill="1" applyBorder="1" applyAlignment="1">
      <alignment horizontal="center" vertical="center"/>
    </xf>
    <xf numFmtId="3" fontId="27" fillId="8" borderId="7" xfId="3" applyNumberFormat="1" applyFont="1" applyFill="1" applyBorder="1" applyAlignment="1">
      <alignment horizontal="center" vertical="center"/>
    </xf>
    <xf numFmtId="3" fontId="17" fillId="8" borderId="7" xfId="0" applyNumberFormat="1" applyFont="1" applyFill="1" applyBorder="1" applyAlignment="1">
      <alignment horizontal="center" vertical="center" wrapText="1"/>
    </xf>
    <xf numFmtId="9" fontId="17" fillId="8" borderId="7" xfId="2" applyFont="1" applyFill="1" applyBorder="1" applyAlignment="1" applyProtection="1">
      <alignment horizontal="center" vertical="center" wrapText="1"/>
    </xf>
    <xf numFmtId="1" fontId="17" fillId="8" borderId="7" xfId="2" applyNumberFormat="1" applyFont="1" applyFill="1" applyBorder="1" applyAlignment="1" applyProtection="1">
      <alignment horizontal="center" vertical="center" wrapText="1"/>
    </xf>
    <xf numFmtId="9" fontId="27" fillId="8" borderId="7" xfId="2" applyFont="1" applyFill="1" applyBorder="1" applyAlignment="1" applyProtection="1">
      <alignment horizontal="center" vertical="center"/>
    </xf>
    <xf numFmtId="0" fontId="0" fillId="0" borderId="0" xfId="0" applyProtection="1">
      <protection locked="0"/>
    </xf>
    <xf numFmtId="0" fontId="122" fillId="7" borderId="29" xfId="11" applyFont="1" applyFill="1" applyBorder="1"/>
    <xf numFmtId="0" fontId="16" fillId="5" borderId="11" xfId="11" applyFont="1" applyFill="1" applyBorder="1" applyAlignment="1">
      <alignment horizontal="center" vertical="center" textRotation="90" wrapText="1"/>
    </xf>
    <xf numFmtId="0" fontId="16" fillId="5" borderId="12" xfId="11" applyFont="1" applyFill="1" applyBorder="1" applyAlignment="1">
      <alignment horizontal="center" vertical="center" textRotation="90" wrapText="1"/>
    </xf>
    <xf numFmtId="0" fontId="16" fillId="5" borderId="13" xfId="11" applyFont="1" applyFill="1" applyBorder="1" applyAlignment="1">
      <alignment horizontal="center" vertical="center" textRotation="90" wrapText="1"/>
    </xf>
    <xf numFmtId="0" fontId="16" fillId="6" borderId="11" xfId="11" applyFont="1" applyFill="1" applyBorder="1" applyAlignment="1">
      <alignment horizontal="center" vertical="center" textRotation="90" wrapText="1"/>
    </xf>
    <xf numFmtId="0" fontId="16" fillId="6" borderId="12" xfId="11" applyFont="1" applyFill="1" applyBorder="1" applyAlignment="1">
      <alignment horizontal="center" vertical="center" textRotation="90" wrapText="1"/>
    </xf>
    <xf numFmtId="0" fontId="16" fillId="6" borderId="13" xfId="11" applyFont="1" applyFill="1" applyBorder="1" applyAlignment="1">
      <alignment horizontal="center" vertical="center" textRotation="90" wrapText="1"/>
    </xf>
    <xf numFmtId="0" fontId="34" fillId="6" borderId="11" xfId="11" applyFont="1" applyFill="1" applyBorder="1" applyAlignment="1">
      <alignment horizontal="center" vertical="center" textRotation="90" wrapText="1"/>
    </xf>
    <xf numFmtId="0" fontId="34" fillId="6" borderId="13" xfId="11" applyFont="1" applyFill="1" applyBorder="1" applyAlignment="1">
      <alignment horizontal="center" vertical="center" textRotation="90" wrapText="1"/>
    </xf>
    <xf numFmtId="0" fontId="78" fillId="0" borderId="0" xfId="3" applyFont="1" applyAlignment="1" applyProtection="1">
      <alignment horizontal="center" vertical="center" wrapText="1"/>
      <protection locked="0"/>
    </xf>
    <xf numFmtId="3" fontId="174" fillId="0" borderId="7" xfId="0" applyNumberFormat="1" applyFont="1" applyBorder="1" applyAlignment="1" applyProtection="1">
      <alignment horizontal="center" vertical="center"/>
      <protection locked="0"/>
    </xf>
    <xf numFmtId="3" fontId="175" fillId="0" borderId="7" xfId="0" applyNumberFormat="1" applyFont="1" applyBorder="1" applyAlignment="1" applyProtection="1">
      <alignment horizontal="left" vertical="center"/>
      <protection locked="0"/>
    </xf>
    <xf numFmtId="3" fontId="19" fillId="0" borderId="7" xfId="11" applyNumberFormat="1" applyFont="1" applyBorder="1" applyAlignment="1" applyProtection="1">
      <alignment horizontal="left" vertical="center"/>
      <protection locked="0"/>
    </xf>
    <xf numFmtId="3" fontId="19" fillId="0" borderId="7" xfId="3" applyNumberFormat="1" applyFont="1" applyBorder="1" applyAlignment="1" applyProtection="1">
      <alignment horizontal="left" vertical="center"/>
      <protection locked="0"/>
    </xf>
    <xf numFmtId="169" fontId="78" fillId="0" borderId="0" xfId="3" applyNumberFormat="1" applyFont="1" applyAlignment="1" applyProtection="1">
      <alignment horizontal="center" vertical="center" wrapText="1"/>
      <protection locked="0"/>
    </xf>
    <xf numFmtId="169" fontId="25" fillId="0" borderId="0" xfId="3" applyNumberFormat="1" applyFont="1" applyProtection="1">
      <protection locked="0"/>
    </xf>
    <xf numFmtId="168" fontId="177" fillId="0" borderId="7" xfId="0" applyNumberFormat="1" applyFont="1" applyBorder="1" applyAlignment="1" applyProtection="1">
      <alignment horizontal="center" vertical="center"/>
      <protection locked="0"/>
    </xf>
    <xf numFmtId="168" fontId="177" fillId="0" borderId="8" xfId="0" applyNumberFormat="1" applyFont="1" applyBorder="1" applyAlignment="1" applyProtection="1">
      <alignment horizontal="center" vertical="center"/>
      <protection locked="0"/>
    </xf>
    <xf numFmtId="14" fontId="25" fillId="0" borderId="16" xfId="11" applyNumberFormat="1" applyFont="1" applyBorder="1" applyAlignment="1" applyProtection="1">
      <alignment horizontal="center" vertical="center"/>
      <protection locked="0"/>
    </xf>
    <xf numFmtId="0" fontId="20" fillId="0" borderId="19" xfId="11" applyFont="1" applyBorder="1" applyAlignment="1" applyProtection="1">
      <alignment horizontal="left" vertical="center" wrapText="1"/>
      <protection locked="0"/>
    </xf>
    <xf numFmtId="0" fontId="17" fillId="30" borderId="26" xfId="0" applyFont="1" applyFill="1" applyBorder="1" applyAlignment="1" applyProtection="1">
      <alignment horizontal="center" vertical="center" wrapText="1"/>
      <protection locked="0"/>
    </xf>
    <xf numFmtId="0" fontId="17" fillId="30" borderId="7" xfId="0" applyFont="1" applyFill="1" applyBorder="1" applyAlignment="1" applyProtection="1">
      <alignment horizontal="center" vertical="center" wrapText="1"/>
      <protection locked="0"/>
    </xf>
    <xf numFmtId="165" fontId="17" fillId="8" borderId="37" xfId="2" applyNumberFormat="1" applyFont="1" applyFill="1" applyBorder="1" applyAlignment="1" applyProtection="1">
      <alignment horizontal="center" vertical="center" wrapText="1"/>
    </xf>
    <xf numFmtId="14" fontId="25" fillId="0" borderId="136" xfId="1" applyNumberFormat="1" applyFont="1" applyBorder="1" applyAlignment="1" applyProtection="1">
      <alignment horizontal="center" vertical="center"/>
      <protection locked="0"/>
    </xf>
    <xf numFmtId="14" fontId="25" fillId="0" borderId="136" xfId="11" applyNumberFormat="1" applyFont="1" applyBorder="1" applyAlignment="1" applyProtection="1">
      <alignment horizontal="center" vertical="center"/>
      <protection locked="0"/>
    </xf>
    <xf numFmtId="0" fontId="19" fillId="5" borderId="7" xfId="0" applyFont="1" applyFill="1" applyBorder="1" applyAlignment="1">
      <alignment horizontal="center" vertical="center" wrapText="1"/>
    </xf>
    <xf numFmtId="0" fontId="20" fillId="5" borderId="7" xfId="0" applyFont="1" applyFill="1" applyBorder="1" applyAlignment="1" applyProtection="1">
      <alignment horizontal="center" vertical="center"/>
      <protection locked="0"/>
    </xf>
    <xf numFmtId="0" fontId="20" fillId="5" borderId="7" xfId="3" applyFont="1" applyFill="1" applyBorder="1" applyAlignment="1" applyProtection="1">
      <alignment horizontal="center" vertical="center"/>
      <protection locked="0"/>
    </xf>
    <xf numFmtId="0" fontId="185" fillId="0" borderId="0" xfId="3" applyFont="1"/>
    <xf numFmtId="0" fontId="0" fillId="2" borderId="0" xfId="0" applyFill="1"/>
    <xf numFmtId="0" fontId="17" fillId="0" borderId="34" xfId="0" applyFont="1" applyBorder="1" applyAlignment="1">
      <alignment horizontal="center" vertical="center" wrapText="1"/>
    </xf>
    <xf numFmtId="0" fontId="27" fillId="0" borderId="32" xfId="0" applyFont="1" applyBorder="1" applyAlignment="1">
      <alignment vertical="center" wrapText="1"/>
    </xf>
    <xf numFmtId="0" fontId="0" fillId="0" borderId="27" xfId="0" applyBorder="1"/>
    <xf numFmtId="0" fontId="0" fillId="2" borderId="7" xfId="0" applyFill="1" applyBorder="1"/>
    <xf numFmtId="0" fontId="25" fillId="11" borderId="7" xfId="0" applyFont="1" applyFill="1" applyBorder="1" applyAlignment="1">
      <alignment horizontal="center" vertical="center"/>
    </xf>
    <xf numFmtId="0" fontId="27" fillId="11" borderId="7" xfId="0" applyFont="1" applyFill="1" applyBorder="1" applyAlignment="1">
      <alignment horizontal="left" vertical="center" wrapText="1"/>
    </xf>
    <xf numFmtId="0" fontId="27" fillId="11" borderId="7" xfId="0" applyFont="1" applyFill="1" applyBorder="1" applyAlignment="1">
      <alignment horizontal="center" vertical="center" wrapText="1"/>
    </xf>
    <xf numFmtId="0" fontId="0" fillId="0" borderId="72" xfId="0" applyBorder="1"/>
    <xf numFmtId="0" fontId="0" fillId="0" borderId="48" xfId="0" applyBorder="1"/>
    <xf numFmtId="0" fontId="19" fillId="5" borderId="26" xfId="0" applyFont="1" applyFill="1" applyBorder="1" applyAlignment="1">
      <alignment vertical="center" wrapText="1"/>
    </xf>
    <xf numFmtId="0" fontId="173" fillId="3" borderId="7" xfId="0" applyFont="1" applyFill="1" applyBorder="1" applyAlignment="1">
      <alignment horizontal="center" vertical="center" textRotation="90" wrapText="1"/>
    </xf>
    <xf numFmtId="167" fontId="6" fillId="0" borderId="7" xfId="0" applyNumberFormat="1" applyFont="1" applyBorder="1" applyAlignment="1">
      <alignment vertical="center" wrapText="1"/>
    </xf>
    <xf numFmtId="0" fontId="173" fillId="5" borderId="7" xfId="0" applyFont="1" applyFill="1" applyBorder="1" applyAlignment="1">
      <alignment horizontal="center" vertical="center" textRotation="90" wrapText="1"/>
    </xf>
    <xf numFmtId="0" fontId="79" fillId="5" borderId="7" xfId="0" applyFont="1" applyFill="1" applyBorder="1" applyAlignment="1">
      <alignment horizontal="center" vertical="center" textRotation="90" wrapText="1"/>
    </xf>
    <xf numFmtId="0" fontId="6" fillId="11" borderId="7" xfId="0" applyFont="1" applyFill="1" applyBorder="1" applyAlignment="1">
      <alignment vertical="center" textRotation="90" wrapText="1"/>
    </xf>
    <xf numFmtId="0" fontId="63" fillId="11" borderId="7" xfId="0" applyFont="1" applyFill="1" applyBorder="1" applyAlignment="1" applyProtection="1">
      <alignment horizontal="center" vertical="center" textRotation="90" wrapText="1"/>
      <protection locked="0"/>
    </xf>
    <xf numFmtId="0" fontId="63" fillId="30" borderId="7" xfId="0" applyFont="1" applyFill="1" applyBorder="1" applyAlignment="1" applyProtection="1">
      <alignment horizontal="center" vertical="center" textRotation="90" wrapText="1"/>
      <protection locked="0"/>
    </xf>
    <xf numFmtId="0" fontId="173" fillId="11" borderId="7" xfId="0" applyFont="1" applyFill="1" applyBorder="1" applyAlignment="1">
      <alignment horizontal="center" textRotation="90" wrapText="1"/>
    </xf>
    <xf numFmtId="0" fontId="6" fillId="5" borderId="7" xfId="0" applyFont="1" applyFill="1" applyBorder="1" applyAlignment="1">
      <alignment horizontal="center" textRotation="90" wrapText="1"/>
    </xf>
    <xf numFmtId="0" fontId="6" fillId="5" borderId="7" xfId="0" applyFont="1" applyFill="1" applyBorder="1" applyAlignment="1" applyProtection="1">
      <alignment horizontal="center" textRotation="90" wrapText="1"/>
      <protection locked="0"/>
    </xf>
    <xf numFmtId="0" fontId="173" fillId="0" borderId="7" xfId="0" applyFont="1" applyBorder="1" applyAlignment="1">
      <alignment horizontal="center" textRotation="90" wrapText="1"/>
    </xf>
    <xf numFmtId="0" fontId="173" fillId="5" borderId="7" xfId="0" applyFont="1" applyFill="1" applyBorder="1" applyAlignment="1">
      <alignment horizontal="center" textRotation="90" wrapText="1"/>
    </xf>
    <xf numFmtId="0" fontId="173" fillId="10" borderId="7" xfId="0" applyFont="1" applyFill="1" applyBorder="1" applyAlignment="1">
      <alignment horizontal="center" textRotation="90" wrapText="1"/>
    </xf>
    <xf numFmtId="0" fontId="19" fillId="0" borderId="7" xfId="0" applyFont="1" applyBorder="1" applyAlignment="1">
      <alignment horizontal="center" vertical="center" textRotation="90" wrapText="1"/>
    </xf>
    <xf numFmtId="3" fontId="0" fillId="2" borderId="7" xfId="0" applyNumberFormat="1" applyFill="1" applyBorder="1"/>
    <xf numFmtId="0" fontId="178" fillId="11" borderId="7" xfId="0" applyFont="1" applyFill="1" applyBorder="1" applyAlignment="1">
      <alignment horizontal="center" vertical="center" textRotation="90" wrapText="1"/>
    </xf>
    <xf numFmtId="168" fontId="17" fillId="8" borderId="7" xfId="3" applyNumberFormat="1" applyFont="1" applyFill="1" applyBorder="1" applyAlignment="1">
      <alignment horizontal="center" vertical="center"/>
    </xf>
    <xf numFmtId="165" fontId="17" fillId="8" borderId="7" xfId="2" applyNumberFormat="1" applyFont="1" applyFill="1" applyBorder="1" applyAlignment="1" applyProtection="1">
      <alignment horizontal="center" vertical="center"/>
    </xf>
    <xf numFmtId="1" fontId="27" fillId="8" borderId="7" xfId="15" applyNumberFormat="1" applyFont="1" applyFill="1" applyBorder="1" applyAlignment="1" applyProtection="1">
      <alignment horizontal="center" vertical="center"/>
    </xf>
    <xf numFmtId="165" fontId="27" fillId="8" borderId="7" xfId="2" applyNumberFormat="1" applyFont="1" applyFill="1" applyBorder="1" applyAlignment="1" applyProtection="1">
      <alignment horizontal="center" vertical="center"/>
    </xf>
    <xf numFmtId="3" fontId="19" fillId="0" borderId="7" xfId="3" applyNumberFormat="1" applyFont="1" applyBorder="1" applyAlignment="1" applyProtection="1">
      <alignment horizontal="center" vertical="center"/>
      <protection locked="0"/>
    </xf>
    <xf numFmtId="3" fontId="19" fillId="0" borderId="7" xfId="3" applyNumberFormat="1" applyFont="1" applyBorder="1" applyAlignment="1" applyProtection="1">
      <alignment vertical="center"/>
      <protection locked="0"/>
    </xf>
    <xf numFmtId="3" fontId="16" fillId="0" borderId="7" xfId="0" applyNumberFormat="1" applyFont="1" applyBorder="1" applyAlignment="1" applyProtection="1">
      <alignment horizontal="center" vertical="center" wrapText="1"/>
      <protection locked="0"/>
    </xf>
    <xf numFmtId="1" fontId="21" fillId="0" borderId="7" xfId="3" applyNumberFormat="1" applyFont="1" applyBorder="1" applyAlignment="1" applyProtection="1">
      <alignment horizontal="center" vertical="center"/>
      <protection locked="0"/>
    </xf>
    <xf numFmtId="1" fontId="19" fillId="0" borderId="7" xfId="3" applyNumberFormat="1" applyFont="1" applyBorder="1" applyAlignment="1" applyProtection="1">
      <alignment horizontal="center" vertical="center"/>
      <protection locked="0"/>
    </xf>
    <xf numFmtId="1" fontId="27" fillId="0" borderId="7" xfId="2" applyNumberFormat="1" applyFont="1" applyFill="1" applyBorder="1" applyAlignment="1" applyProtection="1">
      <alignment horizontal="center" vertical="center"/>
      <protection locked="0"/>
    </xf>
    <xf numFmtId="0" fontId="19" fillId="0" borderId="7" xfId="3" applyFont="1" applyBorder="1" applyAlignment="1" applyProtection="1">
      <alignment horizontal="center" vertical="center"/>
      <protection locked="0"/>
    </xf>
    <xf numFmtId="3" fontId="64" fillId="0" borderId="7" xfId="0" applyNumberFormat="1" applyFont="1" applyBorder="1" applyAlignment="1" applyProtection="1">
      <alignment horizontal="right" vertical="center"/>
      <protection locked="0"/>
    </xf>
    <xf numFmtId="168" fontId="19" fillId="0" borderId="7" xfId="3" applyNumberFormat="1" applyFont="1" applyBorder="1" applyAlignment="1" applyProtection="1">
      <alignment vertical="center"/>
      <protection locked="0"/>
    </xf>
    <xf numFmtId="0" fontId="19" fillId="0" borderId="7" xfId="3" applyFont="1" applyBorder="1" applyAlignment="1" applyProtection="1">
      <alignment vertical="center"/>
      <protection locked="0"/>
    </xf>
    <xf numFmtId="9" fontId="21" fillId="0" borderId="7" xfId="2" applyFont="1" applyFill="1" applyBorder="1" applyAlignment="1" applyProtection="1">
      <alignment horizontal="center" vertical="center"/>
      <protection locked="0"/>
    </xf>
    <xf numFmtId="3" fontId="21" fillId="0" borderId="7" xfId="3" applyNumberFormat="1" applyFont="1" applyBorder="1" applyAlignment="1" applyProtection="1">
      <alignment horizontal="center" vertical="center"/>
      <protection locked="0"/>
    </xf>
    <xf numFmtId="0" fontId="0" fillId="0" borderId="7" xfId="0" applyBorder="1" applyProtection="1">
      <protection locked="0"/>
    </xf>
    <xf numFmtId="168" fontId="19" fillId="0" borderId="7" xfId="3" applyNumberFormat="1" applyFont="1" applyBorder="1" applyAlignment="1" applyProtection="1">
      <alignment horizontal="center" vertical="center"/>
      <protection locked="0"/>
    </xf>
    <xf numFmtId="168" fontId="136" fillId="0" borderId="7" xfId="2" applyNumberFormat="1" applyFont="1" applyFill="1" applyBorder="1" applyAlignment="1" applyProtection="1">
      <alignment horizontal="center" vertical="center"/>
      <protection locked="0"/>
    </xf>
    <xf numFmtId="168" fontId="21" fillId="0" borderId="7" xfId="2" applyNumberFormat="1" applyFont="1" applyFill="1" applyBorder="1" applyAlignment="1" applyProtection="1">
      <alignment horizontal="center" vertical="center"/>
      <protection locked="0"/>
    </xf>
    <xf numFmtId="1" fontId="17" fillId="0" borderId="7" xfId="2" applyNumberFormat="1" applyFont="1" applyFill="1" applyBorder="1" applyAlignment="1" applyProtection="1">
      <alignment horizontal="center" vertical="center"/>
      <protection locked="0"/>
    </xf>
    <xf numFmtId="167" fontId="19" fillId="0" borderId="7" xfId="3" applyNumberFormat="1" applyFont="1" applyBorder="1" applyAlignment="1" applyProtection="1">
      <alignment vertical="center"/>
      <protection locked="0"/>
    </xf>
    <xf numFmtId="9" fontId="27" fillId="0" borderId="7" xfId="2" applyFont="1" applyFill="1" applyBorder="1" applyAlignment="1" applyProtection="1">
      <alignment horizontal="center" vertical="center"/>
      <protection locked="0"/>
    </xf>
    <xf numFmtId="1" fontId="21" fillId="0" borderId="7" xfId="2" applyNumberFormat="1" applyFont="1" applyFill="1" applyBorder="1" applyAlignment="1" applyProtection="1">
      <alignment horizontal="center" vertical="center"/>
      <protection locked="0"/>
    </xf>
    <xf numFmtId="9" fontId="19" fillId="0" borderId="7" xfId="2" applyFont="1" applyFill="1" applyBorder="1" applyAlignment="1" applyProtection="1">
      <alignment horizontal="center" vertical="center"/>
      <protection locked="0"/>
    </xf>
    <xf numFmtId="9" fontId="16" fillId="0" borderId="7" xfId="2" applyFont="1" applyFill="1" applyBorder="1" applyAlignment="1" applyProtection="1">
      <alignment horizontal="center" vertical="center" wrapText="1"/>
      <protection locked="0"/>
    </xf>
    <xf numFmtId="165" fontId="19" fillId="0" borderId="7" xfId="2" applyNumberFormat="1" applyFont="1" applyFill="1" applyBorder="1" applyAlignment="1" applyProtection="1">
      <alignment horizontal="center" vertical="center"/>
      <protection locked="0"/>
    </xf>
    <xf numFmtId="1" fontId="19" fillId="0" borderId="7" xfId="3" applyNumberFormat="1" applyFont="1" applyBorder="1" applyAlignment="1" applyProtection="1">
      <alignment vertical="center"/>
      <protection locked="0"/>
    </xf>
    <xf numFmtId="168" fontId="27" fillId="8" borderId="7" xfId="3" applyNumberFormat="1" applyFont="1" applyFill="1" applyBorder="1" applyAlignment="1">
      <alignment horizontal="center" vertical="center"/>
    </xf>
    <xf numFmtId="1" fontId="27" fillId="8" borderId="7" xfId="3" applyNumberFormat="1" applyFont="1" applyFill="1" applyBorder="1" applyAlignment="1">
      <alignment horizontal="center" vertical="center"/>
    </xf>
    <xf numFmtId="3" fontId="20" fillId="0" borderId="7" xfId="0" applyNumberFormat="1" applyFont="1" applyBorder="1" applyAlignment="1">
      <alignment horizontal="center" vertical="center"/>
    </xf>
    <xf numFmtId="14" fontId="17" fillId="0" borderId="7" xfId="0" applyNumberFormat="1" applyFont="1" applyBorder="1" applyAlignment="1">
      <alignment horizontal="center" vertical="center"/>
    </xf>
    <xf numFmtId="166" fontId="17" fillId="30" borderId="130" xfId="0" applyNumberFormat="1" applyFont="1" applyFill="1" applyBorder="1" applyAlignment="1">
      <alignment horizontal="center" vertical="center" wrapText="1"/>
    </xf>
    <xf numFmtId="0" fontId="97" fillId="29" borderId="8" xfId="0" applyFont="1" applyFill="1" applyBorder="1" applyAlignment="1">
      <alignment horizontal="justify" vertical="center" wrapText="1"/>
    </xf>
    <xf numFmtId="166" fontId="17" fillId="30" borderId="40" xfId="0" applyNumberFormat="1" applyFont="1" applyFill="1" applyBorder="1" applyAlignment="1">
      <alignment horizontal="center" vertical="center" wrapText="1"/>
    </xf>
    <xf numFmtId="166" fontId="17" fillId="30" borderId="26" xfId="0" applyNumberFormat="1" applyFont="1" applyFill="1" applyBorder="1" applyAlignment="1">
      <alignment horizontal="center" vertical="center" wrapText="1"/>
    </xf>
    <xf numFmtId="166" fontId="17" fillId="30" borderId="7" xfId="0" applyNumberFormat="1" applyFont="1" applyFill="1" applyBorder="1" applyAlignment="1">
      <alignment horizontal="center" vertical="center" wrapText="1"/>
    </xf>
    <xf numFmtId="168" fontId="11" fillId="44" borderId="7" xfId="0" applyNumberFormat="1" applyFont="1" applyFill="1" applyBorder="1" applyAlignment="1" applyProtection="1">
      <alignment horizontal="center" vertical="center"/>
      <protection locked="0"/>
    </xf>
    <xf numFmtId="168" fontId="176" fillId="44" borderId="7" xfId="0" applyNumberFormat="1" applyFont="1" applyFill="1" applyBorder="1" applyAlignment="1" applyProtection="1">
      <alignment horizontal="center" vertical="center"/>
      <protection locked="0"/>
    </xf>
    <xf numFmtId="168" fontId="177" fillId="44" borderId="7" xfId="0" applyNumberFormat="1" applyFont="1" applyFill="1" applyBorder="1" applyAlignment="1" applyProtection="1">
      <alignment horizontal="center" vertical="center"/>
      <protection locked="0"/>
    </xf>
    <xf numFmtId="168" fontId="49" fillId="44" borderId="7" xfId="11" applyNumberFormat="1" applyFont="1" applyFill="1" applyBorder="1" applyAlignment="1" applyProtection="1">
      <alignment horizontal="center" vertical="center"/>
      <protection locked="0"/>
    </xf>
    <xf numFmtId="9" fontId="133" fillId="45" borderId="0" xfId="11" applyNumberFormat="1" applyFont="1" applyFill="1"/>
    <xf numFmtId="3" fontId="19" fillId="5" borderId="15" xfId="0" applyNumberFormat="1" applyFont="1" applyFill="1" applyBorder="1" applyAlignment="1">
      <alignment horizontal="left" vertical="center" wrapText="1"/>
    </xf>
    <xf numFmtId="0" fontId="17" fillId="5" borderId="15" xfId="1" applyFont="1" applyFill="1" applyBorder="1"/>
    <xf numFmtId="3" fontId="19" fillId="5" borderId="15" xfId="3" applyNumberFormat="1" applyFont="1" applyFill="1" applyBorder="1" applyAlignment="1">
      <alignment horizontal="left" vertical="center" wrapText="1"/>
    </xf>
    <xf numFmtId="168" fontId="11" fillId="5" borderId="7" xfId="3" applyNumberFormat="1" applyFont="1" applyFill="1" applyBorder="1" applyAlignment="1">
      <alignment horizontal="center" vertical="center"/>
    </xf>
    <xf numFmtId="165" fontId="11" fillId="5" borderId="7" xfId="2" applyNumberFormat="1" applyFont="1" applyFill="1" applyBorder="1" applyAlignment="1" applyProtection="1">
      <alignment horizontal="center" vertical="center"/>
    </xf>
    <xf numFmtId="3" fontId="17" fillId="5" borderId="7" xfId="3" applyNumberFormat="1" applyFont="1" applyFill="1" applyBorder="1" applyAlignment="1">
      <alignment horizontal="center" vertical="center" wrapText="1"/>
    </xf>
    <xf numFmtId="9" fontId="11" fillId="5" borderId="7" xfId="2" applyFont="1" applyFill="1" applyBorder="1" applyAlignment="1" applyProtection="1">
      <alignment horizontal="center" vertical="center"/>
    </xf>
    <xf numFmtId="0" fontId="17" fillId="0" borderId="15" xfId="11" applyFont="1" applyBorder="1"/>
    <xf numFmtId="0" fontId="25" fillId="0" borderId="15" xfId="11" applyFont="1" applyBorder="1" applyAlignment="1">
      <alignment horizontal="center" vertical="center"/>
    </xf>
    <xf numFmtId="9" fontId="11" fillId="5" borderId="98" xfId="2" applyFont="1" applyFill="1" applyBorder="1" applyAlignment="1" applyProtection="1">
      <alignment horizontal="center" vertical="center"/>
    </xf>
    <xf numFmtId="9" fontId="11" fillId="5" borderId="8" xfId="2" applyFont="1" applyFill="1" applyBorder="1" applyAlignment="1" applyProtection="1">
      <alignment horizontal="center" vertical="center"/>
    </xf>
    <xf numFmtId="3" fontId="17" fillId="8" borderId="39" xfId="3" applyNumberFormat="1" applyFont="1" applyFill="1" applyBorder="1" applyAlignment="1">
      <alignment horizontal="center" vertical="center" wrapText="1"/>
    </xf>
    <xf numFmtId="3" fontId="17" fillId="8" borderId="37" xfId="3" applyNumberFormat="1" applyFont="1" applyFill="1" applyBorder="1" applyAlignment="1">
      <alignment horizontal="center" vertical="center" wrapText="1"/>
    </xf>
    <xf numFmtId="3" fontId="17" fillId="8" borderId="40" xfId="3" applyNumberFormat="1" applyFont="1" applyFill="1" applyBorder="1" applyAlignment="1">
      <alignment horizontal="center" vertical="center" wrapText="1"/>
    </xf>
    <xf numFmtId="3" fontId="17" fillId="8" borderId="38" xfId="3" applyNumberFormat="1" applyFont="1" applyFill="1" applyBorder="1" applyAlignment="1">
      <alignment horizontal="center" vertical="center" wrapText="1"/>
    </xf>
    <xf numFmtId="168" fontId="29" fillId="12" borderId="45" xfId="3" applyNumberFormat="1" applyFont="1" applyFill="1" applyBorder="1" applyAlignment="1">
      <alignment horizontal="center" vertical="center"/>
    </xf>
    <xf numFmtId="165" fontId="17" fillId="5" borderId="1" xfId="2" applyNumberFormat="1" applyFont="1" applyFill="1" applyBorder="1" applyAlignment="1" applyProtection="1">
      <alignment horizontal="center" vertical="center"/>
    </xf>
    <xf numFmtId="3" fontId="171" fillId="0" borderId="7" xfId="0" applyNumberFormat="1" applyFont="1" applyBorder="1" applyAlignment="1" applyProtection="1">
      <alignment horizontal="center" vertical="center" wrapText="1"/>
      <protection locked="0"/>
    </xf>
    <xf numFmtId="3" fontId="63" fillId="0" borderId="7" xfId="0" applyNumberFormat="1" applyFont="1" applyBorder="1" applyAlignment="1" applyProtection="1">
      <alignment horizontal="left" vertical="center"/>
      <protection locked="0"/>
    </xf>
    <xf numFmtId="3" fontId="193" fillId="0" borderId="59" xfId="0" applyNumberFormat="1" applyFont="1" applyBorder="1" applyAlignment="1" applyProtection="1">
      <alignment horizontal="center" vertical="center" wrapText="1"/>
      <protection locked="0"/>
    </xf>
    <xf numFmtId="165" fontId="193" fillId="0" borderId="59" xfId="0" applyNumberFormat="1" applyFont="1" applyBorder="1" applyAlignment="1" applyProtection="1">
      <alignment horizontal="center" vertical="center" wrapText="1"/>
      <protection locked="0"/>
    </xf>
    <xf numFmtId="165" fontId="193" fillId="0" borderId="59" xfId="0" applyNumberFormat="1" applyFont="1" applyBorder="1" applyAlignment="1" applyProtection="1">
      <alignment horizontal="center" vertical="center"/>
      <protection locked="0"/>
    </xf>
    <xf numFmtId="3" fontId="193" fillId="46" borderId="59" xfId="0" applyNumberFormat="1" applyFont="1" applyFill="1" applyBorder="1" applyAlignment="1" applyProtection="1">
      <alignment horizontal="center" vertical="center" wrapText="1"/>
      <protection locked="0"/>
    </xf>
    <xf numFmtId="3" fontId="195" fillId="0" borderId="59" xfId="0" applyNumberFormat="1" applyFont="1" applyBorder="1" applyAlignment="1" applyProtection="1">
      <alignment horizontal="center" vertical="center"/>
      <protection locked="0"/>
    </xf>
    <xf numFmtId="165" fontId="196" fillId="46" borderId="59" xfId="0" applyNumberFormat="1" applyFont="1" applyFill="1" applyBorder="1" applyAlignment="1" applyProtection="1">
      <alignment horizontal="center" vertical="center"/>
      <protection locked="0"/>
    </xf>
    <xf numFmtId="168" fontId="194" fillId="46" borderId="59" xfId="0" applyNumberFormat="1" applyFont="1" applyFill="1" applyBorder="1" applyAlignment="1" applyProtection="1">
      <alignment horizontal="center" vertical="center" wrapText="1"/>
      <protection locked="0"/>
    </xf>
    <xf numFmtId="168" fontId="197" fillId="46" borderId="59" xfId="0" applyNumberFormat="1" applyFont="1" applyFill="1" applyBorder="1" applyAlignment="1" applyProtection="1">
      <alignment horizontal="center" vertical="center"/>
      <protection locked="0"/>
    </xf>
    <xf numFmtId="0" fontId="198" fillId="0" borderId="0" xfId="0" applyFont="1" applyProtection="1">
      <protection locked="0"/>
    </xf>
    <xf numFmtId="3" fontId="17" fillId="5" borderId="7" xfId="0" applyNumberFormat="1" applyFont="1" applyFill="1" applyBorder="1" applyAlignment="1" applyProtection="1">
      <alignment horizontal="center" vertical="center" wrapText="1"/>
      <protection locked="0"/>
    </xf>
    <xf numFmtId="165" fontId="17" fillId="5" borderId="7" xfId="2" applyNumberFormat="1"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5" fillId="0" borderId="0" xfId="11" applyFont="1" applyProtection="1">
      <protection locked="0"/>
    </xf>
    <xf numFmtId="0" fontId="2" fillId="0" borderId="0" xfId="11" applyProtection="1">
      <protection locked="0"/>
    </xf>
    <xf numFmtId="3" fontId="27" fillId="8" borderId="7" xfId="3" applyNumberFormat="1" applyFont="1" applyFill="1" applyBorder="1" applyAlignment="1" applyProtection="1">
      <alignment horizontal="center" vertical="center"/>
      <protection locked="0"/>
    </xf>
    <xf numFmtId="9" fontId="0" fillId="0" borderId="7" xfId="2" applyFont="1" applyFill="1" applyBorder="1" applyProtection="1">
      <protection locked="0"/>
    </xf>
    <xf numFmtId="165" fontId="0" fillId="0" borderId="7" xfId="2" applyNumberFormat="1" applyFont="1" applyFill="1" applyBorder="1" applyProtection="1">
      <protection locked="0"/>
    </xf>
    <xf numFmtId="168" fontId="0" fillId="0" borderId="7" xfId="0" applyNumberFormat="1" applyBorder="1" applyProtection="1">
      <protection locked="0"/>
    </xf>
    <xf numFmtId="1" fontId="0" fillId="0" borderId="7" xfId="0" applyNumberFormat="1" applyBorder="1" applyProtection="1">
      <protection locked="0"/>
    </xf>
    <xf numFmtId="9" fontId="17" fillId="5" borderId="7" xfId="2" applyFont="1" applyFill="1" applyBorder="1" applyAlignment="1" applyProtection="1">
      <alignment horizontal="center" vertical="center" wrapText="1"/>
    </xf>
    <xf numFmtId="9" fontId="27" fillId="5" borderId="7" xfId="2" applyFont="1" applyFill="1" applyBorder="1" applyAlignment="1" applyProtection="1">
      <alignment horizontal="center" vertical="center"/>
    </xf>
    <xf numFmtId="168" fontId="27" fillId="5" borderId="7" xfId="3" applyNumberFormat="1" applyFont="1" applyFill="1" applyBorder="1" applyAlignment="1">
      <alignment horizontal="center" vertical="center"/>
    </xf>
    <xf numFmtId="0" fontId="3" fillId="5" borderId="7" xfId="0" applyFont="1" applyFill="1" applyBorder="1" applyAlignment="1">
      <alignment horizontal="center" vertical="center" textRotation="90" wrapText="1"/>
    </xf>
    <xf numFmtId="0" fontId="9" fillId="5" borderId="7" xfId="0" applyFont="1" applyFill="1" applyBorder="1" applyAlignment="1">
      <alignment horizontal="center" vertical="center" textRotation="90" wrapText="1"/>
    </xf>
    <xf numFmtId="0" fontId="3" fillId="11" borderId="7" xfId="0" applyFont="1" applyFill="1" applyBorder="1" applyAlignment="1">
      <alignment horizontal="center" vertical="center" textRotation="90" wrapText="1"/>
    </xf>
    <xf numFmtId="0" fontId="136" fillId="21" borderId="7" xfId="3" applyFont="1" applyFill="1" applyBorder="1" applyAlignment="1">
      <alignment horizontal="center" vertical="center" wrapText="1"/>
    </xf>
    <xf numFmtId="0" fontId="17" fillId="0" borderId="7" xfId="11" applyFont="1" applyBorder="1" applyAlignment="1" applyProtection="1">
      <alignment horizontal="center" vertical="center" wrapText="1"/>
      <protection locked="0"/>
    </xf>
    <xf numFmtId="0" fontId="17" fillId="0" borderId="7" xfId="3" applyFont="1" applyBorder="1" applyAlignment="1" applyProtection="1">
      <alignment horizontal="center" vertical="center" wrapText="1"/>
      <protection locked="0"/>
    </xf>
    <xf numFmtId="0" fontId="174" fillId="0" borderId="7" xfId="0" applyFont="1" applyBorder="1" applyAlignment="1" applyProtection="1">
      <alignment horizontal="center" vertical="center"/>
      <protection locked="0"/>
    </xf>
    <xf numFmtId="0" fontId="171" fillId="0" borderId="7" xfId="0" applyFont="1" applyBorder="1" applyAlignment="1" applyProtection="1">
      <alignment horizontal="center" vertical="center" wrapText="1"/>
      <protection locked="0"/>
    </xf>
    <xf numFmtId="0" fontId="2" fillId="0" borderId="0" xfId="3" applyAlignment="1">
      <alignment horizontal="center"/>
    </xf>
    <xf numFmtId="0" fontId="25" fillId="0" borderId="0" xfId="3" applyFont="1" applyAlignment="1">
      <alignment horizontal="center"/>
    </xf>
    <xf numFmtId="0" fontId="25" fillId="0" borderId="47" xfId="3" applyFont="1" applyBorder="1" applyAlignment="1">
      <alignment horizontal="center"/>
    </xf>
    <xf numFmtId="0" fontId="19" fillId="0" borderId="7" xfId="3" applyFont="1" applyBorder="1" applyAlignment="1">
      <alignment horizontal="center" vertical="center" wrapText="1"/>
    </xf>
    <xf numFmtId="14" fontId="34" fillId="0" borderId="16" xfId="11" applyNumberFormat="1" applyFont="1" applyBorder="1" applyAlignment="1" applyProtection="1">
      <alignment horizontal="center" vertical="center"/>
      <protection locked="0"/>
    </xf>
    <xf numFmtId="14" fontId="34" fillId="0" borderId="139" xfId="11" applyNumberFormat="1" applyFont="1" applyBorder="1" applyAlignment="1" applyProtection="1">
      <alignment horizontal="center" vertical="center"/>
      <protection locked="0"/>
    </xf>
    <xf numFmtId="14" fontId="38" fillId="0" borderId="15" xfId="11" applyNumberFormat="1" applyFont="1" applyBorder="1" applyAlignment="1" applyProtection="1">
      <alignment horizontal="center" vertical="center"/>
      <protection locked="0"/>
    </xf>
    <xf numFmtId="14" fontId="38" fillId="0" borderId="16" xfId="11" applyNumberFormat="1" applyFont="1" applyBorder="1" applyAlignment="1" applyProtection="1">
      <alignment horizontal="center" vertical="center"/>
      <protection locked="0"/>
    </xf>
    <xf numFmtId="14" fontId="34" fillId="0" borderId="15" xfId="11" applyNumberFormat="1" applyFont="1" applyBorder="1" applyAlignment="1" applyProtection="1">
      <alignment horizontal="center" vertical="center"/>
      <protection locked="0"/>
    </xf>
    <xf numFmtId="14" fontId="25" fillId="0" borderId="139" xfId="11" applyNumberFormat="1" applyFont="1" applyBorder="1" applyAlignment="1" applyProtection="1">
      <alignment horizontal="center" vertical="center"/>
      <protection locked="0"/>
    </xf>
    <xf numFmtId="14" fontId="25" fillId="0" borderId="15" xfId="11" applyNumberFormat="1" applyFont="1" applyBorder="1" applyAlignment="1" applyProtection="1">
      <alignment horizontal="center" vertical="center"/>
      <protection locked="0"/>
    </xf>
    <xf numFmtId="0" fontId="19" fillId="0" borderId="19" xfId="11" applyFont="1" applyBorder="1" applyAlignment="1" applyProtection="1">
      <alignment horizontal="justify" vertical="center" wrapText="1"/>
      <protection locked="0"/>
    </xf>
    <xf numFmtId="14" fontId="38" fillId="0" borderId="8" xfId="11" applyNumberFormat="1" applyFont="1" applyBorder="1" applyAlignment="1" applyProtection="1">
      <alignment horizontal="center" vertical="center"/>
      <protection locked="0"/>
    </xf>
    <xf numFmtId="14" fontId="38" fillId="0" borderId="135" xfId="11" applyNumberFormat="1" applyFont="1" applyBorder="1" applyAlignment="1" applyProtection="1">
      <alignment horizontal="center" vertical="center"/>
      <protection locked="0"/>
    </xf>
    <xf numFmtId="14" fontId="25" fillId="0" borderId="135" xfId="11" applyNumberFormat="1" applyFont="1" applyBorder="1" applyAlignment="1" applyProtection="1">
      <alignment horizontal="center" vertical="center"/>
      <protection locked="0"/>
    </xf>
    <xf numFmtId="14" fontId="25" fillId="0" borderId="7" xfId="11" applyNumberFormat="1" applyFont="1" applyBorder="1" applyAlignment="1" applyProtection="1">
      <alignment horizontal="center" vertical="center"/>
      <protection locked="0"/>
    </xf>
    <xf numFmtId="14" fontId="25" fillId="0" borderId="8" xfId="11" applyNumberFormat="1" applyFont="1" applyBorder="1" applyAlignment="1" applyProtection="1">
      <alignment horizontal="center" vertical="center"/>
      <protection locked="0"/>
    </xf>
    <xf numFmtId="0" fontId="19" fillId="0" borderId="140" xfId="11" applyFont="1" applyBorder="1" applyAlignment="1" applyProtection="1">
      <alignment horizontal="left" vertical="center" wrapText="1"/>
      <protection locked="0"/>
    </xf>
    <xf numFmtId="14" fontId="34" fillId="0" borderId="135" xfId="11" applyNumberFormat="1" applyFont="1" applyBorder="1" applyAlignment="1" applyProtection="1">
      <alignment horizontal="center" vertical="center"/>
      <protection locked="0"/>
    </xf>
    <xf numFmtId="14" fontId="34" fillId="0" borderId="7" xfId="11" applyNumberFormat="1" applyFont="1" applyBorder="1" applyAlignment="1" applyProtection="1">
      <alignment horizontal="center" vertical="center"/>
      <protection locked="0"/>
    </xf>
    <xf numFmtId="0" fontId="20" fillId="0" borderId="140" xfId="11" applyFont="1" applyBorder="1" applyAlignment="1" applyProtection="1">
      <alignment horizontal="left" vertical="center" wrapText="1"/>
      <protection locked="0"/>
    </xf>
    <xf numFmtId="14" fontId="34" fillId="0" borderId="8" xfId="11" applyNumberFormat="1" applyFont="1" applyBorder="1" applyAlignment="1" applyProtection="1">
      <alignment horizontal="center" vertical="center"/>
      <protection locked="0"/>
    </xf>
    <xf numFmtId="14" fontId="39" fillId="0" borderId="135" xfId="11" applyNumberFormat="1" applyFont="1" applyBorder="1" applyAlignment="1" applyProtection="1">
      <alignment horizontal="center" vertical="center"/>
      <protection locked="0"/>
    </xf>
    <xf numFmtId="14" fontId="38" fillId="0" borderId="139" xfId="11" applyNumberFormat="1" applyFont="1" applyBorder="1" applyAlignment="1" applyProtection="1">
      <alignment horizontal="center" vertical="center"/>
      <protection locked="0"/>
    </xf>
    <xf numFmtId="14" fontId="39" fillId="0" borderId="139" xfId="11" applyNumberFormat="1" applyFont="1" applyBorder="1" applyAlignment="1" applyProtection="1">
      <alignment horizontal="center" vertical="center"/>
      <protection locked="0"/>
    </xf>
    <xf numFmtId="168" fontId="17" fillId="30" borderId="7" xfId="0" applyNumberFormat="1" applyFont="1" applyFill="1" applyBorder="1" applyAlignment="1" applyProtection="1">
      <alignment horizontal="center" vertical="center" wrapText="1"/>
      <protection locked="0"/>
    </xf>
    <xf numFmtId="1" fontId="17" fillId="8" borderId="7" xfId="0" applyNumberFormat="1" applyFont="1" applyFill="1" applyBorder="1" applyAlignment="1">
      <alignment horizontal="center" vertical="center" wrapText="1"/>
    </xf>
    <xf numFmtId="3" fontId="11" fillId="0" borderId="8" xfId="0" applyNumberFormat="1" applyFont="1" applyBorder="1" applyAlignment="1" applyProtection="1">
      <alignment horizontal="center" vertical="center"/>
      <protection locked="0"/>
    </xf>
    <xf numFmtId="3" fontId="11" fillId="0" borderId="26" xfId="0" applyNumberFormat="1" applyFont="1" applyBorder="1" applyAlignment="1" applyProtection="1">
      <alignment horizontal="center" vertical="center"/>
      <protection locked="0"/>
    </xf>
    <xf numFmtId="0" fontId="3" fillId="8" borderId="7" xfId="0" applyFont="1" applyFill="1" applyBorder="1" applyAlignment="1">
      <alignment horizontal="center" vertical="center" textRotation="90" wrapText="1"/>
    </xf>
    <xf numFmtId="0" fontId="8" fillId="0" borderId="47" xfId="0" applyFont="1" applyBorder="1" applyAlignment="1">
      <alignment horizontal="left" vertical="center" wrapText="1" indent="1"/>
    </xf>
    <xf numFmtId="0" fontId="200" fillId="7" borderId="7" xfId="3" applyFont="1" applyFill="1" applyBorder="1" applyAlignment="1">
      <alignment horizontal="center" vertical="center" wrapText="1"/>
    </xf>
    <xf numFmtId="3" fontId="171" fillId="0" borderId="139" xfId="11" applyNumberFormat="1" applyFont="1" applyBorder="1" applyAlignment="1">
      <alignment horizontal="center"/>
    </xf>
    <xf numFmtId="165" fontId="17" fillId="0" borderId="139" xfId="2" applyNumberFormat="1" applyFont="1" applyFill="1" applyBorder="1" applyAlignment="1">
      <alignment horizontal="center" vertical="center" wrapText="1"/>
    </xf>
    <xf numFmtId="14" fontId="177" fillId="0" borderId="123" xfId="0" applyNumberFormat="1" applyFont="1" applyBorder="1" applyAlignment="1" applyProtection="1">
      <alignment horizontal="center" vertical="center"/>
      <protection locked="0"/>
    </xf>
    <xf numFmtId="3" fontId="19" fillId="5" borderId="139" xfId="0" applyNumberFormat="1" applyFont="1" applyFill="1" applyBorder="1" applyAlignment="1">
      <alignment horizontal="left" vertical="center" wrapText="1"/>
    </xf>
    <xf numFmtId="14" fontId="38" fillId="0" borderId="139" xfId="1" applyNumberFormat="1" applyFont="1" applyBorder="1" applyAlignment="1" applyProtection="1">
      <alignment horizontal="center" vertical="center"/>
      <protection locked="0"/>
    </xf>
    <xf numFmtId="14" fontId="25" fillId="0" borderId="139" xfId="1" applyNumberFormat="1" applyFont="1" applyBorder="1" applyAlignment="1" applyProtection="1">
      <alignment horizontal="center" vertical="center"/>
      <protection locked="0"/>
    </xf>
    <xf numFmtId="14" fontId="39" fillId="0" borderId="139" xfId="1" applyNumberFormat="1" applyFont="1" applyBorder="1" applyAlignment="1" applyProtection="1">
      <alignment horizontal="center" vertical="center"/>
      <protection locked="0"/>
    </xf>
    <xf numFmtId="3" fontId="19" fillId="5" borderId="139" xfId="3" applyNumberFormat="1" applyFont="1" applyFill="1" applyBorder="1" applyAlignment="1">
      <alignment horizontal="left" vertical="center" wrapText="1"/>
    </xf>
    <xf numFmtId="165" fontId="17" fillId="5" borderId="139" xfId="2" applyNumberFormat="1" applyFont="1" applyFill="1" applyBorder="1" applyAlignment="1" applyProtection="1">
      <alignment horizontal="center" vertical="center"/>
    </xf>
    <xf numFmtId="3" fontId="17" fillId="5" borderId="139" xfId="3" applyNumberFormat="1" applyFont="1" applyFill="1" applyBorder="1" applyAlignment="1">
      <alignment horizontal="center" vertical="center" wrapText="1"/>
    </xf>
    <xf numFmtId="3" fontId="17" fillId="0" borderId="139" xfId="0" applyNumberFormat="1" applyFont="1" applyBorder="1" applyAlignment="1">
      <alignment horizontal="center" vertical="center" wrapText="1"/>
    </xf>
    <xf numFmtId="166" fontId="17" fillId="0" borderId="139" xfId="0" applyNumberFormat="1" applyFont="1" applyBorder="1" applyAlignment="1">
      <alignment horizontal="center" vertical="center" wrapText="1"/>
    </xf>
    <xf numFmtId="3" fontId="17" fillId="5" borderId="139" xfId="0" applyNumberFormat="1" applyFont="1" applyFill="1" applyBorder="1" applyAlignment="1">
      <alignment horizontal="center" vertical="center" wrapText="1"/>
    </xf>
    <xf numFmtId="0" fontId="64" fillId="0" borderId="139" xfId="0" applyFont="1" applyBorder="1" applyAlignment="1">
      <alignment horizontal="right" vertical="center"/>
    </xf>
    <xf numFmtId="3" fontId="64" fillId="0" borderId="139" xfId="0" applyNumberFormat="1" applyFont="1" applyBorder="1" applyAlignment="1">
      <alignment horizontal="right" vertical="center"/>
    </xf>
    <xf numFmtId="168" fontId="64" fillId="0" borderId="139" xfId="0" applyNumberFormat="1" applyFont="1" applyBorder="1" applyAlignment="1">
      <alignment horizontal="right" vertical="center"/>
    </xf>
    <xf numFmtId="0" fontId="28" fillId="0" borderId="139" xfId="0" applyFont="1" applyBorder="1" applyAlignment="1">
      <alignment horizontal="right" vertical="center"/>
    </xf>
    <xf numFmtId="4" fontId="17" fillId="5" borderId="139" xfId="0" applyNumberFormat="1" applyFont="1" applyFill="1" applyBorder="1" applyAlignment="1">
      <alignment horizontal="center" vertical="center" wrapText="1"/>
    </xf>
    <xf numFmtId="0" fontId="64" fillId="23" borderId="139" xfId="0" applyFont="1" applyFill="1" applyBorder="1" applyAlignment="1">
      <alignment horizontal="right" vertical="center"/>
    </xf>
    <xf numFmtId="0" fontId="64" fillId="20" borderId="139" xfId="0" applyFont="1" applyFill="1" applyBorder="1" applyAlignment="1">
      <alignment horizontal="right" vertical="center"/>
    </xf>
    <xf numFmtId="165" fontId="136" fillId="11" borderId="139" xfId="2" applyNumberFormat="1" applyFont="1" applyFill="1" applyBorder="1" applyAlignment="1" applyProtection="1">
      <alignment horizontal="center" vertical="center"/>
    </xf>
    <xf numFmtId="3" fontId="16" fillId="26" borderId="139" xfId="0" applyNumberFormat="1" applyFont="1" applyFill="1" applyBorder="1" applyAlignment="1">
      <alignment horizontal="center" vertical="center" wrapText="1"/>
    </xf>
    <xf numFmtId="165" fontId="153" fillId="26" borderId="139" xfId="2" applyNumberFormat="1" applyFont="1" applyFill="1" applyBorder="1" applyAlignment="1" applyProtection="1">
      <alignment horizontal="center" vertical="center"/>
    </xf>
    <xf numFmtId="3" fontId="17" fillId="26" borderId="139" xfId="0" applyNumberFormat="1" applyFont="1" applyFill="1" applyBorder="1" applyAlignment="1">
      <alignment horizontal="center" vertical="center" wrapText="1"/>
    </xf>
    <xf numFmtId="0" fontId="64" fillId="26" borderId="139" xfId="0" applyFont="1" applyFill="1" applyBorder="1" applyAlignment="1">
      <alignment horizontal="right" vertical="center"/>
    </xf>
    <xf numFmtId="3" fontId="17" fillId="0" borderId="139" xfId="0" applyNumberFormat="1" applyFont="1" applyBorder="1" applyAlignment="1" applyProtection="1">
      <alignment horizontal="center" vertical="center" wrapText="1"/>
      <protection locked="0"/>
    </xf>
    <xf numFmtId="0" fontId="105" fillId="24" borderId="0" xfId="0" applyFont="1" applyFill="1"/>
    <xf numFmtId="0" fontId="25" fillId="24" borderId="0" xfId="0" applyFont="1" applyFill="1"/>
    <xf numFmtId="166" fontId="25" fillId="24" borderId="0" xfId="0" applyNumberFormat="1" applyFont="1" applyFill="1"/>
    <xf numFmtId="165" fontId="17" fillId="0" borderId="59" xfId="25" applyNumberFormat="1" applyFont="1" applyFill="1" applyBorder="1" applyAlignment="1" applyProtection="1">
      <alignment horizontal="center" vertical="center" wrapText="1"/>
    </xf>
    <xf numFmtId="14" fontId="25" fillId="7" borderId="72" xfId="0" applyNumberFormat="1" applyFont="1" applyFill="1" applyBorder="1" applyAlignment="1">
      <alignment horizontal="center"/>
    </xf>
    <xf numFmtId="0" fontId="28" fillId="11" borderId="3" xfId="0" applyFont="1" applyFill="1" applyBorder="1" applyAlignment="1">
      <alignment vertical="center" wrapText="1"/>
    </xf>
    <xf numFmtId="0" fontId="28" fillId="11" borderId="0" xfId="0" applyFont="1" applyFill="1" applyAlignment="1">
      <alignment vertical="center" wrapText="1"/>
    </xf>
    <xf numFmtId="0" fontId="29" fillId="11" borderId="3" xfId="0" applyFont="1" applyFill="1" applyBorder="1" applyAlignment="1">
      <alignment vertical="top" wrapText="1"/>
    </xf>
    <xf numFmtId="0" fontId="29" fillId="11" borderId="0" xfId="0" applyFont="1" applyFill="1" applyAlignment="1">
      <alignment vertical="top" wrapText="1"/>
    </xf>
    <xf numFmtId="0" fontId="24" fillId="0" borderId="0" xfId="0" applyFont="1" applyAlignment="1">
      <alignment horizontal="right" vertical="top" textRotation="90" wrapText="1"/>
    </xf>
    <xf numFmtId="0" fontId="186" fillId="5" borderId="8" xfId="0" applyFont="1" applyFill="1" applyBorder="1" applyAlignment="1" applyProtection="1">
      <alignment horizontal="center" vertical="center"/>
      <protection locked="0"/>
    </xf>
    <xf numFmtId="0" fontId="186" fillId="5" borderId="26" xfId="0" applyFont="1" applyFill="1" applyBorder="1" applyAlignment="1" applyProtection="1">
      <alignment horizontal="center" vertical="center"/>
      <protection locked="0"/>
    </xf>
    <xf numFmtId="0" fontId="3" fillId="39" borderId="7" xfId="0" applyFont="1" applyFill="1" applyBorder="1" applyAlignment="1">
      <alignment horizontal="center" vertical="center" textRotation="90" wrapText="1"/>
    </xf>
    <xf numFmtId="0" fontId="173" fillId="5" borderId="7" xfId="0" applyFont="1" applyFill="1" applyBorder="1" applyAlignment="1">
      <alignment horizontal="center" vertical="center" textRotation="90" wrapText="1"/>
    </xf>
    <xf numFmtId="0" fontId="41" fillId="11" borderId="8" xfId="0" applyFont="1" applyFill="1" applyBorder="1" applyAlignment="1">
      <alignment horizontal="center" vertical="center"/>
    </xf>
    <xf numFmtId="0" fontId="41" fillId="11" borderId="47" xfId="0" applyFont="1" applyFill="1" applyBorder="1" applyAlignment="1">
      <alignment horizontal="center" vertical="center"/>
    </xf>
    <xf numFmtId="0" fontId="8" fillId="14"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3" fontId="3" fillId="10" borderId="7" xfId="0" applyNumberFormat="1" applyFont="1" applyFill="1" applyBorder="1" applyAlignment="1">
      <alignment horizontal="center" vertical="center" wrapText="1"/>
    </xf>
    <xf numFmtId="3" fontId="3" fillId="0" borderId="7" xfId="0" applyNumberFormat="1" applyFont="1" applyBorder="1" applyAlignment="1">
      <alignment horizontal="center" vertical="center" wrapText="1"/>
    </xf>
    <xf numFmtId="167" fontId="191" fillId="13" borderId="7" xfId="0" applyNumberFormat="1" applyFont="1" applyFill="1" applyBorder="1" applyAlignment="1">
      <alignment horizontal="center" vertical="center" textRotation="90" wrapText="1"/>
    </xf>
    <xf numFmtId="0" fontId="190" fillId="24" borderId="7" xfId="0" applyFont="1" applyFill="1" applyBorder="1" applyAlignment="1">
      <alignment horizontal="center" vertical="center" wrapText="1"/>
    </xf>
    <xf numFmtId="0" fontId="188" fillId="5" borderId="8" xfId="0" applyFont="1" applyFill="1" applyBorder="1" applyAlignment="1">
      <alignment horizontal="center" vertical="center"/>
    </xf>
    <xf numFmtId="0" fontId="188" fillId="5" borderId="47" xfId="0" applyFont="1" applyFill="1" applyBorder="1" applyAlignment="1">
      <alignment horizontal="center" vertical="center"/>
    </xf>
    <xf numFmtId="0" fontId="188" fillId="5" borderId="26" xfId="0" applyFont="1" applyFill="1" applyBorder="1" applyAlignment="1">
      <alignment horizontal="center" vertical="center"/>
    </xf>
    <xf numFmtId="3" fontId="3" fillId="10" borderId="8" xfId="0" applyNumberFormat="1" applyFont="1" applyFill="1" applyBorder="1" applyAlignment="1">
      <alignment horizontal="center" vertical="center" wrapText="1"/>
    </xf>
    <xf numFmtId="3" fontId="3" fillId="10" borderId="26" xfId="0" applyNumberFormat="1" applyFont="1" applyFill="1" applyBorder="1" applyAlignment="1">
      <alignment horizontal="center" vertical="center" wrapText="1"/>
    </xf>
    <xf numFmtId="3" fontId="3" fillId="10" borderId="47" xfId="0" applyNumberFormat="1" applyFont="1" applyFill="1" applyBorder="1" applyAlignment="1">
      <alignment horizontal="center" vertical="center" wrapText="1"/>
    </xf>
    <xf numFmtId="0" fontId="29" fillId="0" borderId="49" xfId="0" applyFont="1" applyBorder="1" applyAlignment="1" applyProtection="1">
      <alignment vertical="top" wrapText="1"/>
      <protection locked="0"/>
    </xf>
    <xf numFmtId="0" fontId="29" fillId="0" borderId="51" xfId="0" applyFont="1" applyBorder="1" applyAlignment="1" applyProtection="1">
      <alignment vertical="top" wrapText="1"/>
      <protection locked="0"/>
    </xf>
    <xf numFmtId="0" fontId="29" fillId="0" borderId="50" xfId="0" applyFont="1" applyBorder="1" applyAlignment="1" applyProtection="1">
      <alignment vertical="top" wrapText="1"/>
      <protection locked="0"/>
    </xf>
    <xf numFmtId="0" fontId="29" fillId="0" borderId="6" xfId="0" applyFont="1" applyBorder="1" applyAlignment="1" applyProtection="1">
      <alignment vertical="top" wrapText="1"/>
      <protection locked="0"/>
    </xf>
    <xf numFmtId="0" fontId="29" fillId="0" borderId="0" xfId="0" applyFont="1" applyAlignment="1" applyProtection="1">
      <alignment vertical="top" wrapText="1"/>
      <protection locked="0"/>
    </xf>
    <xf numFmtId="0" fontId="29" fillId="0" borderId="27" xfId="0" applyFont="1" applyBorder="1" applyAlignment="1" applyProtection="1">
      <alignment vertical="top" wrapText="1"/>
      <protection locked="0"/>
    </xf>
    <xf numFmtId="0" fontId="29" fillId="0" borderId="15" xfId="0" applyFont="1" applyBorder="1" applyAlignment="1" applyProtection="1">
      <alignment vertical="top" wrapText="1"/>
      <protection locked="0"/>
    </xf>
    <xf numFmtId="0" fontId="29" fillId="0" borderId="72" xfId="0" applyFont="1" applyBorder="1" applyAlignment="1" applyProtection="1">
      <alignment vertical="top" wrapText="1"/>
      <protection locked="0"/>
    </xf>
    <xf numFmtId="0" fontId="29" fillId="0" borderId="48" xfId="0" applyFont="1" applyBorder="1" applyAlignment="1" applyProtection="1">
      <alignment vertical="top" wrapText="1"/>
      <protection locked="0"/>
    </xf>
    <xf numFmtId="3" fontId="151" fillId="0" borderId="0" xfId="0" applyNumberFormat="1" applyFont="1" applyAlignment="1">
      <alignment horizontal="left" vertical="center" wrapText="1"/>
    </xf>
    <xf numFmtId="0" fontId="24" fillId="0" borderId="0" xfId="0" applyFont="1" applyAlignment="1">
      <alignment vertical="top" textRotation="90" wrapText="1"/>
    </xf>
    <xf numFmtId="0" fontId="41" fillId="0" borderId="8" xfId="0" applyFont="1" applyBorder="1" applyAlignment="1">
      <alignment horizontal="center" vertical="center"/>
    </xf>
    <xf numFmtId="0" fontId="41" fillId="0" borderId="47" xfId="0" applyFont="1" applyBorder="1" applyAlignment="1">
      <alignment horizontal="center" vertical="center"/>
    </xf>
    <xf numFmtId="0" fontId="41" fillId="0" borderId="26" xfId="0" applyFont="1" applyBorder="1" applyAlignment="1">
      <alignment horizontal="center" vertical="center"/>
    </xf>
    <xf numFmtId="0" fontId="3" fillId="13"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17" fillId="11" borderId="30" xfId="0" applyFont="1" applyFill="1" applyBorder="1" applyAlignment="1">
      <alignment horizontal="center" vertical="center" wrapText="1"/>
    </xf>
    <xf numFmtId="0" fontId="17" fillId="11" borderId="132" xfId="0" applyFont="1" applyFill="1" applyBorder="1" applyAlignment="1">
      <alignment horizontal="center" vertical="center" wrapText="1"/>
    </xf>
    <xf numFmtId="0" fontId="17" fillId="11" borderId="31" xfId="0" applyFont="1" applyFill="1" applyBorder="1" applyAlignment="1">
      <alignment horizontal="center" vertical="center" wrapText="1"/>
    </xf>
    <xf numFmtId="0" fontId="3" fillId="0" borderId="7" xfId="0" applyFont="1" applyBorder="1" applyAlignment="1">
      <alignment horizontal="center" wrapText="1"/>
    </xf>
    <xf numFmtId="0" fontId="6" fillId="4" borderId="7" xfId="0" applyFont="1" applyFill="1" applyBorder="1" applyAlignment="1">
      <alignment horizontal="center" vertical="center" wrapText="1"/>
    </xf>
    <xf numFmtId="0" fontId="7" fillId="24" borderId="26" xfId="0" applyFont="1" applyFill="1" applyBorder="1" applyAlignment="1">
      <alignment horizontal="center" wrapText="1"/>
    </xf>
    <xf numFmtId="0" fontId="7" fillId="24" borderId="7" xfId="0" applyFont="1" applyFill="1" applyBorder="1" applyAlignment="1">
      <alignment horizontal="center" wrapText="1"/>
    </xf>
    <xf numFmtId="0" fontId="17" fillId="0" borderId="30" xfId="0" applyFont="1" applyBorder="1" applyAlignment="1">
      <alignment horizontal="center" vertical="center" wrapText="1"/>
    </xf>
    <xf numFmtId="0" fontId="17" fillId="0" borderId="132" xfId="0" applyFont="1" applyBorder="1" applyAlignment="1">
      <alignment horizontal="center" vertical="center" wrapText="1"/>
    </xf>
    <xf numFmtId="0" fontId="17" fillId="0" borderId="31" xfId="0" applyFont="1" applyBorder="1" applyAlignment="1">
      <alignment horizontal="center" vertical="center" wrapText="1"/>
    </xf>
    <xf numFmtId="0" fontId="173" fillId="3" borderId="7" xfId="0" applyFont="1" applyFill="1" applyBorder="1" applyAlignment="1">
      <alignment horizontal="center" vertical="center" textRotation="90" wrapText="1"/>
    </xf>
    <xf numFmtId="0" fontId="24" fillId="0" borderId="0" xfId="0" applyFont="1" applyAlignment="1">
      <alignment horizontal="center" vertical="top" textRotation="90" wrapText="1"/>
    </xf>
    <xf numFmtId="0" fontId="173" fillId="0" borderId="7" xfId="0" applyFont="1" applyBorder="1" applyAlignment="1">
      <alignment horizontal="center" vertical="center" textRotation="90" wrapText="1"/>
    </xf>
    <xf numFmtId="0" fontId="19" fillId="11" borderId="7"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41" fillId="5" borderId="7" xfId="0" applyFont="1" applyFill="1" applyBorder="1" applyAlignment="1">
      <alignment horizontal="left" vertical="center"/>
    </xf>
    <xf numFmtId="0" fontId="24" fillId="0" borderId="0" xfId="0" applyFont="1" applyAlignment="1">
      <alignment horizontal="left" vertical="center" wrapText="1"/>
    </xf>
    <xf numFmtId="0" fontId="192" fillId="5" borderId="7" xfId="0" applyFont="1" applyFill="1" applyBorder="1" applyAlignment="1">
      <alignment horizontal="center" vertical="center" textRotation="90" wrapText="1"/>
    </xf>
    <xf numFmtId="0" fontId="6" fillId="5" borderId="7" xfId="0" applyFont="1" applyFill="1" applyBorder="1" applyAlignment="1">
      <alignment horizontal="center" vertical="center" textRotation="90" wrapText="1"/>
    </xf>
    <xf numFmtId="0" fontId="149" fillId="11" borderId="8" xfId="0" applyFont="1" applyFill="1" applyBorder="1" applyAlignment="1">
      <alignment vertical="center" wrapText="1"/>
    </xf>
    <xf numFmtId="0" fontId="149" fillId="11" borderId="47" xfId="0" applyFont="1" applyFill="1" applyBorder="1" applyAlignment="1">
      <alignment vertical="center" wrapText="1"/>
    </xf>
    <xf numFmtId="0" fontId="149" fillId="11" borderId="26" xfId="0" applyFont="1" applyFill="1" applyBorder="1" applyAlignment="1">
      <alignment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11" borderId="32"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1" borderId="34" xfId="0" applyFont="1" applyFill="1" applyBorder="1" applyAlignment="1">
      <alignment horizontal="center" vertical="center" wrapText="1"/>
    </xf>
    <xf numFmtId="0" fontId="19" fillId="0" borderId="7" xfId="0" applyFont="1" applyBorder="1" applyAlignment="1">
      <alignment horizontal="center" vertical="center" textRotation="90" wrapText="1"/>
    </xf>
    <xf numFmtId="0" fontId="19" fillId="5" borderId="7" xfId="0" applyFont="1" applyFill="1" applyBorder="1" applyAlignment="1">
      <alignment horizontal="center" vertical="center" textRotation="90" wrapText="1"/>
    </xf>
    <xf numFmtId="0" fontId="19" fillId="5" borderId="7" xfId="0" applyFont="1" applyFill="1" applyBorder="1" applyAlignment="1">
      <alignment horizontal="center" textRotation="90" wrapText="1"/>
    </xf>
    <xf numFmtId="0" fontId="19" fillId="11" borderId="7" xfId="0" applyFont="1" applyFill="1" applyBorder="1" applyAlignment="1">
      <alignment horizontal="center" textRotation="90" wrapText="1"/>
    </xf>
    <xf numFmtId="0" fontId="8" fillId="22" borderId="7" xfId="0" applyFont="1" applyFill="1" applyBorder="1" applyAlignment="1">
      <alignment horizontal="left" vertical="center" wrapText="1" indent="1"/>
    </xf>
    <xf numFmtId="0" fontId="19" fillId="10"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173" fillId="5" borderId="46" xfId="0" applyFont="1" applyFill="1" applyBorder="1" applyAlignment="1">
      <alignment horizontal="center" vertical="center" textRotation="90" wrapText="1"/>
    </xf>
    <xf numFmtId="0" fontId="173" fillId="5" borderId="139" xfId="0" applyFont="1" applyFill="1" applyBorder="1" applyAlignment="1">
      <alignment horizontal="center" vertical="center" textRotation="90" wrapText="1"/>
    </xf>
    <xf numFmtId="0" fontId="27" fillId="11" borderId="7" xfId="0" applyFont="1" applyFill="1" applyBorder="1" applyAlignment="1">
      <alignment horizontal="center" vertical="center" wrapText="1"/>
    </xf>
    <xf numFmtId="0" fontId="189" fillId="13" borderId="7" xfId="0" applyFont="1" applyFill="1" applyBorder="1" applyAlignment="1">
      <alignment horizontal="center" vertical="center" wrapText="1"/>
    </xf>
    <xf numFmtId="0" fontId="27" fillId="11" borderId="7" xfId="0" applyFont="1" applyFill="1" applyBorder="1" applyAlignment="1">
      <alignment horizontal="left" vertical="center" wrapText="1"/>
    </xf>
    <xf numFmtId="0" fontId="152" fillId="11" borderId="7" xfId="0" applyFont="1" applyFill="1" applyBorder="1" applyAlignment="1">
      <alignment horizontal="center" vertical="center" wrapText="1"/>
    </xf>
    <xf numFmtId="3" fontId="11" fillId="0" borderId="8" xfId="0" applyNumberFormat="1" applyFont="1" applyBorder="1" applyAlignment="1" applyProtection="1">
      <alignment horizontal="center" vertical="center"/>
      <protection locked="0"/>
    </xf>
    <xf numFmtId="3" fontId="11" fillId="0" borderId="26" xfId="0" applyNumberFormat="1" applyFont="1" applyBorder="1" applyAlignment="1" applyProtection="1">
      <alignment horizontal="center" vertical="center"/>
      <protection locked="0"/>
    </xf>
    <xf numFmtId="0" fontId="84" fillId="25" borderId="7" xfId="3" applyFont="1" applyFill="1" applyBorder="1" applyAlignment="1">
      <alignment horizontal="center" vertical="center" wrapText="1"/>
    </xf>
    <xf numFmtId="0" fontId="28" fillId="14" borderId="7" xfId="3" applyFont="1" applyFill="1" applyBorder="1" applyAlignment="1">
      <alignment horizontal="center" vertical="center" wrapText="1"/>
    </xf>
    <xf numFmtId="0" fontId="28" fillId="5" borderId="8" xfId="3" applyFont="1" applyFill="1" applyBorder="1" applyAlignment="1">
      <alignment horizontal="left" vertical="center" wrapText="1"/>
    </xf>
    <xf numFmtId="0" fontId="28" fillId="5" borderId="47" xfId="3" applyFont="1" applyFill="1" applyBorder="1" applyAlignment="1">
      <alignment horizontal="left" vertical="center" wrapText="1"/>
    </xf>
    <xf numFmtId="0" fontId="28" fillId="5" borderId="26" xfId="3" applyFont="1" applyFill="1" applyBorder="1" applyAlignment="1">
      <alignment horizontal="left" vertical="center" wrapText="1"/>
    </xf>
    <xf numFmtId="0" fontId="5" fillId="10" borderId="3" xfId="0" applyFont="1" applyFill="1" applyBorder="1" applyAlignment="1">
      <alignment vertical="center" wrapText="1"/>
    </xf>
    <xf numFmtId="0" fontId="5" fillId="10" borderId="0" xfId="0" applyFont="1" applyFill="1" applyAlignment="1">
      <alignment vertical="center" wrapText="1"/>
    </xf>
    <xf numFmtId="0" fontId="11" fillId="10" borderId="3" xfId="0" applyFont="1" applyFill="1" applyBorder="1" applyAlignment="1">
      <alignment vertical="top" wrapText="1"/>
    </xf>
    <xf numFmtId="0" fontId="11" fillId="10" borderId="0" xfId="0" applyFont="1" applyFill="1" applyAlignment="1">
      <alignment vertical="top" wrapText="1"/>
    </xf>
    <xf numFmtId="0" fontId="28" fillId="6" borderId="26" xfId="3"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21" borderId="46" xfId="3" applyFont="1" applyFill="1" applyBorder="1" applyAlignment="1">
      <alignment horizontal="center" vertical="center" wrapText="1"/>
    </xf>
    <xf numFmtId="0" fontId="28" fillId="21" borderId="5" xfId="3" applyFont="1" applyFill="1" applyBorder="1" applyAlignment="1">
      <alignment horizontal="center" vertical="center" wrapText="1"/>
    </xf>
    <xf numFmtId="0" fontId="28" fillId="21" borderId="139" xfId="3" applyFont="1" applyFill="1" applyBorder="1" applyAlignment="1">
      <alignment horizontal="center" vertical="center" wrapText="1"/>
    </xf>
    <xf numFmtId="0" fontId="49" fillId="5" borderId="49" xfId="3" applyFont="1" applyFill="1" applyBorder="1" applyAlignment="1">
      <alignment horizontal="center" vertical="center" wrapText="1"/>
    </xf>
    <xf numFmtId="0" fontId="49" fillId="5" borderId="50" xfId="3" applyFont="1" applyFill="1" applyBorder="1" applyAlignment="1">
      <alignment horizontal="center" vertical="center" wrapText="1"/>
    </xf>
    <xf numFmtId="0" fontId="49" fillId="5" borderId="6" xfId="3" applyFont="1" applyFill="1" applyBorder="1" applyAlignment="1">
      <alignment horizontal="center" vertical="center" wrapText="1"/>
    </xf>
    <xf numFmtId="0" fontId="49" fillId="5" borderId="27" xfId="3" applyFont="1" applyFill="1" applyBorder="1" applyAlignment="1">
      <alignment horizontal="center" vertical="center" wrapText="1"/>
    </xf>
    <xf numFmtId="0" fontId="49" fillId="5" borderId="15" xfId="3" applyFont="1" applyFill="1" applyBorder="1" applyAlignment="1">
      <alignment horizontal="center" vertical="center" wrapText="1"/>
    </xf>
    <xf numFmtId="0" fontId="49" fillId="5" borderId="48" xfId="3" applyFont="1" applyFill="1" applyBorder="1" applyAlignment="1">
      <alignment horizontal="center" vertical="center" wrapText="1"/>
    </xf>
    <xf numFmtId="0" fontId="28" fillId="6" borderId="49" xfId="3" applyFont="1" applyFill="1" applyBorder="1" applyAlignment="1">
      <alignment horizontal="center" vertical="center"/>
    </xf>
    <xf numFmtId="0" fontId="28" fillId="6" borderId="51" xfId="3" applyFont="1" applyFill="1" applyBorder="1" applyAlignment="1">
      <alignment horizontal="center" vertical="center"/>
    </xf>
    <xf numFmtId="0" fontId="28" fillId="6" borderId="50" xfId="3" applyFont="1" applyFill="1" applyBorder="1" applyAlignment="1">
      <alignment horizontal="center" vertical="center"/>
    </xf>
    <xf numFmtId="0" fontId="28" fillId="6" borderId="6" xfId="3" applyFont="1" applyFill="1" applyBorder="1" applyAlignment="1">
      <alignment horizontal="center" vertical="center"/>
    </xf>
    <xf numFmtId="0" fontId="28" fillId="6" borderId="0" xfId="3" applyFont="1" applyFill="1" applyAlignment="1">
      <alignment horizontal="center" vertical="center"/>
    </xf>
    <xf numFmtId="0" fontId="28" fillId="6" borderId="27" xfId="3" applyFont="1" applyFill="1" applyBorder="1" applyAlignment="1">
      <alignment horizontal="center" vertical="center"/>
    </xf>
    <xf numFmtId="0" fontId="28" fillId="6" borderId="15" xfId="3" applyFont="1" applyFill="1" applyBorder="1" applyAlignment="1">
      <alignment horizontal="center" vertical="center"/>
    </xf>
    <xf numFmtId="0" fontId="28" fillId="6" borderId="72" xfId="3" applyFont="1" applyFill="1" applyBorder="1" applyAlignment="1">
      <alignment horizontal="center" vertical="center"/>
    </xf>
    <xf numFmtId="0" fontId="28" fillId="6" borderId="48" xfId="3" applyFont="1" applyFill="1" applyBorder="1" applyAlignment="1">
      <alignment horizontal="center" vertical="center"/>
    </xf>
    <xf numFmtId="0" fontId="85" fillId="12" borderId="7" xfId="3" applyFont="1" applyFill="1" applyBorder="1" applyAlignment="1">
      <alignment horizontal="left" vertical="center" wrapText="1"/>
    </xf>
    <xf numFmtId="0" fontId="28" fillId="6" borderId="0" xfId="3" applyFont="1" applyFill="1" applyAlignment="1">
      <alignment horizontal="center" vertical="center" wrapText="1"/>
    </xf>
    <xf numFmtId="0" fontId="84" fillId="25" borderId="51" xfId="3" applyFont="1" applyFill="1" applyBorder="1" applyAlignment="1">
      <alignment horizontal="center" vertical="center" wrapText="1"/>
    </xf>
    <xf numFmtId="0" fontId="84" fillId="11" borderId="0" xfId="3" applyFont="1" applyFill="1" applyAlignment="1">
      <alignment horizontal="center" vertical="center" wrapText="1"/>
    </xf>
    <xf numFmtId="0" fontId="28" fillId="22" borderId="49" xfId="3" applyFont="1" applyFill="1" applyBorder="1" applyAlignment="1">
      <alignment vertical="center" wrapText="1"/>
    </xf>
    <xf numFmtId="0" fontId="28" fillId="22" borderId="50" xfId="3" applyFont="1" applyFill="1" applyBorder="1" applyAlignment="1">
      <alignment vertical="center" wrapText="1"/>
    </xf>
    <xf numFmtId="0" fontId="28" fillId="22" borderId="15" xfId="3" applyFont="1" applyFill="1" applyBorder="1" applyAlignment="1">
      <alignment vertical="center" wrapText="1"/>
    </xf>
    <xf numFmtId="0" fontId="28" fillId="22" borderId="48" xfId="3" applyFont="1" applyFill="1" applyBorder="1" applyAlignment="1">
      <alignment vertical="center" wrapText="1"/>
    </xf>
    <xf numFmtId="0" fontId="28" fillId="22" borderId="51" xfId="3" applyFont="1" applyFill="1" applyBorder="1" applyAlignment="1">
      <alignment vertical="center" wrapText="1"/>
    </xf>
    <xf numFmtId="0" fontId="28" fillId="22" borderId="72" xfId="3" applyFont="1" applyFill="1" applyBorder="1" applyAlignment="1">
      <alignment vertical="center" wrapText="1"/>
    </xf>
    <xf numFmtId="0" fontId="179" fillId="11" borderId="49" xfId="3" applyFont="1" applyFill="1" applyBorder="1" applyAlignment="1">
      <alignment horizontal="center" vertical="center"/>
    </xf>
    <xf numFmtId="0" fontId="179" fillId="11" borderId="51" xfId="3" applyFont="1" applyFill="1" applyBorder="1" applyAlignment="1">
      <alignment horizontal="center" vertical="center"/>
    </xf>
    <xf numFmtId="0" fontId="179" fillId="11" borderId="50" xfId="3" applyFont="1" applyFill="1" applyBorder="1" applyAlignment="1">
      <alignment horizontal="center" vertical="center"/>
    </xf>
    <xf numFmtId="0" fontId="179" fillId="11" borderId="6" xfId="3" applyFont="1" applyFill="1" applyBorder="1" applyAlignment="1">
      <alignment horizontal="center" vertical="center"/>
    </xf>
    <xf numFmtId="0" fontId="179" fillId="11" borderId="0" xfId="3" applyFont="1" applyFill="1" applyAlignment="1">
      <alignment horizontal="center" vertical="center"/>
    </xf>
    <xf numFmtId="0" fontId="179" fillId="11" borderId="27" xfId="3" applyFont="1" applyFill="1" applyBorder="1" applyAlignment="1">
      <alignment horizontal="center" vertical="center"/>
    </xf>
    <xf numFmtId="0" fontId="179" fillId="11" borderId="15" xfId="3" applyFont="1" applyFill="1" applyBorder="1" applyAlignment="1">
      <alignment horizontal="center" vertical="center"/>
    </xf>
    <xf numFmtId="0" fontId="179" fillId="11" borderId="72" xfId="3" applyFont="1" applyFill="1" applyBorder="1" applyAlignment="1">
      <alignment horizontal="center" vertical="center"/>
    </xf>
    <xf numFmtId="0" fontId="179" fillId="11" borderId="48" xfId="3" applyFont="1" applyFill="1" applyBorder="1" applyAlignment="1">
      <alignment horizontal="center" vertical="center"/>
    </xf>
    <xf numFmtId="0" fontId="34" fillId="15" borderId="25" xfId="3" applyFont="1" applyFill="1" applyBorder="1" applyAlignment="1">
      <alignment horizontal="left" vertical="center"/>
    </xf>
    <xf numFmtId="0" fontId="34" fillId="15" borderId="29" xfId="3" applyFont="1" applyFill="1" applyBorder="1" applyAlignment="1">
      <alignment horizontal="left" vertical="center"/>
    </xf>
    <xf numFmtId="0" fontId="34" fillId="15" borderId="2" xfId="3" applyFont="1" applyFill="1" applyBorder="1" applyAlignment="1">
      <alignment horizontal="left" vertical="center"/>
    </xf>
    <xf numFmtId="0" fontId="41" fillId="15" borderId="49" xfId="3" applyFont="1" applyFill="1" applyBorder="1" applyAlignment="1">
      <alignment horizontal="center" vertical="center"/>
    </xf>
    <xf numFmtId="0" fontId="41" fillId="15" borderId="51" xfId="3" applyFont="1" applyFill="1" applyBorder="1" applyAlignment="1">
      <alignment horizontal="center" vertical="center"/>
    </xf>
    <xf numFmtId="0" fontId="41" fillId="15" borderId="50" xfId="3" applyFont="1" applyFill="1" applyBorder="1" applyAlignment="1">
      <alignment horizontal="center" vertical="center"/>
    </xf>
    <xf numFmtId="0" fontId="9" fillId="11" borderId="49" xfId="3" applyFont="1" applyFill="1" applyBorder="1" applyAlignment="1">
      <alignment horizontal="center" vertical="center" wrapText="1"/>
    </xf>
    <xf numFmtId="0" fontId="9" fillId="11" borderId="50" xfId="3" applyFont="1" applyFill="1" applyBorder="1" applyAlignment="1">
      <alignment horizontal="center" vertical="center" wrapText="1"/>
    </xf>
    <xf numFmtId="0" fontId="28" fillId="11" borderId="3" xfId="0" applyFont="1" applyFill="1" applyBorder="1" applyAlignment="1">
      <alignment horizontal="left" vertical="top" wrapText="1"/>
    </xf>
    <xf numFmtId="0" fontId="28" fillId="11" borderId="0" xfId="0" applyFont="1" applyFill="1" applyAlignment="1">
      <alignment horizontal="left" vertical="top" wrapText="1"/>
    </xf>
    <xf numFmtId="0" fontId="22" fillId="5" borderId="25" xfId="3" applyFont="1" applyFill="1" applyBorder="1" applyAlignment="1">
      <alignment horizontal="center" vertical="center"/>
    </xf>
    <xf numFmtId="0" fontId="22" fillId="5" borderId="29" xfId="3" applyFont="1" applyFill="1" applyBorder="1" applyAlignment="1">
      <alignment horizontal="center" vertical="center"/>
    </xf>
    <xf numFmtId="0" fontId="22" fillId="5" borderId="2" xfId="3" applyFont="1" applyFill="1" applyBorder="1" applyAlignment="1">
      <alignment horizontal="center" vertical="center"/>
    </xf>
    <xf numFmtId="0" fontId="19" fillId="17" borderId="6" xfId="3" applyFont="1" applyFill="1" applyBorder="1" applyAlignment="1">
      <alignment horizontal="center" vertical="center" wrapText="1"/>
    </xf>
    <xf numFmtId="0" fontId="19" fillId="17" borderId="0" xfId="3" applyFont="1" applyFill="1" applyAlignment="1">
      <alignment horizontal="center" vertical="center" wrapText="1"/>
    </xf>
    <xf numFmtId="0" fontId="41" fillId="15" borderId="49" xfId="3" applyFont="1" applyFill="1" applyBorder="1" applyAlignment="1">
      <alignment horizontal="center" vertical="center" wrapText="1"/>
    </xf>
    <xf numFmtId="0" fontId="41" fillId="15" borderId="51" xfId="3" applyFont="1" applyFill="1" applyBorder="1" applyAlignment="1">
      <alignment horizontal="center" vertical="center" wrapText="1"/>
    </xf>
    <xf numFmtId="0" fontId="41" fillId="15" borderId="50" xfId="3" applyFont="1" applyFill="1" applyBorder="1" applyAlignment="1">
      <alignment horizontal="center" vertical="center" wrapText="1"/>
    </xf>
    <xf numFmtId="0" fontId="41" fillId="15" borderId="6" xfId="3" applyFont="1" applyFill="1" applyBorder="1" applyAlignment="1">
      <alignment horizontal="center" vertical="center" wrapText="1"/>
    </xf>
    <xf numFmtId="0" fontId="41" fillId="15" borderId="0" xfId="3" applyFont="1" applyFill="1" applyAlignment="1">
      <alignment horizontal="center" vertical="center" wrapText="1"/>
    </xf>
    <xf numFmtId="0" fontId="41" fillId="11" borderId="49" xfId="3" applyFont="1" applyFill="1" applyBorder="1" applyAlignment="1">
      <alignment horizontal="center" wrapText="1"/>
    </xf>
    <xf numFmtId="0" fontId="41" fillId="11" borderId="51" xfId="3" applyFont="1" applyFill="1" applyBorder="1" applyAlignment="1">
      <alignment horizontal="center" wrapText="1"/>
    </xf>
    <xf numFmtId="0" fontId="41" fillId="11" borderId="50" xfId="3" applyFont="1" applyFill="1" applyBorder="1" applyAlignment="1">
      <alignment horizontal="center" wrapText="1"/>
    </xf>
    <xf numFmtId="0" fontId="41" fillId="11" borderId="49" xfId="3" applyFont="1" applyFill="1" applyBorder="1" applyAlignment="1">
      <alignment horizontal="center" vertical="center"/>
    </xf>
    <xf numFmtId="0" fontId="41" fillId="11" borderId="51" xfId="3" applyFont="1" applyFill="1" applyBorder="1" applyAlignment="1">
      <alignment horizontal="center" vertical="center"/>
    </xf>
    <xf numFmtId="0" fontId="41" fillId="11" borderId="50" xfId="3" applyFont="1" applyFill="1" applyBorder="1" applyAlignment="1">
      <alignment horizontal="center" vertical="center"/>
    </xf>
    <xf numFmtId="0" fontId="34" fillId="11" borderId="1" xfId="3" applyFont="1" applyFill="1" applyBorder="1" applyAlignment="1">
      <alignment horizontal="center" vertical="center"/>
    </xf>
    <xf numFmtId="0" fontId="34" fillId="16" borderId="25" xfId="3" applyFont="1" applyFill="1" applyBorder="1" applyAlignment="1">
      <alignment horizontal="center" vertical="center" wrapText="1"/>
    </xf>
    <xf numFmtId="0" fontId="34" fillId="16" borderId="29" xfId="3" applyFont="1" applyFill="1" applyBorder="1" applyAlignment="1">
      <alignment horizontal="center" vertical="center" wrapText="1"/>
    </xf>
    <xf numFmtId="0" fontId="34" fillId="16" borderId="2" xfId="3" applyFont="1" applyFill="1" applyBorder="1" applyAlignment="1">
      <alignment horizontal="center" vertical="center" wrapText="1"/>
    </xf>
    <xf numFmtId="0" fontId="9" fillId="17" borderId="25" xfId="3" applyFont="1" applyFill="1" applyBorder="1" applyAlignment="1">
      <alignment horizontal="center" vertical="center" wrapText="1"/>
    </xf>
    <xf numFmtId="0" fontId="9" fillId="17" borderId="29" xfId="3" applyFont="1" applyFill="1" applyBorder="1" applyAlignment="1">
      <alignment horizontal="center" vertical="center" wrapText="1"/>
    </xf>
    <xf numFmtId="0" fontId="9" fillId="17" borderId="2" xfId="3" applyFont="1" applyFill="1" applyBorder="1" applyAlignment="1">
      <alignment horizontal="center" vertical="center" wrapText="1"/>
    </xf>
    <xf numFmtId="0" fontId="24" fillId="13" borderId="33" xfId="0" applyFont="1" applyFill="1" applyBorder="1" applyAlignment="1">
      <alignment horizontal="center" vertical="top" textRotation="90" wrapText="1"/>
    </xf>
    <xf numFmtId="0" fontId="24" fillId="13" borderId="72" xfId="0" applyFont="1" applyFill="1" applyBorder="1" applyAlignment="1">
      <alignment horizontal="center" vertical="top" textRotation="90" wrapText="1"/>
    </xf>
    <xf numFmtId="0" fontId="19" fillId="0" borderId="0" xfId="11" applyFont="1" applyAlignment="1">
      <alignment wrapText="1"/>
    </xf>
    <xf numFmtId="0" fontId="30" fillId="0" borderId="10" xfId="1" applyFont="1" applyBorder="1" applyAlignment="1">
      <alignment horizontal="center" vertical="center" wrapText="1"/>
    </xf>
    <xf numFmtId="0" fontId="30" fillId="0" borderId="14" xfId="1" applyFont="1" applyBorder="1" applyAlignment="1">
      <alignment horizontal="center" vertical="center" wrapText="1"/>
    </xf>
    <xf numFmtId="3" fontId="17" fillId="8" borderId="25" xfId="0" applyNumberFormat="1" applyFont="1" applyFill="1" applyBorder="1" applyAlignment="1">
      <alignment horizontal="center" vertical="center" wrapText="1"/>
    </xf>
    <xf numFmtId="3" fontId="17" fillId="8" borderId="2" xfId="0" applyNumberFormat="1" applyFont="1" applyFill="1" applyBorder="1" applyAlignment="1">
      <alignment horizontal="center" vertical="center" wrapText="1"/>
    </xf>
    <xf numFmtId="3" fontId="17" fillId="8" borderId="30" xfId="0" applyNumberFormat="1" applyFont="1" applyFill="1" applyBorder="1" applyAlignment="1">
      <alignment horizontal="center" vertical="center" wrapText="1"/>
    </xf>
    <xf numFmtId="3" fontId="17" fillId="8" borderId="31" xfId="0" applyNumberFormat="1" applyFont="1" applyFill="1" applyBorder="1" applyAlignment="1">
      <alignment horizontal="center" vertical="center" wrapText="1"/>
    </xf>
    <xf numFmtId="0" fontId="33" fillId="5" borderId="0" xfId="1" applyFont="1" applyFill="1" applyAlignment="1">
      <alignment horizontal="center" vertical="center"/>
    </xf>
    <xf numFmtId="0" fontId="28" fillId="11" borderId="3" xfId="0" applyFont="1" applyFill="1" applyBorder="1" applyAlignment="1">
      <alignment vertical="top" wrapText="1"/>
    </xf>
    <xf numFmtId="0" fontId="28" fillId="11" borderId="0" xfId="0" applyFont="1" applyFill="1" applyAlignment="1">
      <alignment vertical="top" wrapText="1"/>
    </xf>
    <xf numFmtId="3" fontId="19" fillId="0" borderId="0" xfId="0" applyNumberFormat="1" applyFont="1" applyAlignment="1">
      <alignment horizontal="right" vertical="center" wrapText="1"/>
    </xf>
    <xf numFmtId="14" fontId="17" fillId="0" borderId="8" xfId="0" applyNumberFormat="1" applyFont="1" applyBorder="1" applyAlignment="1" applyProtection="1">
      <alignment horizontal="center" vertical="center"/>
      <protection locked="0"/>
    </xf>
    <xf numFmtId="14" fontId="17" fillId="0" borderId="47" xfId="0" applyNumberFormat="1" applyFont="1" applyBorder="1" applyAlignment="1" applyProtection="1">
      <alignment horizontal="center" vertical="center"/>
      <protection locked="0"/>
    </xf>
    <xf numFmtId="14" fontId="17" fillId="0" borderId="26" xfId="0" applyNumberFormat="1" applyFont="1" applyBorder="1" applyAlignment="1" applyProtection="1">
      <alignment horizontal="center" vertical="center"/>
      <protection locked="0"/>
    </xf>
    <xf numFmtId="0" fontId="17" fillId="6" borderId="25" xfId="1" applyFont="1" applyFill="1" applyBorder="1" applyAlignment="1">
      <alignment horizontal="left" vertical="center" wrapText="1"/>
    </xf>
    <xf numFmtId="0" fontId="17" fillId="6" borderId="29" xfId="1" applyFont="1" applyFill="1" applyBorder="1" applyAlignment="1">
      <alignment horizontal="left" vertical="center" wrapText="1"/>
    </xf>
    <xf numFmtId="0" fontId="17" fillId="6" borderId="2" xfId="1" applyFont="1" applyFill="1" applyBorder="1" applyAlignment="1">
      <alignment horizontal="left" vertical="center" wrapText="1"/>
    </xf>
    <xf numFmtId="0" fontId="17" fillId="5" borderId="25" xfId="1" applyFont="1" applyFill="1" applyBorder="1" applyAlignment="1">
      <alignment horizontal="left" vertical="center" wrapText="1"/>
    </xf>
    <xf numFmtId="0" fontId="17" fillId="5" borderId="29" xfId="1" applyFont="1" applyFill="1" applyBorder="1" applyAlignment="1">
      <alignment horizontal="left" vertical="center" wrapText="1"/>
    </xf>
    <xf numFmtId="0" fontId="17" fillId="5" borderId="2" xfId="1" applyFont="1" applyFill="1" applyBorder="1" applyAlignment="1">
      <alignment horizontal="left" vertical="center" wrapText="1"/>
    </xf>
    <xf numFmtId="0" fontId="30" fillId="5" borderId="0" xfId="1" applyFont="1" applyFill="1" applyAlignment="1">
      <alignment horizontal="left" vertical="center" wrapText="1"/>
    </xf>
    <xf numFmtId="0" fontId="32" fillId="5" borderId="0" xfId="1" applyFont="1" applyFill="1" applyAlignment="1">
      <alignment horizontal="center" vertical="center"/>
    </xf>
    <xf numFmtId="4" fontId="25" fillId="5" borderId="97" xfId="3" applyNumberFormat="1" applyFont="1" applyFill="1" applyBorder="1" applyAlignment="1" applyProtection="1">
      <alignment horizontal="center" vertical="center"/>
      <protection locked="0"/>
    </xf>
    <xf numFmtId="4" fontId="25" fillId="5" borderId="72" xfId="3" applyNumberFormat="1" applyFont="1" applyFill="1" applyBorder="1" applyAlignment="1" applyProtection="1">
      <alignment horizontal="center" vertical="center"/>
      <protection locked="0"/>
    </xf>
    <xf numFmtId="4" fontId="25" fillId="5" borderId="60" xfId="3" applyNumberFormat="1" applyFont="1" applyFill="1" applyBorder="1" applyAlignment="1" applyProtection="1">
      <alignment horizontal="center" vertical="center"/>
      <protection locked="0"/>
    </xf>
    <xf numFmtId="4" fontId="25" fillId="5" borderId="47" xfId="3" applyNumberFormat="1" applyFont="1" applyFill="1" applyBorder="1" applyAlignment="1" applyProtection="1">
      <alignment horizontal="center" vertical="center"/>
      <protection locked="0"/>
    </xf>
    <xf numFmtId="3" fontId="17" fillId="8" borderId="30" xfId="3" applyNumberFormat="1" applyFont="1" applyFill="1" applyBorder="1" applyAlignment="1">
      <alignment horizontal="center" vertical="center" wrapText="1"/>
    </xf>
    <xf numFmtId="3" fontId="17" fillId="8" borderId="31" xfId="3" applyNumberFormat="1" applyFont="1" applyFill="1" applyBorder="1" applyAlignment="1">
      <alignment horizontal="center" vertical="center" wrapText="1"/>
    </xf>
    <xf numFmtId="165" fontId="17" fillId="31" borderId="32" xfId="2" applyNumberFormat="1" applyFont="1" applyFill="1" applyBorder="1" applyAlignment="1" applyProtection="1">
      <alignment horizontal="left" vertical="center" wrapText="1"/>
    </xf>
    <xf numFmtId="165" fontId="17" fillId="31" borderId="34" xfId="2" applyNumberFormat="1" applyFont="1" applyFill="1" applyBorder="1" applyAlignment="1" applyProtection="1">
      <alignment horizontal="left" vertical="center" wrapText="1"/>
    </xf>
    <xf numFmtId="3" fontId="17" fillId="8" borderId="25" xfId="3" applyNumberFormat="1" applyFont="1" applyFill="1" applyBorder="1" applyAlignment="1">
      <alignment horizontal="center" vertical="center" wrapText="1"/>
    </xf>
    <xf numFmtId="3" fontId="17" fillId="8" borderId="2" xfId="3" applyNumberFormat="1" applyFont="1" applyFill="1" applyBorder="1" applyAlignment="1">
      <alignment horizontal="center" vertical="center" wrapText="1"/>
    </xf>
    <xf numFmtId="4" fontId="25" fillId="36" borderId="25" xfId="3" applyNumberFormat="1" applyFont="1" applyFill="1" applyBorder="1" applyAlignment="1">
      <alignment horizontal="center" vertical="center"/>
    </xf>
    <xf numFmtId="4" fontId="25" fillId="36" borderId="2" xfId="3" applyNumberFormat="1" applyFont="1" applyFill="1" applyBorder="1" applyAlignment="1">
      <alignment horizontal="center" vertical="center"/>
    </xf>
    <xf numFmtId="165" fontId="154" fillId="8" borderId="82" xfId="3" applyNumberFormat="1" applyFont="1" applyFill="1" applyBorder="1" applyAlignment="1">
      <alignment horizontal="center" vertical="center" wrapText="1"/>
    </xf>
    <xf numFmtId="165" fontId="119" fillId="22" borderId="87" xfId="3" applyNumberFormat="1" applyFont="1" applyFill="1" applyBorder="1" applyAlignment="1">
      <alignment horizontal="center" vertical="center" wrapText="1"/>
    </xf>
    <xf numFmtId="165" fontId="119" fillId="22" borderId="85" xfId="3" applyNumberFormat="1" applyFont="1" applyFill="1" applyBorder="1" applyAlignment="1">
      <alignment horizontal="center" vertical="center" wrapText="1"/>
    </xf>
    <xf numFmtId="165" fontId="119" fillId="31" borderId="29" xfId="3" applyNumberFormat="1" applyFont="1" applyFill="1" applyBorder="1" applyAlignment="1">
      <alignment horizontal="center" vertical="center" wrapText="1"/>
    </xf>
    <xf numFmtId="0" fontId="30" fillId="0" borderId="10" xfId="11" applyFont="1" applyBorder="1" applyAlignment="1">
      <alignment horizontal="center" vertical="center" wrapText="1"/>
    </xf>
    <xf numFmtId="0" fontId="30" fillId="0" borderId="14" xfId="11" applyFont="1" applyBorder="1" applyAlignment="1">
      <alignment horizontal="center" vertical="center" wrapText="1"/>
    </xf>
    <xf numFmtId="0" fontId="180" fillId="5" borderId="44" xfId="3" applyFont="1" applyFill="1" applyBorder="1" applyAlignment="1" applyProtection="1">
      <alignment horizontal="center" vertical="center" wrapText="1"/>
      <protection locked="0"/>
    </xf>
    <xf numFmtId="0" fontId="180" fillId="5" borderId="41" xfId="3" applyFont="1" applyFill="1" applyBorder="1" applyAlignment="1" applyProtection="1">
      <alignment horizontal="center" vertical="center" wrapText="1"/>
      <protection locked="0"/>
    </xf>
    <xf numFmtId="0" fontId="180" fillId="5" borderId="42" xfId="3" applyFont="1" applyFill="1" applyBorder="1" applyAlignment="1" applyProtection="1">
      <alignment horizontal="center" vertical="center" wrapText="1"/>
      <protection locked="0"/>
    </xf>
    <xf numFmtId="0" fontId="180" fillId="5" borderId="93" xfId="3" applyFont="1" applyFill="1" applyBorder="1" applyAlignment="1" applyProtection="1">
      <alignment horizontal="center" vertical="center" wrapText="1"/>
      <protection locked="0"/>
    </xf>
    <xf numFmtId="0" fontId="180" fillId="5" borderId="36" xfId="3" applyFont="1" applyFill="1" applyBorder="1" applyAlignment="1" applyProtection="1">
      <alignment horizontal="center" vertical="center" wrapText="1"/>
      <protection locked="0"/>
    </xf>
    <xf numFmtId="0" fontId="180" fillId="5" borderId="94" xfId="3" applyFont="1" applyFill="1" applyBorder="1" applyAlignment="1" applyProtection="1">
      <alignment horizontal="center" vertical="center" wrapText="1"/>
      <protection locked="0"/>
    </xf>
    <xf numFmtId="0" fontId="199" fillId="31" borderId="91" xfId="3" applyFont="1" applyFill="1" applyBorder="1" applyAlignment="1">
      <alignment horizontal="center" vertical="center" wrapText="1"/>
    </xf>
    <xf numFmtId="0" fontId="199" fillId="31" borderId="35" xfId="3" applyFont="1" applyFill="1" applyBorder="1" applyAlignment="1">
      <alignment horizontal="center" vertical="center" wrapText="1"/>
    </xf>
    <xf numFmtId="0" fontId="113" fillId="36" borderId="78" xfId="3" applyFont="1" applyFill="1" applyBorder="1" applyAlignment="1">
      <alignment horizontal="center" vertical="center"/>
    </xf>
    <xf numFmtId="0" fontId="113" fillId="36" borderId="79" xfId="3" applyFont="1" applyFill="1" applyBorder="1" applyAlignment="1">
      <alignment horizontal="center" vertical="center"/>
    </xf>
    <xf numFmtId="3" fontId="106" fillId="18" borderId="83" xfId="3" applyNumberFormat="1" applyFont="1" applyFill="1" applyBorder="1" applyAlignment="1">
      <alignment horizontal="center" vertical="center" textRotation="90" wrapText="1"/>
    </xf>
    <xf numFmtId="3" fontId="106" fillId="18" borderId="88" xfId="3" applyNumberFormat="1" applyFont="1" applyFill="1" applyBorder="1" applyAlignment="1">
      <alignment horizontal="center" vertical="center" textRotation="90" wrapText="1"/>
    </xf>
    <xf numFmtId="3" fontId="106" fillId="18" borderId="92" xfId="3" applyNumberFormat="1" applyFont="1" applyFill="1" applyBorder="1" applyAlignment="1">
      <alignment horizontal="center" vertical="center" textRotation="90" wrapText="1"/>
    </xf>
    <xf numFmtId="0" fontId="114" fillId="12" borderId="84" xfId="3" applyFont="1" applyFill="1" applyBorder="1" applyAlignment="1" applyProtection="1">
      <alignment horizontal="left" vertical="center" wrapText="1"/>
      <protection locked="0"/>
    </xf>
    <xf numFmtId="0" fontId="114" fillId="12" borderId="85" xfId="3" applyFont="1" applyFill="1" applyBorder="1" applyAlignment="1" applyProtection="1">
      <alignment horizontal="left" vertical="center" wrapText="1"/>
      <protection locked="0"/>
    </xf>
    <xf numFmtId="0" fontId="114" fillId="12" borderId="81" xfId="3" applyFont="1" applyFill="1" applyBorder="1" applyAlignment="1" applyProtection="1">
      <alignment horizontal="left" vertical="center" wrapText="1"/>
      <protection locked="0"/>
    </xf>
    <xf numFmtId="0" fontId="114" fillId="12" borderId="89" xfId="3" applyFont="1" applyFill="1" applyBorder="1" applyAlignment="1" applyProtection="1">
      <alignment horizontal="left" vertical="center" wrapText="1"/>
      <protection locked="0"/>
    </xf>
    <xf numFmtId="0" fontId="114" fillId="8" borderId="86" xfId="3" applyFont="1" applyFill="1" applyBorder="1" applyAlignment="1" applyProtection="1">
      <alignment horizontal="center" vertical="center" wrapText="1"/>
      <protection locked="0"/>
    </xf>
    <xf numFmtId="0" fontId="114" fillId="8" borderId="87" xfId="3" applyFont="1" applyFill="1" applyBorder="1" applyAlignment="1" applyProtection="1">
      <alignment horizontal="center" vertical="center" wrapText="1"/>
      <protection locked="0"/>
    </xf>
    <xf numFmtId="0" fontId="114" fillId="8" borderId="90" xfId="3" applyFont="1" applyFill="1" applyBorder="1" applyAlignment="1" applyProtection="1">
      <alignment horizontal="center" vertical="center" wrapText="1"/>
      <protection locked="0"/>
    </xf>
    <xf numFmtId="0" fontId="114" fillId="8" borderId="82" xfId="3" applyFont="1" applyFill="1" applyBorder="1" applyAlignment="1" applyProtection="1">
      <alignment horizontal="center" vertical="center" wrapText="1"/>
      <protection locked="0"/>
    </xf>
    <xf numFmtId="3" fontId="116" fillId="32" borderId="83" xfId="3" applyNumberFormat="1" applyFont="1" applyFill="1" applyBorder="1" applyAlignment="1">
      <alignment horizontal="center" vertical="center" textRotation="90" wrapText="1"/>
    </xf>
    <xf numFmtId="3" fontId="116" fillId="32" borderId="88" xfId="3" applyNumberFormat="1" applyFont="1" applyFill="1" applyBorder="1" applyAlignment="1">
      <alignment horizontal="center" vertical="center" textRotation="90" wrapText="1"/>
    </xf>
    <xf numFmtId="3" fontId="116" fillId="32" borderId="92" xfId="3" applyNumberFormat="1" applyFont="1" applyFill="1" applyBorder="1" applyAlignment="1">
      <alignment horizontal="center" vertical="center" textRotation="90" wrapText="1"/>
    </xf>
    <xf numFmtId="0" fontId="117" fillId="22" borderId="87" xfId="3" applyFont="1" applyFill="1" applyBorder="1" applyAlignment="1" applyProtection="1">
      <alignment horizontal="center" vertical="center" wrapText="1"/>
      <protection locked="0"/>
    </xf>
    <xf numFmtId="0" fontId="117" fillId="22" borderId="82" xfId="3" applyFont="1" applyFill="1" applyBorder="1" applyAlignment="1" applyProtection="1">
      <alignment horizontal="center" vertical="center" wrapText="1"/>
      <protection locked="0"/>
    </xf>
    <xf numFmtId="3" fontId="106" fillId="33" borderId="83" xfId="3" applyNumberFormat="1" applyFont="1" applyFill="1" applyBorder="1" applyAlignment="1">
      <alignment horizontal="center" vertical="center" textRotation="90" wrapText="1"/>
    </xf>
    <xf numFmtId="3" fontId="106" fillId="33" borderId="88" xfId="3" applyNumberFormat="1" applyFont="1" applyFill="1" applyBorder="1" applyAlignment="1">
      <alignment horizontal="center" vertical="center" textRotation="90" wrapText="1"/>
    </xf>
    <xf numFmtId="3" fontId="106" fillId="33" borderId="92" xfId="3" applyNumberFormat="1" applyFont="1" applyFill="1" applyBorder="1" applyAlignment="1">
      <alignment horizontal="center" vertical="center" textRotation="90" wrapText="1"/>
    </xf>
    <xf numFmtId="0" fontId="118" fillId="31" borderId="87" xfId="3" applyFont="1" applyFill="1" applyBorder="1" applyAlignment="1" applyProtection="1">
      <alignment horizontal="center" vertical="center" wrapText="1"/>
      <protection locked="0"/>
    </xf>
    <xf numFmtId="0" fontId="118" fillId="31" borderId="0" xfId="3" applyFont="1" applyFill="1" applyAlignment="1" applyProtection="1">
      <alignment horizontal="center" vertical="center" wrapText="1"/>
      <protection locked="0"/>
    </xf>
    <xf numFmtId="3" fontId="106" fillId="34" borderId="84" xfId="3" applyNumberFormat="1" applyFont="1" applyFill="1" applyBorder="1" applyAlignment="1">
      <alignment horizontal="center" vertical="center" textRotation="90" wrapText="1"/>
    </xf>
    <xf numFmtId="3" fontId="106" fillId="34" borderId="91" xfId="3" applyNumberFormat="1" applyFont="1" applyFill="1" applyBorder="1" applyAlignment="1">
      <alignment horizontal="center" vertical="center" textRotation="90" wrapText="1"/>
    </xf>
    <xf numFmtId="3" fontId="106" fillId="34" borderId="81" xfId="3" applyNumberFormat="1" applyFont="1" applyFill="1" applyBorder="1" applyAlignment="1">
      <alignment horizontal="center" vertical="center" textRotation="90" wrapText="1"/>
    </xf>
    <xf numFmtId="165" fontId="119" fillId="12" borderId="82" xfId="3" applyNumberFormat="1" applyFont="1" applyFill="1" applyBorder="1" applyAlignment="1">
      <alignment horizontal="center" vertical="center" wrapText="1"/>
    </xf>
    <xf numFmtId="0" fontId="19" fillId="31" borderId="81" xfId="3" applyFont="1" applyFill="1" applyBorder="1" applyAlignment="1">
      <alignment horizontal="center" wrapText="1"/>
    </xf>
    <xf numFmtId="0" fontId="19" fillId="31" borderId="82" xfId="3" applyFont="1" applyFill="1" applyBorder="1" applyAlignment="1">
      <alignment horizontal="center" wrapText="1"/>
    </xf>
    <xf numFmtId="0" fontId="28" fillId="11" borderId="3" xfId="3" applyFont="1" applyFill="1" applyBorder="1" applyAlignment="1">
      <alignment vertical="top" wrapText="1"/>
    </xf>
    <xf numFmtId="0" fontId="28" fillId="11" borderId="0" xfId="3" applyFont="1" applyFill="1" applyAlignment="1">
      <alignment vertical="top" wrapText="1"/>
    </xf>
    <xf numFmtId="3" fontId="19" fillId="0" borderId="0" xfId="3" applyNumberFormat="1" applyFont="1" applyAlignment="1">
      <alignment horizontal="center" vertical="center" wrapText="1"/>
    </xf>
    <xf numFmtId="0" fontId="20" fillId="0" borderId="134" xfId="3" applyFont="1" applyBorder="1" applyAlignment="1" applyProtection="1">
      <alignment horizontal="center" vertical="center"/>
      <protection locked="0"/>
    </xf>
    <xf numFmtId="0" fontId="20" fillId="0" borderId="130" xfId="3" applyFont="1" applyBorder="1" applyAlignment="1" applyProtection="1">
      <alignment horizontal="center" vertical="center"/>
      <protection locked="0"/>
    </xf>
    <xf numFmtId="0" fontId="20" fillId="0" borderId="135" xfId="3" applyFont="1" applyBorder="1" applyAlignment="1" applyProtection="1">
      <alignment horizontal="center" vertical="center"/>
      <protection locked="0"/>
    </xf>
    <xf numFmtId="0" fontId="108" fillId="11" borderId="78" xfId="3" applyFont="1" applyFill="1" applyBorder="1" applyAlignment="1" applyProtection="1">
      <alignment horizontal="left" vertical="center" wrapText="1"/>
      <protection locked="0"/>
    </xf>
    <xf numFmtId="0" fontId="108" fillId="11" borderId="79" xfId="3" applyFont="1" applyFill="1" applyBorder="1" applyAlignment="1" applyProtection="1">
      <alignment horizontal="left" vertical="center" wrapText="1"/>
      <protection locked="0"/>
    </xf>
    <xf numFmtId="0" fontId="108" fillId="11" borderId="80" xfId="3" applyFont="1" applyFill="1" applyBorder="1" applyAlignment="1" applyProtection="1">
      <alignment horizontal="left" vertical="center" wrapText="1"/>
      <protection locked="0"/>
    </xf>
    <xf numFmtId="0" fontId="109" fillId="22" borderId="78" xfId="3" applyFont="1" applyFill="1" applyBorder="1" applyAlignment="1" applyProtection="1">
      <alignment horizontal="center" vertical="center" wrapText="1"/>
      <protection locked="0"/>
    </xf>
    <xf numFmtId="0" fontId="109" fillId="22" borderId="79" xfId="3" applyFont="1" applyFill="1" applyBorder="1" applyAlignment="1" applyProtection="1">
      <alignment horizontal="center" vertical="center" wrapText="1"/>
      <protection locked="0"/>
    </xf>
    <xf numFmtId="0" fontId="109" fillId="22" borderId="80" xfId="3" applyFont="1" applyFill="1" applyBorder="1" applyAlignment="1" applyProtection="1">
      <alignment horizontal="center" vertical="center" wrapText="1"/>
      <protection locked="0"/>
    </xf>
    <xf numFmtId="4" fontId="25" fillId="8" borderId="102" xfId="3" applyNumberFormat="1" applyFont="1" applyFill="1" applyBorder="1" applyAlignment="1">
      <alignment horizontal="center" vertical="center"/>
    </xf>
    <xf numFmtId="4" fontId="25" fillId="8" borderId="2" xfId="3" applyNumberFormat="1" applyFont="1" applyFill="1" applyBorder="1" applyAlignment="1">
      <alignment horizontal="center" vertical="center"/>
    </xf>
    <xf numFmtId="0" fontId="160" fillId="24" borderId="55" xfId="0" applyFont="1" applyFill="1" applyBorder="1" applyAlignment="1">
      <alignment vertical="center" wrapText="1"/>
    </xf>
    <xf numFmtId="0" fontId="160" fillId="24" borderId="54" xfId="0" applyFont="1" applyFill="1" applyBorder="1" applyAlignment="1">
      <alignment vertical="center" wrapText="1"/>
    </xf>
    <xf numFmtId="0" fontId="160" fillId="24" borderId="57" xfId="0" applyFont="1" applyFill="1" applyBorder="1" applyAlignment="1">
      <alignment horizontal="left" vertical="center" wrapText="1"/>
    </xf>
    <xf numFmtId="0" fontId="160" fillId="24" borderId="0" xfId="0" applyFont="1" applyFill="1" applyAlignment="1">
      <alignment horizontal="left" vertical="center" wrapText="1"/>
    </xf>
    <xf numFmtId="0" fontId="160" fillId="24" borderId="58" xfId="0" applyFont="1" applyFill="1" applyBorder="1" applyAlignment="1">
      <alignment horizontal="left" vertical="center" wrapText="1"/>
    </xf>
    <xf numFmtId="9" fontId="162" fillId="0" borderId="126" xfId="0" applyNumberFormat="1" applyFont="1" applyBorder="1" applyAlignment="1">
      <alignment horizontal="center" vertical="center" wrapText="1"/>
    </xf>
    <xf numFmtId="9" fontId="162" fillId="0" borderId="29" xfId="0" applyNumberFormat="1" applyFont="1" applyBorder="1" applyAlignment="1">
      <alignment horizontal="center" vertical="center" wrapText="1"/>
    </xf>
    <xf numFmtId="9" fontId="162" fillId="0" borderId="127" xfId="0" applyNumberFormat="1" applyFont="1" applyBorder="1" applyAlignment="1">
      <alignment horizontal="center" vertical="center" wrapText="1"/>
    </xf>
    <xf numFmtId="0" fontId="160" fillId="22" borderId="57" xfId="0" applyFont="1" applyFill="1" applyBorder="1" applyAlignment="1">
      <alignment horizontal="center" vertical="center" wrapText="1"/>
    </xf>
    <xf numFmtId="0" fontId="160" fillId="22" borderId="0" xfId="0" applyFont="1" applyFill="1" applyAlignment="1">
      <alignment horizontal="center" vertical="center" wrapText="1"/>
    </xf>
    <xf numFmtId="0" fontId="160" fillId="22" borderId="27" xfId="0" applyFont="1" applyFill="1" applyBorder="1" applyAlignment="1">
      <alignment horizontal="center" vertical="center" wrapText="1"/>
    </xf>
    <xf numFmtId="0" fontId="17" fillId="5" borderId="32" xfId="0" applyFont="1" applyFill="1" applyBorder="1" applyAlignment="1" applyProtection="1">
      <alignment vertical="center" wrapText="1"/>
      <protection locked="0"/>
    </xf>
    <xf numFmtId="0" fontId="17" fillId="5" borderId="33" xfId="0" applyFont="1" applyFill="1" applyBorder="1" applyAlignment="1" applyProtection="1">
      <alignment vertical="center" wrapText="1"/>
      <protection locked="0"/>
    </xf>
    <xf numFmtId="0" fontId="17" fillId="5" borderId="34" xfId="0" applyFont="1" applyFill="1" applyBorder="1" applyAlignment="1" applyProtection="1">
      <alignment vertical="center" wrapText="1"/>
      <protection locked="0"/>
    </xf>
    <xf numFmtId="0" fontId="17" fillId="5" borderId="3" xfId="0" applyFont="1" applyFill="1" applyBorder="1" applyAlignment="1" applyProtection="1">
      <alignment vertical="center" wrapText="1"/>
      <protection locked="0"/>
    </xf>
    <xf numFmtId="0" fontId="17" fillId="5" borderId="0" xfId="0" applyFont="1" applyFill="1" applyAlignment="1" applyProtection="1">
      <alignment vertical="center" wrapText="1"/>
      <protection locked="0"/>
    </xf>
    <xf numFmtId="0" fontId="17" fillId="5" borderId="35" xfId="0" applyFont="1" applyFill="1" applyBorder="1" applyAlignment="1" applyProtection="1">
      <alignment vertical="center" wrapText="1"/>
      <protection locked="0"/>
    </xf>
    <xf numFmtId="0" fontId="17" fillId="5" borderId="44" xfId="0" applyFont="1" applyFill="1" applyBorder="1" applyAlignment="1" applyProtection="1">
      <alignment vertical="center" wrapText="1"/>
      <protection locked="0"/>
    </xf>
    <xf numFmtId="0" fontId="17" fillId="5" borderId="41" xfId="0" applyFont="1" applyFill="1" applyBorder="1" applyAlignment="1" applyProtection="1">
      <alignment vertical="center" wrapText="1"/>
      <protection locked="0"/>
    </xf>
    <xf numFmtId="0" fontId="17" fillId="5" borderId="42" xfId="0" applyFont="1" applyFill="1" applyBorder="1" applyAlignment="1" applyProtection="1">
      <alignment vertical="center" wrapText="1"/>
      <protection locked="0"/>
    </xf>
    <xf numFmtId="0" fontId="17" fillId="5" borderId="32" xfId="0" applyFont="1" applyFill="1" applyBorder="1" applyAlignment="1" applyProtection="1">
      <alignment horizontal="left" vertical="center" wrapText="1"/>
      <protection locked="0"/>
    </xf>
    <xf numFmtId="0" fontId="17" fillId="5" borderId="33" xfId="0" applyFont="1" applyFill="1" applyBorder="1" applyAlignment="1" applyProtection="1">
      <alignment horizontal="left" vertical="center" wrapText="1"/>
      <protection locked="0"/>
    </xf>
    <xf numFmtId="0" fontId="17" fillId="5" borderId="34" xfId="0" applyFont="1" applyFill="1" applyBorder="1" applyAlignment="1" applyProtection="1">
      <alignment horizontal="left" vertical="center" wrapText="1"/>
      <protection locked="0"/>
    </xf>
    <xf numFmtId="0" fontId="17" fillId="5" borderId="3" xfId="0" applyFont="1" applyFill="1" applyBorder="1" applyAlignment="1" applyProtection="1">
      <alignment horizontal="left" vertical="center" wrapText="1"/>
      <protection locked="0"/>
    </xf>
    <xf numFmtId="0" fontId="17" fillId="5" borderId="0" xfId="0" applyFont="1" applyFill="1" applyAlignment="1" applyProtection="1">
      <alignment horizontal="left" vertical="center" wrapText="1"/>
      <protection locked="0"/>
    </xf>
    <xf numFmtId="0" fontId="17" fillId="5" borderId="35" xfId="0" applyFont="1" applyFill="1" applyBorder="1" applyAlignment="1" applyProtection="1">
      <alignment horizontal="left" vertical="center" wrapText="1"/>
      <protection locked="0"/>
    </xf>
    <xf numFmtId="0" fontId="17" fillId="5" borderId="44" xfId="0" applyFont="1" applyFill="1" applyBorder="1" applyAlignment="1" applyProtection="1">
      <alignment horizontal="left" vertical="center" wrapText="1"/>
      <protection locked="0"/>
    </xf>
    <xf numFmtId="0" fontId="17" fillId="5" borderId="41" xfId="0" applyFont="1" applyFill="1" applyBorder="1" applyAlignment="1" applyProtection="1">
      <alignment horizontal="left" vertical="center" wrapText="1"/>
      <protection locked="0"/>
    </xf>
    <xf numFmtId="0" fontId="17" fillId="5" borderId="42" xfId="0" applyFont="1" applyFill="1" applyBorder="1" applyAlignment="1" applyProtection="1">
      <alignment horizontal="left" vertical="center" wrapText="1"/>
      <protection locked="0"/>
    </xf>
    <xf numFmtId="0" fontId="147" fillId="11" borderId="64" xfId="0" applyFont="1" applyFill="1" applyBorder="1" applyAlignment="1">
      <alignment horizontal="left" vertical="center" wrapText="1"/>
    </xf>
    <xf numFmtId="0" fontId="147" fillId="11" borderId="65" xfId="0" applyFont="1" applyFill="1" applyBorder="1" applyAlignment="1">
      <alignment horizontal="left" vertical="center" wrapText="1"/>
    </xf>
    <xf numFmtId="0" fontId="162" fillId="0" borderId="12" xfId="0" applyFont="1" applyBorder="1" applyAlignment="1">
      <alignment horizontal="center" vertical="center"/>
    </xf>
    <xf numFmtId="0" fontId="160" fillId="22" borderId="46" xfId="0" applyFont="1" applyFill="1" applyBorder="1" applyAlignment="1">
      <alignment vertical="center" wrapText="1"/>
    </xf>
    <xf numFmtId="0" fontId="168" fillId="22" borderId="55" xfId="0" applyFont="1" applyFill="1" applyBorder="1" applyAlignment="1">
      <alignment vertical="center" wrapText="1"/>
    </xf>
    <xf numFmtId="0" fontId="168" fillId="22" borderId="54" xfId="0" applyFont="1" applyFill="1" applyBorder="1" applyAlignment="1">
      <alignment vertical="center" wrapText="1"/>
    </xf>
    <xf numFmtId="0" fontId="162" fillId="0" borderId="128" xfId="0" applyFont="1" applyBorder="1" applyAlignment="1">
      <alignment horizontal="center" vertical="center"/>
    </xf>
    <xf numFmtId="0" fontId="162" fillId="0" borderId="129" xfId="0" applyFont="1" applyBorder="1" applyAlignment="1">
      <alignment horizontal="center" vertical="center"/>
    </xf>
    <xf numFmtId="0" fontId="37" fillId="24" borderId="0" xfId="0" applyFont="1" applyFill="1" applyAlignment="1">
      <alignment horizontal="left" wrapText="1"/>
    </xf>
    <xf numFmtId="0" fontId="37" fillId="24" borderId="62" xfId="0" applyFont="1" applyFill="1" applyBorder="1" applyAlignment="1">
      <alignment horizontal="left" wrapText="1"/>
    </xf>
    <xf numFmtId="0" fontId="147" fillId="11" borderId="70" xfId="0" applyFont="1" applyFill="1" applyBorder="1" applyAlignment="1">
      <alignment horizontal="left" vertical="center" wrapText="1"/>
    </xf>
    <xf numFmtId="0" fontId="147" fillId="11" borderId="33" xfId="0" applyFont="1" applyFill="1" applyBorder="1" applyAlignment="1">
      <alignment horizontal="left" vertical="center" wrapText="1"/>
    </xf>
    <xf numFmtId="0" fontId="147" fillId="11" borderId="71" xfId="0" applyFont="1" applyFill="1" applyBorder="1" applyAlignment="1">
      <alignment horizontal="left" vertical="center" wrapText="1"/>
    </xf>
    <xf numFmtId="4" fontId="25" fillId="5" borderId="141" xfId="3" applyNumberFormat="1" applyFont="1" applyFill="1" applyBorder="1" applyAlignment="1" applyProtection="1">
      <alignment horizontal="center" vertical="center"/>
      <protection locked="0"/>
    </xf>
    <xf numFmtId="4" fontId="25" fillId="5" borderId="132" xfId="3" applyNumberFormat="1" applyFont="1" applyFill="1" applyBorder="1" applyAlignment="1" applyProtection="1">
      <alignment horizontal="center" vertical="center"/>
      <protection locked="0"/>
    </xf>
    <xf numFmtId="0" fontId="159" fillId="5" borderId="57" xfId="0" applyFont="1" applyFill="1" applyBorder="1" applyAlignment="1">
      <alignment horizontal="left" vertical="center" wrapText="1"/>
    </xf>
    <xf numFmtId="0" fontId="159" fillId="5" borderId="0" xfId="0" applyFont="1" applyFill="1" applyAlignment="1">
      <alignment horizontal="left" vertical="center" wrapText="1"/>
    </xf>
    <xf numFmtId="0" fontId="159" fillId="5" borderId="58" xfId="0" applyFont="1" applyFill="1" applyBorder="1" applyAlignment="1">
      <alignment horizontal="left" vertical="center" wrapText="1"/>
    </xf>
    <xf numFmtId="0" fontId="160" fillId="22" borderId="58" xfId="0" applyFont="1" applyFill="1" applyBorder="1" applyAlignment="1">
      <alignment horizontal="center" vertical="center" wrapText="1"/>
    </xf>
    <xf numFmtId="0" fontId="162" fillId="0" borderId="126" xfId="0" applyFont="1" applyBorder="1" applyAlignment="1">
      <alignment horizontal="center" vertical="center" wrapText="1"/>
    </xf>
    <xf numFmtId="0" fontId="162" fillId="0" borderId="29" xfId="0" applyFont="1" applyBorder="1" applyAlignment="1">
      <alignment horizontal="center" vertical="center" wrapText="1"/>
    </xf>
    <xf numFmtId="0" fontId="162" fillId="0" borderId="127" xfId="0" applyFont="1" applyBorder="1" applyAlignment="1">
      <alignment horizontal="center" vertical="center" wrapText="1"/>
    </xf>
    <xf numFmtId="0" fontId="160" fillId="24" borderId="46" xfId="0" applyFont="1" applyFill="1" applyBorder="1" applyAlignment="1">
      <alignment horizontal="left" vertical="center" wrapText="1"/>
    </xf>
    <xf numFmtId="0" fontId="19" fillId="5" borderId="0" xfId="0" applyFont="1" applyFill="1" applyAlignment="1">
      <alignment vertical="center" wrapText="1"/>
    </xf>
    <xf numFmtId="0" fontId="74" fillId="5" borderId="0" xfId="0" applyFont="1" applyFill="1" applyAlignment="1">
      <alignment vertical="center" wrapText="1"/>
    </xf>
    <xf numFmtId="0" fontId="75" fillId="5" borderId="0" xfId="0" applyFont="1" applyFill="1" applyAlignment="1">
      <alignment vertical="center" wrapText="1"/>
    </xf>
    <xf numFmtId="0" fontId="76" fillId="5" borderId="0" xfId="0" applyFont="1" applyFill="1" applyAlignment="1">
      <alignment vertical="center" wrapText="1"/>
    </xf>
    <xf numFmtId="0" fontId="62" fillId="5" borderId="0" xfId="0" applyFont="1" applyFill="1" applyAlignment="1">
      <alignment vertical="center" wrapText="1"/>
    </xf>
    <xf numFmtId="0" fontId="162" fillId="10" borderId="126" xfId="0" applyFont="1" applyFill="1" applyBorder="1" applyAlignment="1">
      <alignment vertical="center" wrapText="1"/>
    </xf>
    <xf numFmtId="0" fontId="162" fillId="10" borderId="29" xfId="0" applyFont="1" applyFill="1" applyBorder="1" applyAlignment="1">
      <alignment vertical="center" wrapText="1"/>
    </xf>
    <xf numFmtId="0" fontId="162" fillId="10" borderId="127" xfId="0" applyFont="1" applyFill="1" applyBorder="1" applyAlignment="1">
      <alignment vertical="center" wrapText="1"/>
    </xf>
    <xf numFmtId="0" fontId="17" fillId="5" borderId="32" xfId="0" applyFont="1" applyFill="1" applyBorder="1" applyAlignment="1" applyProtection="1">
      <alignment horizontal="center" vertical="center" wrapText="1"/>
      <protection locked="0"/>
    </xf>
    <xf numFmtId="0" fontId="17" fillId="5" borderId="33" xfId="0" applyFont="1" applyFill="1" applyBorder="1" applyAlignment="1" applyProtection="1">
      <alignment horizontal="center" vertical="center" wrapText="1"/>
      <protection locked="0"/>
    </xf>
    <xf numFmtId="0" fontId="17" fillId="5" borderId="34" xfId="0" applyFont="1" applyFill="1" applyBorder="1" applyAlignment="1" applyProtection="1">
      <alignment horizontal="center" vertical="center" wrapText="1"/>
      <protection locked="0"/>
    </xf>
    <xf numFmtId="0" fontId="17" fillId="5" borderId="3" xfId="0" applyFont="1" applyFill="1" applyBorder="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0" fontId="17" fillId="5" borderId="35" xfId="0" applyFont="1" applyFill="1" applyBorder="1" applyAlignment="1" applyProtection="1">
      <alignment horizontal="center" vertical="center" wrapText="1"/>
      <protection locked="0"/>
    </xf>
    <xf numFmtId="0" fontId="17" fillId="5" borderId="44"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162" fillId="6" borderId="126" xfId="0" applyFont="1" applyFill="1" applyBorder="1" applyAlignment="1">
      <alignment horizontal="left" vertical="center" wrapText="1"/>
    </xf>
    <xf numFmtId="0" fontId="162" fillId="6" borderId="29" xfId="0" applyFont="1" applyFill="1" applyBorder="1" applyAlignment="1">
      <alignment horizontal="left" vertical="center" wrapText="1"/>
    </xf>
    <xf numFmtId="0" fontId="162" fillId="6" borderId="25" xfId="0" applyFont="1" applyFill="1" applyBorder="1" applyAlignment="1">
      <alignment horizontal="left" vertical="center" wrapText="1"/>
    </xf>
    <xf numFmtId="0" fontId="162" fillId="6" borderId="2" xfId="0" applyFont="1" applyFill="1" applyBorder="1" applyAlignment="1">
      <alignment horizontal="left" vertical="center" wrapText="1"/>
    </xf>
    <xf numFmtId="3" fontId="65" fillId="0" borderId="8" xfId="0" applyNumberFormat="1" applyFont="1" applyBorder="1" applyAlignment="1" applyProtection="1">
      <alignment horizontal="center" vertical="center" wrapText="1"/>
      <protection locked="0"/>
    </xf>
    <xf numFmtId="3" fontId="65" fillId="0" borderId="26" xfId="0" applyNumberFormat="1" applyFont="1" applyBorder="1" applyAlignment="1" applyProtection="1">
      <alignment horizontal="center" vertical="center" wrapText="1"/>
      <protection locked="0"/>
    </xf>
    <xf numFmtId="0" fontId="162" fillId="6" borderId="33" xfId="0" applyFont="1" applyFill="1" applyBorder="1" applyAlignment="1">
      <alignment horizontal="center" vertical="center" wrapText="1"/>
    </xf>
    <xf numFmtId="0" fontId="162" fillId="6" borderId="41" xfId="0" applyFont="1" applyFill="1" applyBorder="1" applyAlignment="1">
      <alignment horizontal="center" vertical="center" wrapText="1"/>
    </xf>
    <xf numFmtId="4" fontId="25" fillId="26" borderId="60" xfId="3" applyNumberFormat="1" applyFont="1" applyFill="1" applyBorder="1" applyAlignment="1" applyProtection="1">
      <alignment horizontal="center" vertical="center"/>
      <protection locked="0"/>
    </xf>
    <xf numFmtId="4" fontId="25" fillId="26" borderId="47" xfId="3" applyNumberFormat="1" applyFont="1" applyFill="1" applyBorder="1" applyAlignment="1" applyProtection="1">
      <alignment horizontal="center" vertical="center"/>
      <protection locked="0"/>
    </xf>
    <xf numFmtId="0" fontId="100" fillId="0" borderId="77" xfId="0" applyFont="1" applyBorder="1" applyAlignment="1">
      <alignment horizontal="justify" vertical="center" wrapText="1"/>
    </xf>
    <xf numFmtId="0" fontId="100" fillId="0" borderId="0" xfId="0" applyFont="1" applyAlignment="1">
      <alignment horizontal="justify" vertical="center" wrapText="1"/>
    </xf>
    <xf numFmtId="0" fontId="93" fillId="0" borderId="75" xfId="0" applyFont="1" applyBorder="1" applyAlignment="1">
      <alignment wrapText="1"/>
    </xf>
    <xf numFmtId="0" fontId="97" fillId="29" borderId="7" xfId="0" applyFont="1" applyFill="1" applyBorder="1" applyAlignment="1">
      <alignment horizontal="justify" vertical="center" wrapText="1"/>
    </xf>
    <xf numFmtId="0" fontId="97" fillId="29" borderId="8" xfId="0" applyFont="1" applyFill="1" applyBorder="1" applyAlignment="1">
      <alignment horizontal="justify" vertical="center" wrapText="1"/>
    </xf>
    <xf numFmtId="0" fontId="98" fillId="29" borderId="46" xfId="0" applyFont="1" applyFill="1" applyBorder="1" applyAlignment="1">
      <alignment horizontal="left" vertical="center" wrapText="1"/>
    </xf>
    <xf numFmtId="0" fontId="98" fillId="29" borderId="7" xfId="0" applyFont="1" applyFill="1" applyBorder="1" applyAlignment="1">
      <alignment horizontal="left" vertical="center" wrapText="1"/>
    </xf>
    <xf numFmtId="0" fontId="103" fillId="0" borderId="76" xfId="0" applyFont="1" applyBorder="1" applyAlignment="1">
      <alignment vertical="center" wrapText="1"/>
    </xf>
    <xf numFmtId="0" fontId="100" fillId="5" borderId="0" xfId="0" applyFont="1" applyFill="1" applyAlignment="1">
      <alignment horizontal="justify" vertical="center" wrapText="1"/>
    </xf>
    <xf numFmtId="0" fontId="3" fillId="0" borderId="49" xfId="11" applyFont="1" applyBorder="1" applyAlignment="1" applyProtection="1">
      <alignment vertical="top" wrapText="1"/>
      <protection locked="0"/>
    </xf>
    <xf numFmtId="0" fontId="3" fillId="0" borderId="51" xfId="11" applyFont="1" applyBorder="1" applyAlignment="1" applyProtection="1">
      <alignment vertical="top" wrapText="1"/>
      <protection locked="0"/>
    </xf>
    <xf numFmtId="0" fontId="3" fillId="0" borderId="50" xfId="11" applyFont="1" applyBorder="1" applyAlignment="1" applyProtection="1">
      <alignment vertical="top" wrapText="1"/>
      <protection locked="0"/>
    </xf>
    <xf numFmtId="0" fontId="3" fillId="0" borderId="6" xfId="11" applyFont="1" applyBorder="1" applyAlignment="1" applyProtection="1">
      <alignment vertical="top" wrapText="1"/>
      <protection locked="0"/>
    </xf>
    <xf numFmtId="0" fontId="3" fillId="0" borderId="0" xfId="11" applyFont="1" applyAlignment="1" applyProtection="1">
      <alignment vertical="top" wrapText="1"/>
      <protection locked="0"/>
    </xf>
    <xf numFmtId="0" fontId="3" fillId="0" borderId="27" xfId="11" applyFont="1" applyBorder="1" applyAlignment="1" applyProtection="1">
      <alignment vertical="top" wrapText="1"/>
      <protection locked="0"/>
    </xf>
    <xf numFmtId="0" fontId="3" fillId="0" borderId="15" xfId="11" applyFont="1" applyBorder="1" applyAlignment="1" applyProtection="1">
      <alignment vertical="top" wrapText="1"/>
      <protection locked="0"/>
    </xf>
    <xf numFmtId="0" fontId="3" fillId="0" borderId="72" xfId="11" applyFont="1" applyBorder="1" applyAlignment="1" applyProtection="1">
      <alignment vertical="top" wrapText="1"/>
      <protection locked="0"/>
    </xf>
    <xf numFmtId="0" fontId="3" fillId="0" borderId="48" xfId="11" applyFont="1" applyBorder="1" applyAlignment="1" applyProtection="1">
      <alignment vertical="top" wrapText="1"/>
      <protection locked="0"/>
    </xf>
    <xf numFmtId="165" fontId="132" fillId="8" borderId="25" xfId="2" applyNumberFormat="1" applyFont="1" applyFill="1" applyBorder="1" applyAlignment="1">
      <alignment horizontal="right" vertical="center" wrapText="1"/>
    </xf>
    <xf numFmtId="165" fontId="132" fillId="8" borderId="2" xfId="2" applyNumberFormat="1" applyFont="1" applyFill="1" applyBorder="1" applyAlignment="1">
      <alignment horizontal="right" vertical="center" wrapText="1"/>
    </xf>
    <xf numFmtId="165" fontId="123" fillId="8" borderId="1" xfId="2" applyNumberFormat="1" applyFont="1" applyFill="1" applyBorder="1" applyAlignment="1">
      <alignment horizontal="center" vertical="center" wrapText="1"/>
    </xf>
    <xf numFmtId="0" fontId="126" fillId="38" borderId="109" xfId="11" applyFont="1" applyFill="1" applyBorder="1" applyAlignment="1">
      <alignment horizontal="center" vertical="center"/>
    </xf>
    <xf numFmtId="0" fontId="126" fillId="38" borderId="110" xfId="11" applyFont="1" applyFill="1" applyBorder="1" applyAlignment="1">
      <alignment horizontal="center" vertical="center"/>
    </xf>
    <xf numFmtId="0" fontId="126" fillId="38" borderId="111" xfId="11" applyFont="1" applyFill="1" applyBorder="1" applyAlignment="1">
      <alignment horizontal="center" vertical="center"/>
    </xf>
    <xf numFmtId="0" fontId="131" fillId="8" borderId="112" xfId="11" applyFont="1" applyFill="1" applyBorder="1" applyAlignment="1">
      <alignment horizontal="center" vertical="center" wrapText="1"/>
    </xf>
    <xf numFmtId="0" fontId="131" fillId="8" borderId="9" xfId="11" applyFont="1" applyFill="1" applyBorder="1" applyAlignment="1">
      <alignment horizontal="center" vertical="center" wrapText="1"/>
    </xf>
    <xf numFmtId="0" fontId="131" fillId="8" borderId="113" xfId="11" applyFont="1" applyFill="1" applyBorder="1" applyAlignment="1">
      <alignment horizontal="center" vertical="center" wrapText="1"/>
    </xf>
    <xf numFmtId="0" fontId="131" fillId="5" borderId="78" xfId="11" applyFont="1" applyFill="1" applyBorder="1" applyAlignment="1">
      <alignment horizontal="right" vertical="center" wrapText="1"/>
    </xf>
    <xf numFmtId="0" fontId="131" fillId="5" borderId="114" xfId="11" applyFont="1" applyFill="1" applyBorder="1" applyAlignment="1">
      <alignment horizontal="right" vertical="center" wrapText="1"/>
    </xf>
    <xf numFmtId="165" fontId="123" fillId="5" borderId="115" xfId="2" applyNumberFormat="1" applyFont="1" applyFill="1" applyBorder="1" applyAlignment="1">
      <alignment horizontal="center" vertical="center" wrapText="1"/>
    </xf>
    <xf numFmtId="165" fontId="123" fillId="5" borderId="116" xfId="2" applyNumberFormat="1" applyFont="1" applyFill="1" applyBorder="1" applyAlignment="1">
      <alignment horizontal="center" vertical="center" wrapText="1"/>
    </xf>
    <xf numFmtId="0" fontId="126" fillId="38" borderId="106" xfId="11" applyFont="1" applyFill="1" applyBorder="1" applyAlignment="1">
      <alignment horizontal="left" vertical="center" wrapText="1"/>
    </xf>
    <xf numFmtId="0" fontId="126" fillId="38" borderId="107" xfId="11" applyFont="1" applyFill="1" applyBorder="1" applyAlignment="1">
      <alignment horizontal="left" vertical="center" wrapText="1"/>
    </xf>
    <xf numFmtId="0" fontId="126" fillId="38" borderId="105" xfId="11" applyFont="1" applyFill="1" applyBorder="1" applyAlignment="1">
      <alignment horizontal="center" vertical="center" wrapText="1"/>
    </xf>
    <xf numFmtId="0" fontId="126" fillId="38" borderId="108" xfId="11" applyFont="1" applyFill="1" applyBorder="1" applyAlignment="1">
      <alignment horizontal="center" vertical="center" wrapText="1"/>
    </xf>
    <xf numFmtId="165" fontId="123" fillId="24" borderId="1" xfId="2" applyNumberFormat="1" applyFont="1" applyFill="1" applyBorder="1" applyAlignment="1">
      <alignment horizontal="left" vertical="center" wrapText="1"/>
    </xf>
    <xf numFmtId="165" fontId="105" fillId="5" borderId="25" xfId="2" applyNumberFormat="1" applyFont="1" applyFill="1" applyBorder="1" applyAlignment="1">
      <alignment horizontal="left" vertical="center" wrapText="1"/>
    </xf>
    <xf numFmtId="165" fontId="105" fillId="5" borderId="103" xfId="2" applyNumberFormat="1" applyFont="1" applyFill="1" applyBorder="1" applyAlignment="1">
      <alignment horizontal="left" vertical="center" wrapText="1"/>
    </xf>
    <xf numFmtId="165" fontId="131" fillId="8" borderId="25" xfId="2" applyNumberFormat="1" applyFont="1" applyFill="1" applyBorder="1" applyAlignment="1">
      <alignment horizontal="right" vertical="center" wrapText="1"/>
    </xf>
    <xf numFmtId="165" fontId="131" fillId="8" borderId="2" xfId="2" applyNumberFormat="1" applyFont="1" applyFill="1" applyBorder="1" applyAlignment="1">
      <alignment horizontal="right" vertical="center" wrapText="1"/>
    </xf>
    <xf numFmtId="0" fontId="126" fillId="38" borderId="102" xfId="11" applyFont="1" applyFill="1" applyBorder="1" applyAlignment="1">
      <alignment horizontal="left" vertical="center" wrapText="1"/>
    </xf>
    <xf numFmtId="0" fontId="126" fillId="38" borderId="103" xfId="11" applyFont="1" applyFill="1" applyBorder="1" applyAlignment="1">
      <alignment horizontal="left" vertical="center" wrapText="1"/>
    </xf>
    <xf numFmtId="0" fontId="126" fillId="38" borderId="0" xfId="11" applyFont="1" applyFill="1" applyAlignment="1">
      <alignment horizontal="center" vertical="center" wrapText="1"/>
    </xf>
    <xf numFmtId="165" fontId="105" fillId="24" borderId="25" xfId="2" applyNumberFormat="1" applyFont="1" applyFill="1" applyBorder="1" applyAlignment="1">
      <alignment horizontal="left" vertical="center" wrapText="1"/>
    </xf>
    <xf numFmtId="165" fontId="105" fillId="24" borderId="2" xfId="2" applyNumberFormat="1" applyFont="1" applyFill="1" applyBorder="1" applyAlignment="1">
      <alignment horizontal="left" vertical="center" wrapText="1"/>
    </xf>
    <xf numFmtId="0" fontId="126" fillId="38" borderId="25" xfId="11" applyFont="1" applyFill="1" applyBorder="1" applyAlignment="1">
      <alignment horizontal="left" vertical="center" wrapText="1"/>
    </xf>
    <xf numFmtId="0" fontId="126" fillId="38" borderId="29" xfId="11" applyFont="1" applyFill="1" applyBorder="1" applyAlignment="1">
      <alignment horizontal="left" vertical="center" wrapText="1"/>
    </xf>
    <xf numFmtId="0" fontId="126" fillId="38" borderId="2" xfId="11" applyFont="1" applyFill="1" applyBorder="1" applyAlignment="1">
      <alignment horizontal="left" vertical="center" wrapText="1"/>
    </xf>
    <xf numFmtId="3" fontId="20" fillId="0" borderId="7" xfId="11" applyNumberFormat="1" applyFont="1" applyBorder="1" applyAlignment="1" applyProtection="1">
      <alignment horizontal="center" vertical="center" wrapText="1"/>
      <protection locked="0"/>
    </xf>
    <xf numFmtId="0" fontId="45" fillId="38" borderId="91" xfId="11" applyFont="1" applyFill="1" applyBorder="1" applyAlignment="1">
      <alignment vertical="center"/>
    </xf>
    <xf numFmtId="0" fontId="45" fillId="38" borderId="0" xfId="11" applyFont="1" applyFill="1" applyAlignment="1">
      <alignment vertical="center"/>
    </xf>
    <xf numFmtId="0" fontId="45" fillId="38" borderId="35" xfId="11" applyFont="1" applyFill="1" applyBorder="1" applyAlignment="1">
      <alignment vertical="center"/>
    </xf>
    <xf numFmtId="0" fontId="45" fillId="38" borderId="93" xfId="11" applyFont="1" applyFill="1" applyBorder="1" applyAlignment="1">
      <alignment horizontal="center" vertical="center" wrapText="1"/>
    </xf>
    <xf numFmtId="0" fontId="45" fillId="38" borderId="94" xfId="11" applyFont="1" applyFill="1" applyBorder="1" applyAlignment="1">
      <alignment horizontal="center" vertical="center" wrapText="1"/>
    </xf>
    <xf numFmtId="165" fontId="123" fillId="30" borderId="25" xfId="2" applyNumberFormat="1" applyFont="1" applyFill="1" applyBorder="1" applyAlignment="1" applyProtection="1">
      <alignment horizontal="center" vertical="center" wrapText="1"/>
      <protection locked="0"/>
    </xf>
    <xf numFmtId="165" fontId="123" fillId="30" borderId="29" xfId="2" applyNumberFormat="1" applyFont="1" applyFill="1" applyBorder="1" applyAlignment="1" applyProtection="1">
      <alignment horizontal="center" vertical="center" wrapText="1"/>
      <protection locked="0"/>
    </xf>
    <xf numFmtId="165" fontId="123" fillId="30" borderId="2" xfId="2" applyNumberFormat="1" applyFont="1" applyFill="1" applyBorder="1" applyAlignment="1" applyProtection="1">
      <alignment horizontal="center" vertical="center" wrapText="1"/>
      <protection locked="0"/>
    </xf>
    <xf numFmtId="0" fontId="126" fillId="38" borderId="101" xfId="11" applyFont="1" applyFill="1" applyBorder="1" applyAlignment="1">
      <alignment horizontal="left" vertical="center"/>
    </xf>
    <xf numFmtId="0" fontId="126" fillId="38" borderId="72" xfId="11" applyFont="1" applyFill="1" applyBorder="1" applyAlignment="1">
      <alignment horizontal="left" vertical="center"/>
    </xf>
    <xf numFmtId="0" fontId="127" fillId="5" borderId="8" xfId="11" applyFont="1" applyFill="1" applyBorder="1" applyAlignment="1">
      <alignment vertical="center" wrapText="1"/>
    </xf>
    <xf numFmtId="0" fontId="127" fillId="5" borderId="47" xfId="11" applyFont="1" applyFill="1" applyBorder="1" applyAlignment="1">
      <alignment vertical="center" wrapText="1"/>
    </xf>
    <xf numFmtId="0" fontId="127" fillId="5" borderId="26" xfId="11" applyFont="1" applyFill="1" applyBorder="1" applyAlignment="1">
      <alignment vertical="center" wrapText="1"/>
    </xf>
    <xf numFmtId="0" fontId="128" fillId="5" borderId="8" xfId="11" applyFont="1" applyFill="1" applyBorder="1" applyAlignment="1">
      <alignment vertical="center" wrapText="1"/>
    </xf>
    <xf numFmtId="0" fontId="128" fillId="5" borderId="47" xfId="11" applyFont="1" applyFill="1" applyBorder="1" applyAlignment="1">
      <alignment vertical="center" wrapText="1"/>
    </xf>
    <xf numFmtId="0" fontId="128" fillId="5" borderId="26" xfId="11" applyFont="1" applyFill="1" applyBorder="1" applyAlignment="1">
      <alignment vertical="center" wrapText="1"/>
    </xf>
    <xf numFmtId="0" fontId="129" fillId="5" borderId="8" xfId="11" applyFont="1" applyFill="1" applyBorder="1" applyAlignment="1">
      <alignment vertical="center" wrapText="1"/>
    </xf>
    <xf numFmtId="0" fontId="129" fillId="5" borderId="47" xfId="11" applyFont="1" applyFill="1" applyBorder="1" applyAlignment="1">
      <alignment vertical="center" wrapText="1"/>
    </xf>
    <xf numFmtId="0" fontId="129" fillId="5" borderId="26" xfId="11" applyFont="1" applyFill="1" applyBorder="1" applyAlignment="1">
      <alignment vertical="center" wrapText="1"/>
    </xf>
    <xf numFmtId="3" fontId="20" fillId="0" borderId="22" xfId="11" applyNumberFormat="1" applyFont="1" applyBorder="1" applyAlignment="1" applyProtection="1">
      <alignment horizontal="left" vertical="center" wrapText="1"/>
      <protection locked="0"/>
    </xf>
    <xf numFmtId="0" fontId="105" fillId="22" borderId="84" xfId="11" applyFont="1" applyFill="1" applyBorder="1" applyAlignment="1">
      <alignment horizontal="left" vertical="center" wrapText="1"/>
    </xf>
    <xf numFmtId="0" fontId="105" fillId="22" borderId="87" xfId="11" applyFont="1" applyFill="1" applyBorder="1" applyAlignment="1">
      <alignment horizontal="left" vertical="center" wrapText="1"/>
    </xf>
    <xf numFmtId="0" fontId="79" fillId="30" borderId="78" xfId="11" applyFont="1" applyFill="1" applyBorder="1" applyAlignment="1">
      <alignment horizontal="right" vertical="center"/>
    </xf>
    <xf numFmtId="0" fontId="79" fillId="30" borderId="79" xfId="11" applyFont="1" applyFill="1" applyBorder="1" applyAlignment="1">
      <alignment horizontal="right" vertical="center"/>
    </xf>
    <xf numFmtId="0" fontId="79" fillId="30" borderId="80" xfId="11" applyFont="1" applyFill="1" applyBorder="1" applyAlignment="1">
      <alignment horizontal="right" vertical="center"/>
    </xf>
    <xf numFmtId="0" fontId="106" fillId="38" borderId="87" xfId="11" applyFont="1" applyFill="1" applyBorder="1" applyAlignment="1">
      <alignment horizontal="left" vertical="center"/>
    </xf>
    <xf numFmtId="0" fontId="106" fillId="38" borderId="0" xfId="11" applyFont="1" applyFill="1" applyAlignment="1">
      <alignment horizontal="left" vertical="center"/>
    </xf>
    <xf numFmtId="0" fontId="106" fillId="38" borderId="82" xfId="11" applyFont="1" applyFill="1" applyBorder="1" applyAlignment="1">
      <alignment horizontal="left" vertical="center"/>
    </xf>
    <xf numFmtId="0" fontId="8" fillId="0" borderId="7" xfId="11" applyFont="1" applyBorder="1" applyAlignment="1" applyProtection="1">
      <alignment horizontal="center" vertical="center" wrapText="1"/>
      <protection locked="0"/>
    </xf>
    <xf numFmtId="0" fontId="126" fillId="38" borderId="99" xfId="11" applyFont="1" applyFill="1" applyBorder="1" applyAlignment="1">
      <alignment horizontal="left" vertical="center"/>
    </xf>
    <xf numFmtId="0" fontId="126" fillId="38" borderId="36" xfId="11" applyFont="1" applyFill="1" applyBorder="1" applyAlignment="1">
      <alignment horizontal="left" vertical="center"/>
    </xf>
    <xf numFmtId="0" fontId="126" fillId="38" borderId="100" xfId="11" applyFont="1" applyFill="1" applyBorder="1" applyAlignment="1">
      <alignment horizontal="left" vertical="center"/>
    </xf>
    <xf numFmtId="0" fontId="183" fillId="10" borderId="58" xfId="0" applyFont="1" applyFill="1" applyBorder="1" applyAlignment="1">
      <alignment horizontal="right" vertical="center" wrapText="1"/>
    </xf>
    <xf numFmtId="0" fontId="142" fillId="0" borderId="0" xfId="0" applyFont="1"/>
    <xf numFmtId="0" fontId="142" fillId="0" borderId="62" xfId="0" applyFont="1" applyBorder="1"/>
    <xf numFmtId="0" fontId="81" fillId="0" borderId="0" xfId="0" applyFont="1" applyAlignment="1">
      <alignment horizontal="center" vertical="center" textRotation="90"/>
    </xf>
    <xf numFmtId="0" fontId="81" fillId="0" borderId="119" xfId="0" applyFont="1" applyBorder="1" applyAlignment="1">
      <alignment horizontal="center" vertical="center" textRotation="90"/>
    </xf>
    <xf numFmtId="0" fontId="53" fillId="40" borderId="64" xfId="0" applyFont="1" applyFill="1" applyBorder="1" applyAlignment="1">
      <alignment horizontal="center" vertical="center" wrapText="1"/>
    </xf>
    <xf numFmtId="0" fontId="53" fillId="40" borderId="117" xfId="0" applyFont="1" applyFill="1" applyBorder="1" applyAlignment="1">
      <alignment horizontal="center" vertical="center" wrapText="1"/>
    </xf>
    <xf numFmtId="0" fontId="53" fillId="40" borderId="118" xfId="0" applyFont="1" applyFill="1" applyBorder="1" applyAlignment="1">
      <alignment horizontal="center" vertical="center" wrapText="1"/>
    </xf>
    <xf numFmtId="0" fontId="81" fillId="29" borderId="65" xfId="0" applyFont="1" applyFill="1" applyBorder="1" applyAlignment="1">
      <alignment horizontal="center" vertical="center" wrapText="1"/>
    </xf>
    <xf numFmtId="0" fontId="81" fillId="29" borderId="66" xfId="0" applyFont="1" applyFill="1" applyBorder="1" applyAlignment="1">
      <alignment horizontal="center" vertical="center" wrapText="1"/>
    </xf>
    <xf numFmtId="0" fontId="81" fillId="29" borderId="64" xfId="0" applyFont="1" applyFill="1" applyBorder="1" applyAlignment="1">
      <alignment horizontal="center" vertical="center" wrapText="1"/>
    </xf>
    <xf numFmtId="0" fontId="54" fillId="19" borderId="64" xfId="0" applyFont="1" applyFill="1" applyBorder="1" applyAlignment="1">
      <alignment vertical="center" wrapText="1"/>
    </xf>
    <xf numFmtId="0" fontId="54" fillId="19" borderId="65" xfId="0" applyFont="1" applyFill="1" applyBorder="1" applyAlignment="1">
      <alignment vertical="center" wrapText="1"/>
    </xf>
    <xf numFmtId="0" fontId="54" fillId="19" borderId="117" xfId="0" applyFont="1" applyFill="1" applyBorder="1" applyAlignment="1">
      <alignment vertical="center" wrapText="1"/>
    </xf>
    <xf numFmtId="0" fontId="53" fillId="19" borderId="58" xfId="0" applyFont="1" applyFill="1" applyBorder="1" applyAlignment="1">
      <alignment vertical="center" wrapText="1"/>
    </xf>
    <xf numFmtId="0" fontId="53" fillId="19" borderId="120" xfId="0" applyFont="1" applyFill="1" applyBorder="1" applyAlignment="1">
      <alignment vertical="center" wrapText="1"/>
    </xf>
    <xf numFmtId="0" fontId="55" fillId="0" borderId="122" xfId="0" applyFont="1" applyBorder="1" applyAlignment="1">
      <alignment vertical="center"/>
    </xf>
    <xf numFmtId="0" fontId="55" fillId="0" borderId="54" xfId="0" applyFont="1" applyBorder="1" applyAlignment="1">
      <alignment vertical="center"/>
    </xf>
    <xf numFmtId="0" fontId="55" fillId="0" borderId="53" xfId="0" applyFont="1" applyBorder="1" applyAlignment="1">
      <alignment vertical="center"/>
    </xf>
    <xf numFmtId="0" fontId="143" fillId="19" borderId="54" xfId="0" applyFont="1" applyFill="1" applyBorder="1" applyAlignment="1">
      <alignment vertical="center" wrapText="1"/>
    </xf>
    <xf numFmtId="0" fontId="143" fillId="19" borderId="121" xfId="0" applyFont="1" applyFill="1" applyBorder="1" applyAlignment="1">
      <alignment vertical="center" wrapText="1"/>
    </xf>
    <xf numFmtId="0" fontId="53" fillId="19" borderId="64" xfId="0" applyFont="1" applyFill="1" applyBorder="1" applyAlignment="1">
      <alignment horizontal="center" vertical="center" wrapText="1"/>
    </xf>
    <xf numFmtId="0" fontId="53" fillId="19" borderId="117" xfId="0" applyFont="1" applyFill="1" applyBorder="1" applyAlignment="1">
      <alignment horizontal="center" vertical="center" wrapText="1"/>
    </xf>
    <xf numFmtId="0" fontId="53" fillId="19" borderId="118" xfId="0" applyFont="1" applyFill="1" applyBorder="1" applyAlignment="1">
      <alignment horizontal="center" vertical="center" wrapText="1"/>
    </xf>
    <xf numFmtId="0" fontId="52" fillId="0" borderId="55" xfId="0" applyFont="1" applyBorder="1" applyAlignment="1">
      <alignment vertical="center" wrapText="1"/>
    </xf>
    <xf numFmtId="0" fontId="52" fillId="0" borderId="54" xfId="0" applyFont="1" applyBorder="1" applyAlignment="1">
      <alignment vertical="center" wrapText="1"/>
    </xf>
    <xf numFmtId="0" fontId="52" fillId="0" borderId="53" xfId="0" applyFont="1" applyBorder="1" applyAlignment="1">
      <alignment vertical="center" wrapText="1"/>
    </xf>
    <xf numFmtId="165" fontId="52" fillId="10" borderId="55" xfId="0" applyNumberFormat="1" applyFont="1" applyFill="1" applyBorder="1" applyAlignment="1">
      <alignment horizontal="right" vertical="center" wrapText="1"/>
    </xf>
    <xf numFmtId="165" fontId="52" fillId="10" borderId="54" xfId="0" applyNumberFormat="1" applyFont="1" applyFill="1" applyBorder="1" applyAlignment="1">
      <alignment horizontal="right" vertical="center" wrapText="1"/>
    </xf>
    <xf numFmtId="165" fontId="52" fillId="10" borderId="53" xfId="0" applyNumberFormat="1" applyFont="1" applyFill="1" applyBorder="1" applyAlignment="1">
      <alignment horizontal="right" vertical="center" wrapText="1"/>
    </xf>
    <xf numFmtId="9" fontId="53" fillId="19" borderId="55" xfId="0" applyNumberFormat="1" applyFont="1" applyFill="1" applyBorder="1" applyAlignment="1">
      <alignment horizontal="center" vertical="center" wrapText="1"/>
    </xf>
    <xf numFmtId="9" fontId="53" fillId="19" borderId="54" xfId="0" applyNumberFormat="1" applyFont="1" applyFill="1" applyBorder="1" applyAlignment="1">
      <alignment horizontal="center" vertical="center" wrapText="1"/>
    </xf>
    <xf numFmtId="9" fontId="53" fillId="19" borderId="53" xfId="0" applyNumberFormat="1" applyFont="1" applyFill="1" applyBorder="1" applyAlignment="1">
      <alignment horizontal="center" vertical="center" wrapText="1"/>
    </xf>
    <xf numFmtId="0" fontId="55" fillId="0" borderId="55" xfId="0" applyFont="1" applyBorder="1" applyAlignment="1">
      <alignment vertical="center"/>
    </xf>
    <xf numFmtId="0" fontId="55" fillId="0" borderId="55" xfId="0" applyFont="1" applyBorder="1" applyAlignment="1">
      <alignment vertical="center" wrapText="1"/>
    </xf>
    <xf numFmtId="0" fontId="55" fillId="0" borderId="54" xfId="0" applyFont="1" applyBorder="1" applyAlignment="1">
      <alignment vertical="center" wrapText="1"/>
    </xf>
    <xf numFmtId="0" fontId="55" fillId="0" borderId="53" xfId="0" applyFont="1" applyBorder="1" applyAlignment="1">
      <alignment vertical="center" wrapText="1"/>
    </xf>
    <xf numFmtId="0" fontId="52" fillId="10" borderId="55" xfId="0" applyFont="1" applyFill="1" applyBorder="1" applyAlignment="1">
      <alignment vertical="center" wrapText="1"/>
    </xf>
    <xf numFmtId="0" fontId="52" fillId="10" borderId="54" xfId="0" applyFont="1" applyFill="1" applyBorder="1" applyAlignment="1">
      <alignment vertical="center" wrapText="1"/>
    </xf>
    <xf numFmtId="0" fontId="52" fillId="10" borderId="53" xfId="0" applyFont="1" applyFill="1" applyBorder="1" applyAlignment="1">
      <alignment vertical="center" wrapText="1"/>
    </xf>
    <xf numFmtId="9" fontId="53" fillId="19" borderId="55" xfId="0" applyNumberFormat="1" applyFont="1" applyFill="1" applyBorder="1" applyAlignment="1">
      <alignment vertical="center" wrapText="1"/>
    </xf>
    <xf numFmtId="9" fontId="53" fillId="19" borderId="54" xfId="0" applyNumberFormat="1" applyFont="1" applyFill="1" applyBorder="1" applyAlignment="1">
      <alignment vertical="center" wrapText="1"/>
    </xf>
    <xf numFmtId="9" fontId="53" fillId="19" borderId="53" xfId="0" applyNumberFormat="1" applyFont="1" applyFill="1" applyBorder="1" applyAlignment="1">
      <alignment vertical="center" wrapText="1"/>
    </xf>
    <xf numFmtId="0" fontId="80" fillId="19" borderId="64" xfId="0" applyFont="1" applyFill="1" applyBorder="1" applyAlignment="1">
      <alignment vertical="center"/>
    </xf>
    <xf numFmtId="0" fontId="80" fillId="19" borderId="66" xfId="0" applyFont="1" applyFill="1" applyBorder="1" applyAlignment="1">
      <alignment vertical="center"/>
    </xf>
    <xf numFmtId="9" fontId="52" fillId="0" borderId="55" xfId="0" applyNumberFormat="1" applyFont="1" applyBorder="1" applyAlignment="1">
      <alignment horizontal="right" vertical="center" wrapText="1"/>
    </xf>
    <xf numFmtId="9" fontId="52" fillId="0" borderId="54" xfId="0" applyNumberFormat="1" applyFont="1" applyBorder="1" applyAlignment="1">
      <alignment horizontal="right" vertical="center" wrapText="1"/>
    </xf>
    <xf numFmtId="9" fontId="52" fillId="0" borderId="53" xfId="0" applyNumberFormat="1" applyFont="1" applyBorder="1" applyAlignment="1">
      <alignment horizontal="right" vertical="center" wrapText="1"/>
    </xf>
    <xf numFmtId="0" fontId="145" fillId="0" borderId="61" xfId="0" applyFont="1" applyBorder="1" applyAlignment="1">
      <alignment vertical="center" wrapText="1"/>
    </xf>
    <xf numFmtId="0" fontId="145" fillId="0" borderId="62" xfId="0" applyFont="1" applyBorder="1" applyAlignment="1">
      <alignment vertical="center" wrapText="1"/>
    </xf>
    <xf numFmtId="0" fontId="145" fillId="0" borderId="63" xfId="0" applyFont="1" applyBorder="1" applyAlignment="1">
      <alignment vertical="center" wrapText="1"/>
    </xf>
    <xf numFmtId="0" fontId="77" fillId="19" borderId="0" xfId="0" applyFont="1" applyFill="1" applyAlignment="1">
      <alignment vertical="center"/>
    </xf>
    <xf numFmtId="0" fontId="146" fillId="0" borderId="0" xfId="0" applyFont="1" applyAlignment="1">
      <alignment vertical="center" wrapText="1"/>
    </xf>
    <xf numFmtId="0" fontId="120" fillId="0" borderId="0" xfId="0" applyFont="1" applyAlignment="1">
      <alignment vertical="center" wrapText="1"/>
    </xf>
    <xf numFmtId="0" fontId="141" fillId="19" borderId="0" xfId="0" applyFont="1" applyFill="1" applyAlignment="1">
      <alignment horizontal="center" vertical="center" wrapText="1"/>
    </xf>
    <xf numFmtId="0" fontId="80" fillId="0" borderId="64" xfId="0" applyFont="1" applyBorder="1" applyAlignment="1">
      <alignment vertical="center" wrapText="1"/>
    </xf>
    <xf numFmtId="0" fontId="80" fillId="0" borderId="65" xfId="0" applyFont="1" applyBorder="1" applyAlignment="1">
      <alignment vertical="center" wrapText="1"/>
    </xf>
    <xf numFmtId="0" fontId="80" fillId="0" borderId="66" xfId="0" applyFont="1" applyBorder="1" applyAlignment="1">
      <alignment vertical="center" wrapText="1"/>
    </xf>
    <xf numFmtId="0" fontId="156" fillId="0" borderId="55" xfId="0" applyFont="1" applyBorder="1" applyAlignment="1">
      <alignment horizontal="justify" vertical="center" wrapText="1"/>
    </xf>
    <xf numFmtId="0" fontId="156" fillId="0" borderId="54" xfId="0" applyFont="1" applyBorder="1" applyAlignment="1">
      <alignment horizontal="justify" vertical="center" wrapText="1"/>
    </xf>
    <xf numFmtId="0" fontId="156" fillId="0" borderId="53" xfId="0" applyFont="1" applyBorder="1" applyAlignment="1">
      <alignment horizontal="justify" vertical="center" wrapText="1"/>
    </xf>
    <xf numFmtId="0" fontId="63" fillId="19" borderId="54" xfId="0" applyFont="1" applyFill="1" applyBorder="1" applyAlignment="1">
      <alignment horizontal="center" vertical="center" wrapText="1"/>
    </xf>
    <xf numFmtId="0" fontId="63" fillId="19" borderId="53" xfId="0" applyFont="1" applyFill="1" applyBorder="1" applyAlignment="1">
      <alignment horizontal="center" vertical="center" wrapText="1"/>
    </xf>
    <xf numFmtId="0" fontId="54" fillId="0" borderId="69" xfId="0" applyFont="1" applyBorder="1" applyAlignment="1">
      <alignment vertical="center" wrapText="1"/>
    </xf>
    <xf numFmtId="0" fontId="54" fillId="0" borderId="67" xfId="0" applyFont="1" applyBorder="1" applyAlignment="1">
      <alignment vertical="center" wrapText="1"/>
    </xf>
    <xf numFmtId="0" fontId="54" fillId="0" borderId="68" xfId="0" applyFont="1" applyBorder="1" applyAlignment="1">
      <alignment vertical="center" wrapText="1"/>
    </xf>
    <xf numFmtId="0" fontId="54" fillId="0" borderId="61" xfId="0" applyFont="1" applyBorder="1" applyAlignment="1">
      <alignment vertical="center" wrapText="1"/>
    </xf>
    <xf numFmtId="0" fontId="54" fillId="0" borderId="62" xfId="0" applyFont="1" applyBorder="1" applyAlignment="1">
      <alignment vertical="center" wrapText="1"/>
    </xf>
    <xf numFmtId="0" fontId="54" fillId="0" borderId="63" xfId="0" applyFont="1" applyBorder="1" applyAlignment="1">
      <alignment vertical="center" wrapText="1"/>
    </xf>
    <xf numFmtId="0" fontId="53" fillId="0" borderId="55" xfId="0" applyFont="1" applyBorder="1" applyAlignment="1">
      <alignment vertical="center" wrapText="1"/>
    </xf>
    <xf numFmtId="0" fontId="53" fillId="0" borderId="54" xfId="0" applyFont="1" applyBorder="1" applyAlignment="1">
      <alignment vertical="center" wrapText="1"/>
    </xf>
    <xf numFmtId="0" fontId="53" fillId="0" borderId="53" xfId="0" applyFont="1" applyBorder="1" applyAlignment="1">
      <alignment vertical="center" wrapText="1"/>
    </xf>
    <xf numFmtId="0" fontId="143" fillId="0" borderId="55" xfId="0" applyFont="1" applyBorder="1" applyAlignment="1">
      <alignment vertical="center" wrapText="1"/>
    </xf>
    <xf numFmtId="0" fontId="143" fillId="0" borderId="54" xfId="0" applyFont="1" applyBorder="1" applyAlignment="1">
      <alignment vertical="center" wrapText="1"/>
    </xf>
    <xf numFmtId="0" fontId="143" fillId="0" borderId="53" xfId="0" applyFont="1" applyBorder="1" applyAlignment="1">
      <alignment vertical="center" wrapText="1"/>
    </xf>
    <xf numFmtId="0" fontId="143" fillId="0" borderId="55" xfId="0" applyFont="1" applyBorder="1" applyAlignment="1">
      <alignment horizontal="center" vertical="center" wrapText="1"/>
    </xf>
    <xf numFmtId="0" fontId="143" fillId="0" borderId="54" xfId="0" applyFont="1" applyBorder="1" applyAlignment="1">
      <alignment horizontal="center" vertical="center" wrapText="1"/>
    </xf>
    <xf numFmtId="0" fontId="143" fillId="0" borderId="53" xfId="0" applyFont="1" applyBorder="1" applyAlignment="1">
      <alignment horizontal="center" vertical="center" wrapText="1"/>
    </xf>
    <xf numFmtId="0" fontId="53" fillId="0" borderId="64" xfId="0" applyFont="1" applyBorder="1" applyAlignment="1">
      <alignment vertical="center" wrapText="1"/>
    </xf>
    <xf numFmtId="0" fontId="53" fillId="0" borderId="65" xfId="0" applyFont="1" applyBorder="1" applyAlignment="1">
      <alignment vertical="center" wrapText="1"/>
    </xf>
    <xf numFmtId="0" fontId="53" fillId="0" borderId="66" xfId="0" applyFont="1" applyBorder="1" applyAlignment="1">
      <alignment vertical="center" wrapText="1"/>
    </xf>
    <xf numFmtId="0" fontId="55" fillId="0" borderId="64" xfId="0" applyFont="1" applyBorder="1" applyAlignment="1">
      <alignment vertical="center" wrapText="1"/>
    </xf>
    <xf numFmtId="0" fontId="55" fillId="0" borderId="65" xfId="0" applyFont="1" applyBorder="1" applyAlignment="1">
      <alignment vertical="center" wrapText="1"/>
    </xf>
    <xf numFmtId="0" fontId="55" fillId="0" borderId="66" xfId="0" applyFont="1" applyBorder="1" applyAlignment="1">
      <alignment vertical="center" wrapText="1"/>
    </xf>
    <xf numFmtId="0" fontId="55" fillId="6" borderId="55" xfId="0" applyFont="1" applyFill="1" applyBorder="1" applyAlignment="1">
      <alignment vertical="center" wrapText="1"/>
    </xf>
    <xf numFmtId="0" fontId="55" fillId="6" borderId="54" xfId="0" applyFont="1" applyFill="1" applyBorder="1" applyAlignment="1">
      <alignment vertical="center" wrapText="1"/>
    </xf>
    <xf numFmtId="0" fontId="55" fillId="6" borderId="53" xfId="0" applyFont="1" applyFill="1" applyBorder="1" applyAlignment="1">
      <alignment vertical="center" wrapText="1"/>
    </xf>
    <xf numFmtId="0" fontId="55" fillId="0" borderId="69" xfId="0" applyFont="1" applyBorder="1" applyAlignment="1">
      <alignment vertical="center" wrapText="1"/>
    </xf>
    <xf numFmtId="0" fontId="55" fillId="0" borderId="67" xfId="0" applyFont="1" applyBorder="1" applyAlignment="1">
      <alignment vertical="center" wrapText="1"/>
    </xf>
    <xf numFmtId="0" fontId="55" fillId="0" borderId="68" xfId="0" applyFont="1" applyBorder="1" applyAlignment="1">
      <alignment vertical="center" wrapText="1"/>
    </xf>
    <xf numFmtId="0" fontId="55" fillId="0" borderId="61" xfId="0" applyFont="1" applyBorder="1" applyAlignment="1">
      <alignment vertical="center" wrapText="1"/>
    </xf>
    <xf numFmtId="0" fontId="55" fillId="0" borderId="62" xfId="0" applyFont="1" applyBorder="1" applyAlignment="1">
      <alignment vertical="center" wrapText="1"/>
    </xf>
    <xf numFmtId="0" fontId="55" fillId="0" borderId="63" xfId="0" applyFont="1" applyBorder="1" applyAlignment="1">
      <alignment vertical="center" wrapText="1"/>
    </xf>
    <xf numFmtId="0" fontId="55" fillId="0" borderId="69"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57" xfId="0" applyFont="1" applyBorder="1" applyAlignment="1">
      <alignment horizontal="center" vertical="center"/>
    </xf>
    <xf numFmtId="0" fontId="55" fillId="0" borderId="0" xfId="0" applyFont="1" applyAlignment="1">
      <alignment horizontal="center" vertical="center"/>
    </xf>
    <xf numFmtId="0" fontId="55" fillId="0" borderId="58" xfId="0" applyFont="1" applyBorder="1" applyAlignment="1">
      <alignment horizontal="center" vertical="center"/>
    </xf>
    <xf numFmtId="0" fontId="55" fillId="0" borderId="61" xfId="0" applyFont="1" applyBorder="1" applyAlignment="1">
      <alignment horizontal="center" vertical="center"/>
    </xf>
    <xf numFmtId="0" fontId="55" fillId="0" borderId="62" xfId="0" applyFont="1" applyBorder="1" applyAlignment="1">
      <alignment horizontal="center" vertical="center"/>
    </xf>
    <xf numFmtId="0" fontId="55" fillId="0" borderId="63" xfId="0" applyFont="1" applyBorder="1" applyAlignment="1">
      <alignment horizontal="center" vertical="center"/>
    </xf>
    <xf numFmtId="0" fontId="81" fillId="0" borderId="55" xfId="0" applyFont="1" applyBorder="1" applyAlignment="1">
      <alignment vertical="center" wrapText="1"/>
    </xf>
    <xf numFmtId="0" fontId="81" fillId="0" borderId="54" xfId="0" applyFont="1" applyBorder="1" applyAlignment="1">
      <alignment vertical="center" wrapText="1"/>
    </xf>
    <xf numFmtId="0" fontId="81" fillId="0" borderId="53" xfId="0" applyFont="1" applyBorder="1" applyAlignment="1">
      <alignment vertical="center" wrapText="1"/>
    </xf>
    <xf numFmtId="9" fontId="55" fillId="0" borderId="64" xfId="0" applyNumberFormat="1" applyFont="1" applyBorder="1" applyAlignment="1">
      <alignment horizontal="center" vertical="center" wrapText="1"/>
    </xf>
    <xf numFmtId="9" fontId="55" fillId="0" borderId="65" xfId="0" applyNumberFormat="1" applyFont="1" applyBorder="1" applyAlignment="1">
      <alignment horizontal="center" vertical="center" wrapText="1"/>
    </xf>
    <xf numFmtId="9" fontId="55" fillId="0" borderId="66" xfId="0" applyNumberFormat="1" applyFont="1" applyBorder="1" applyAlignment="1">
      <alignment horizontal="center" vertical="center" wrapText="1"/>
    </xf>
    <xf numFmtId="0" fontId="55" fillId="0" borderId="64" xfId="0" applyFont="1" applyBorder="1" applyAlignment="1">
      <alignment horizontal="center" vertical="center"/>
    </xf>
    <xf numFmtId="0" fontId="55" fillId="0" borderId="65" xfId="0" applyFont="1" applyBorder="1" applyAlignment="1">
      <alignment horizontal="center" vertical="center"/>
    </xf>
    <xf numFmtId="0" fontId="55" fillId="0" borderId="66" xfId="0" applyFont="1" applyBorder="1" applyAlignment="1">
      <alignment horizontal="center" vertical="center"/>
    </xf>
    <xf numFmtId="0" fontId="2" fillId="0" borderId="143" xfId="0" applyFont="1" applyBorder="1" applyAlignment="1">
      <alignment vertical="center"/>
    </xf>
    <xf numFmtId="0" fontId="2" fillId="0" borderId="144" xfId="0" applyFont="1" applyBorder="1" applyAlignment="1">
      <alignment vertical="center"/>
    </xf>
    <xf numFmtId="0" fontId="201" fillId="46" borderId="145" xfId="0" applyFont="1" applyFill="1" applyBorder="1" applyAlignment="1">
      <alignment horizontal="center" vertical="center" wrapText="1"/>
    </xf>
    <xf numFmtId="0" fontId="201" fillId="46" borderId="41" xfId="0" applyFont="1" applyFill="1" applyBorder="1" applyAlignment="1">
      <alignment horizontal="center" vertical="center" wrapText="1"/>
    </xf>
    <xf numFmtId="0" fontId="0" fillId="48" borderId="1" xfId="0" applyFill="1" applyBorder="1" applyAlignment="1">
      <alignment horizontal="center" vertical="center"/>
    </xf>
    <xf numFmtId="0" fontId="202" fillId="46" borderId="142" xfId="0" applyFont="1" applyFill="1" applyBorder="1" applyAlignment="1">
      <alignment horizontal="center" vertical="center" wrapText="1"/>
    </xf>
    <xf numFmtId="3" fontId="194" fillId="47" borderId="59" xfId="0" applyNumberFormat="1" applyFont="1" applyFill="1" applyBorder="1" applyAlignment="1">
      <alignment vertical="center" wrapText="1"/>
    </xf>
    <xf numFmtId="1" fontId="171" fillId="44" borderId="1" xfId="0" applyNumberFormat="1" applyFont="1" applyFill="1" applyBorder="1" applyAlignment="1">
      <alignment horizontal="center" vertical="center" wrapText="1"/>
    </xf>
    <xf numFmtId="0" fontId="55" fillId="44" borderId="1" xfId="0" applyFont="1" applyFill="1" applyBorder="1" applyAlignment="1">
      <alignment horizontal="center" vertical="center" wrapText="1"/>
    </xf>
    <xf numFmtId="1" fontId="63" fillId="44" borderId="1" xfId="0" applyNumberFormat="1" applyFont="1" applyFill="1" applyBorder="1" applyAlignment="1">
      <alignment horizontal="center" vertical="center" wrapText="1"/>
    </xf>
    <xf numFmtId="9" fontId="88" fillId="5" borderId="7" xfId="2" applyFont="1" applyFill="1" applyBorder="1" applyAlignment="1" applyProtection="1">
      <alignment horizontal="center" vertical="center"/>
    </xf>
    <xf numFmtId="14" fontId="177" fillId="0" borderId="146" xfId="0" applyNumberFormat="1" applyFont="1" applyBorder="1" applyAlignment="1" applyProtection="1">
      <alignment horizontal="center" vertical="center"/>
      <protection locked="0"/>
    </xf>
    <xf numFmtId="3" fontId="27" fillId="8" borderId="46" xfId="3" applyNumberFormat="1" applyFont="1" applyFill="1" applyBorder="1" applyAlignment="1">
      <alignment horizontal="center" vertical="center"/>
    </xf>
    <xf numFmtId="0" fontId="0" fillId="0" borderId="7"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204" fillId="0" borderId="7" xfId="11" applyFont="1" applyBorder="1" applyAlignment="1">
      <alignment horizontal="right" vertical="center"/>
    </xf>
    <xf numFmtId="0" fontId="124" fillId="0" borderId="0" xfId="3" applyFont="1" applyAlignment="1">
      <alignment horizontal="right" vertical="center"/>
    </xf>
    <xf numFmtId="0" fontId="204" fillId="0" borderId="0" xfId="3" applyFont="1" applyAlignment="1">
      <alignment horizontal="center" vertical="center"/>
    </xf>
    <xf numFmtId="0" fontId="205" fillId="0" borderId="0" xfId="0" applyFont="1" applyAlignment="1">
      <alignment horizontal="right"/>
    </xf>
    <xf numFmtId="0" fontId="44" fillId="0" borderId="0" xfId="0" applyFont="1" applyAlignment="1">
      <alignment horizontal="right" vertical="center"/>
    </xf>
    <xf numFmtId="0" fontId="22" fillId="5" borderId="8" xfId="3" applyFont="1" applyFill="1" applyBorder="1" applyAlignment="1" applyProtection="1">
      <alignment horizontal="center" vertical="center" wrapText="1"/>
      <protection locked="0"/>
    </xf>
    <xf numFmtId="0" fontId="206" fillId="0" borderId="0" xfId="0" applyFont="1" applyAlignment="1">
      <alignment horizontal="right" vertical="center"/>
    </xf>
    <xf numFmtId="0" fontId="206" fillId="0" borderId="0" xfId="0" applyFont="1" applyAlignment="1">
      <alignment vertical="center"/>
    </xf>
    <xf numFmtId="0" fontId="207" fillId="5" borderId="7" xfId="0" applyFont="1" applyFill="1" applyBorder="1" applyAlignment="1" applyProtection="1">
      <alignment horizontal="center" vertical="center"/>
      <protection locked="0"/>
    </xf>
    <xf numFmtId="0" fontId="207" fillId="0" borderId="7" xfId="0" applyFont="1" applyBorder="1" applyAlignment="1" applyProtection="1">
      <alignment horizontal="center" vertical="center"/>
      <protection locked="0"/>
    </xf>
    <xf numFmtId="0" fontId="208" fillId="9" borderId="41" xfId="1" applyFont="1" applyFill="1" applyBorder="1" applyAlignment="1">
      <alignment vertical="center" wrapText="1"/>
    </xf>
    <xf numFmtId="0" fontId="208" fillId="9" borderId="42" xfId="1" applyFont="1" applyFill="1" applyBorder="1" applyAlignment="1">
      <alignment vertical="center" wrapText="1"/>
    </xf>
  </cellXfs>
  <cellStyles count="26">
    <cellStyle name="Millares [0]" xfId="15" builtinId="6"/>
    <cellStyle name="Millares [0] 2" xfId="22" xr:uid="{C82F8333-14C7-48AC-B79F-A66348AC3A02}"/>
    <cellStyle name="Normal" xfId="0" builtinId="0"/>
    <cellStyle name="Normal 11" xfId="21" xr:uid="{BAB8EBD5-21CF-4C58-B0C8-2E043CC58975}"/>
    <cellStyle name="Normal 12" xfId="16" xr:uid="{AF2AA8BA-18B7-4640-B63D-7FAFAEEE56F2}"/>
    <cellStyle name="Normal 2" xfId="1" xr:uid="{00000000-0005-0000-0000-000001000000}"/>
    <cellStyle name="Normal 2 2" xfId="11" xr:uid="{00000000-0005-0000-0000-000002000000}"/>
    <cellStyle name="Normal 2 3" xfId="24" xr:uid="{1568693A-B1AD-43B9-A3F6-B332F85EDF28}"/>
    <cellStyle name="Normal 3" xfId="3" xr:uid="{00000000-0005-0000-0000-000003000000}"/>
    <cellStyle name="Normal 3 2" xfId="6" xr:uid="{00000000-0005-0000-0000-000004000000}"/>
    <cellStyle name="Normal 3 2 2" xfId="19" xr:uid="{6173C132-727D-4355-940A-ACB1328F45B4}"/>
    <cellStyle name="Normal 4" xfId="7" xr:uid="{00000000-0005-0000-0000-000005000000}"/>
    <cellStyle name="Normal 5" xfId="12" xr:uid="{00000000-0005-0000-0000-000006000000}"/>
    <cellStyle name="Normal 6" xfId="8" xr:uid="{00000000-0005-0000-0000-000007000000}"/>
    <cellStyle name="Normal 6 2" xfId="20" xr:uid="{73F3E6E0-406F-4CAD-939E-B8E63D6E1BCD}"/>
    <cellStyle name="Normal 6 3" xfId="23" xr:uid="{BD5D8BEE-15ED-489D-B650-144E60FEF283}"/>
    <cellStyle name="Porcentaje" xfId="2" builtinId="5"/>
    <cellStyle name="Porcentaje 2" xfId="14" xr:uid="{00000000-0005-0000-0000-000009000000}"/>
    <cellStyle name="Porcentaje 2 3" xfId="25" xr:uid="{20E18BD0-0516-4239-BF39-B7D2D7611B64}"/>
    <cellStyle name="Porcentual 2" xfId="4" xr:uid="{00000000-0005-0000-0000-00000A000000}"/>
    <cellStyle name="Porcentual 2 2" xfId="5" xr:uid="{00000000-0005-0000-0000-00000B000000}"/>
    <cellStyle name="Porcentual 3" xfId="9" xr:uid="{00000000-0005-0000-0000-00000C000000}"/>
    <cellStyle name="Porcentual 3 2" xfId="17" xr:uid="{522C7FA2-8C71-4013-95DA-0A68E24C622B}"/>
    <cellStyle name="Porcentual 4" xfId="10" xr:uid="{00000000-0005-0000-0000-00000D000000}"/>
    <cellStyle name="Porcentual 4 2" xfId="18" xr:uid="{9E86A5FF-D7DD-4C0B-B8D0-0CA2CC5D9C4D}"/>
    <cellStyle name="Porcentual 5" xfId="13" xr:uid="{00000000-0005-0000-0000-00000E000000}"/>
  </cellStyles>
  <dxfs count="256">
    <dxf>
      <font>
        <b/>
        <i val="0"/>
        <condense val="0"/>
        <extend val="0"/>
        <color indexed="10"/>
      </font>
      <fill>
        <patternFill>
          <bgColor theme="0" tint="-4.9989318521683403E-2"/>
        </patternFill>
      </fill>
    </dxf>
    <dxf>
      <font>
        <b/>
        <i val="0"/>
        <condense val="0"/>
        <extend val="0"/>
        <color indexed="48"/>
      </font>
      <fill>
        <patternFill>
          <bgColor theme="4" tint="0.79998168889431442"/>
        </patternFill>
      </fill>
    </dxf>
    <dxf>
      <font>
        <condense val="0"/>
        <extend val="0"/>
        <color indexed="9"/>
      </font>
    </dxf>
    <dxf>
      <font>
        <condense val="0"/>
        <extend val="0"/>
        <color indexed="41"/>
      </font>
      <fill>
        <patternFill>
          <bgColor indexed="27"/>
        </patternFill>
      </fill>
    </dxf>
    <dxf>
      <font>
        <b/>
        <i val="0"/>
        <color rgb="FF0070C0"/>
        <name val="Cambria"/>
        <scheme val="none"/>
      </font>
      <fill>
        <patternFill>
          <bgColor theme="0" tint="-4.9989318521683403E-2"/>
        </patternFill>
      </fill>
    </dxf>
    <dxf>
      <font>
        <color theme="0" tint="-0.24994659260841701"/>
      </font>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tint="-0.14996795556505021"/>
        </patternFill>
      </fill>
    </dxf>
    <dxf>
      <font>
        <b/>
        <i val="0"/>
        <color rgb="FF9C0006"/>
      </font>
    </dxf>
    <dxf>
      <fill>
        <patternFill>
          <bgColor rgb="FFCCFFFF"/>
        </patternFill>
      </fill>
    </dxf>
    <dxf>
      <font>
        <b/>
        <i val="0"/>
        <color rgb="FFFF0000"/>
      </font>
      <fill>
        <patternFill>
          <bgColor theme="0" tint="-0.14996795556505021"/>
        </patternFill>
      </fill>
    </dxf>
    <dxf>
      <font>
        <b/>
        <i val="0"/>
        <color rgb="FF9C0006"/>
      </font>
    </dxf>
    <dxf>
      <font>
        <b/>
        <i val="0"/>
        <color rgb="FFFF0000"/>
      </font>
      <fill>
        <patternFill>
          <bgColor theme="0" tint="-0.14996795556505021"/>
        </patternFill>
      </fill>
    </dxf>
    <dxf>
      <font>
        <b/>
        <i val="0"/>
        <color rgb="FF9C0006"/>
      </font>
    </dxf>
    <dxf>
      <fill>
        <patternFill>
          <bgColor rgb="FFCCFFFF"/>
        </patternFill>
      </fill>
    </dxf>
    <dxf>
      <font>
        <b/>
        <i val="0"/>
        <color rgb="FFFF0000"/>
      </font>
      <fill>
        <patternFill>
          <bgColor theme="0" tint="-0.14996795556505021"/>
        </patternFill>
      </fill>
    </dxf>
    <dxf>
      <font>
        <b/>
        <i val="0"/>
        <color rgb="FF9C0006"/>
      </font>
    </dxf>
    <dxf>
      <font>
        <b/>
        <i val="0"/>
        <color rgb="FFFF0000"/>
      </font>
      <fill>
        <patternFill>
          <bgColor theme="0" tint="-0.14996795556505021"/>
        </patternFill>
      </fill>
    </dxf>
    <dxf>
      <font>
        <b/>
        <i val="0"/>
        <color rgb="FF9C0006"/>
      </font>
    </dxf>
    <dxf>
      <fill>
        <patternFill>
          <bgColor rgb="FFCCFFFF"/>
        </patternFill>
      </fill>
    </dxf>
    <dxf>
      <font>
        <b/>
        <i val="0"/>
        <color rgb="FFFF0000"/>
      </font>
      <fill>
        <patternFill>
          <bgColor theme="0" tint="-0.14996795556505021"/>
        </patternFill>
      </fill>
    </dxf>
    <dxf>
      <font>
        <b/>
        <i val="0"/>
        <color rgb="FF9C0006"/>
      </font>
    </dxf>
    <dxf>
      <fill>
        <patternFill>
          <bgColor rgb="FFCCFFFF"/>
        </patternFill>
      </fill>
    </dxf>
    <dxf>
      <font>
        <condense val="0"/>
        <extend val="0"/>
        <color indexed="41"/>
      </font>
      <fill>
        <patternFill>
          <bgColor indexed="27"/>
        </patternFill>
      </fill>
    </dxf>
    <dxf>
      <font>
        <b/>
        <i val="0"/>
        <color rgb="FF0070C0"/>
        <name val="Cambria"/>
        <scheme val="none"/>
      </font>
      <fill>
        <patternFill>
          <bgColor theme="0" tint="-4.9989318521683403E-2"/>
        </patternFill>
      </fill>
    </dxf>
    <dxf>
      <fill>
        <patternFill>
          <bgColor rgb="FFCCFFFF"/>
        </patternFill>
      </fill>
    </dxf>
    <dxf>
      <font>
        <color rgb="FFCCFFFF"/>
      </font>
      <fill>
        <patternFill>
          <bgColor indexed="41"/>
        </patternFill>
      </fill>
    </dxf>
    <dxf>
      <font>
        <color rgb="FFCCFFFF"/>
      </font>
      <fill>
        <patternFill>
          <bgColor indexed="41"/>
        </patternFill>
      </fill>
    </dxf>
    <dxf>
      <fill>
        <patternFill>
          <bgColor rgb="FFCCFFFF"/>
        </patternFill>
      </fill>
    </dxf>
    <dxf>
      <font>
        <b/>
        <i val="0"/>
        <color rgb="FFFF0000"/>
      </font>
      <fill>
        <patternFill>
          <bgColor theme="0" tint="-0.14996795556505021"/>
        </patternFill>
      </fill>
    </dxf>
    <dxf>
      <font>
        <b/>
        <i val="0"/>
        <color rgb="FF9C0006"/>
      </font>
    </dxf>
    <dxf>
      <fill>
        <patternFill>
          <bgColor rgb="FFCCFFFF"/>
        </patternFill>
      </fill>
    </dxf>
    <dxf>
      <font>
        <condense val="0"/>
        <extend val="0"/>
        <color indexed="41"/>
      </font>
      <fill>
        <patternFill>
          <bgColor indexed="27"/>
        </patternFill>
      </fill>
    </dxf>
    <dxf>
      <font>
        <b/>
        <i val="0"/>
        <color rgb="FF0070C0"/>
        <name val="Cambria"/>
        <scheme val="none"/>
      </font>
      <fill>
        <patternFill>
          <bgColor theme="0" tint="-4.9989318521683403E-2"/>
        </patternFill>
      </fill>
    </dxf>
    <dxf>
      <font>
        <condense val="0"/>
        <extend val="0"/>
        <color indexed="41"/>
      </font>
      <fill>
        <patternFill>
          <bgColor indexed="27"/>
        </patternFill>
      </fill>
    </dxf>
    <dxf>
      <font>
        <b/>
        <i val="0"/>
        <color rgb="FF0070C0"/>
        <name val="Cambria"/>
        <scheme val="none"/>
      </font>
      <fill>
        <patternFill>
          <bgColor theme="0" tint="-4.9989318521683403E-2"/>
        </patternFill>
      </fill>
    </dxf>
    <dxf>
      <font>
        <condense val="0"/>
        <extend val="0"/>
        <color indexed="41"/>
      </font>
      <fill>
        <patternFill>
          <bgColor indexed="27"/>
        </patternFill>
      </fill>
    </dxf>
    <dxf>
      <font>
        <b val="0"/>
        <i val="0"/>
        <condense val="0"/>
        <extend val="0"/>
      </font>
      <fill>
        <patternFill>
          <bgColor indexed="22"/>
        </patternFill>
      </fill>
    </dxf>
    <dxf>
      <fill>
        <patternFill>
          <bgColor rgb="FFCCFFFF"/>
        </patternFill>
      </fill>
    </dxf>
    <dxf>
      <font>
        <color theme="3" tint="0.59996337778862885"/>
      </font>
    </dxf>
    <dxf>
      <font>
        <b/>
        <i val="0"/>
        <color rgb="FFC00000"/>
      </font>
      <fill>
        <patternFill>
          <bgColor theme="0" tint="-0.14996795556505021"/>
        </patternFill>
      </fill>
    </dxf>
    <dxf>
      <font>
        <b/>
        <i val="0"/>
        <color rgb="FF0000CC"/>
      </font>
      <fill>
        <patternFill>
          <bgColor theme="4" tint="0.79998168889431442"/>
        </patternFill>
      </fill>
    </dxf>
    <dxf>
      <font>
        <condense val="0"/>
        <extend val="0"/>
        <color indexed="41"/>
      </font>
      <fill>
        <patternFill>
          <bgColor indexed="27"/>
        </patternFill>
      </fill>
    </dxf>
    <dxf>
      <font>
        <b val="0"/>
        <i val="0"/>
        <condense val="0"/>
        <extend val="0"/>
      </font>
      <fill>
        <patternFill>
          <bgColor indexed="22"/>
        </patternFill>
      </fill>
    </dxf>
    <dxf>
      <font>
        <b/>
        <i val="0"/>
        <condense val="0"/>
        <extend val="0"/>
        <color indexed="12"/>
      </font>
      <fill>
        <patternFill>
          <bgColor indexed="41"/>
        </patternFill>
      </fill>
    </dxf>
    <dxf>
      <font>
        <b/>
        <i val="0"/>
        <condense val="0"/>
        <extend val="0"/>
        <color indexed="10"/>
      </font>
      <fill>
        <patternFill>
          <bgColor indexed="26"/>
        </patternFill>
      </fill>
    </dxf>
    <dxf>
      <font>
        <color theme="0"/>
      </font>
    </dxf>
    <dxf>
      <font>
        <b/>
        <i val="0"/>
        <condense val="0"/>
        <extend val="0"/>
        <color indexed="12"/>
      </font>
      <fill>
        <patternFill>
          <bgColor indexed="41"/>
        </patternFill>
      </fill>
    </dxf>
    <dxf>
      <font>
        <b/>
        <i val="0"/>
        <condense val="0"/>
        <extend val="0"/>
        <color indexed="10"/>
      </font>
      <fill>
        <patternFill>
          <bgColor indexed="26"/>
        </patternFill>
      </fill>
    </dxf>
    <dxf>
      <font>
        <color theme="0"/>
      </font>
    </dxf>
    <dxf>
      <font>
        <b/>
        <i val="0"/>
        <condense val="0"/>
        <extend val="0"/>
        <color indexed="12"/>
      </font>
      <fill>
        <patternFill>
          <bgColor indexed="41"/>
        </patternFill>
      </fill>
    </dxf>
    <dxf>
      <font>
        <b/>
        <i val="0"/>
        <condense val="0"/>
        <extend val="0"/>
        <color indexed="10"/>
      </font>
      <fill>
        <patternFill>
          <bgColor indexed="26"/>
        </patternFill>
      </fill>
    </dxf>
    <dxf>
      <font>
        <color theme="0"/>
      </font>
    </dxf>
    <dxf>
      <font>
        <b/>
        <i val="0"/>
        <condense val="0"/>
        <extend val="0"/>
        <color indexed="12"/>
      </font>
      <fill>
        <patternFill>
          <bgColor indexed="41"/>
        </patternFill>
      </fill>
    </dxf>
    <dxf>
      <font>
        <b/>
        <i val="0"/>
        <condense val="0"/>
        <extend val="0"/>
        <color indexed="10"/>
      </font>
      <fill>
        <patternFill>
          <bgColor indexed="26"/>
        </patternFill>
      </fill>
    </dxf>
    <dxf>
      <font>
        <color theme="0"/>
      </font>
    </dxf>
    <dxf>
      <font>
        <b/>
        <i val="0"/>
        <condense val="0"/>
        <extend val="0"/>
        <color indexed="12"/>
      </font>
      <fill>
        <patternFill>
          <bgColor indexed="41"/>
        </patternFill>
      </fill>
    </dxf>
    <dxf>
      <font>
        <b/>
        <i val="0"/>
        <condense val="0"/>
        <extend val="0"/>
        <color indexed="10"/>
      </font>
      <fill>
        <patternFill>
          <bgColor indexed="26"/>
        </patternFill>
      </fill>
    </dxf>
    <dxf>
      <font>
        <color theme="0"/>
      </font>
    </dxf>
    <dxf>
      <font>
        <b/>
        <i val="0"/>
        <condense val="0"/>
        <extend val="0"/>
        <color indexed="12"/>
      </font>
      <fill>
        <patternFill>
          <bgColor indexed="41"/>
        </patternFill>
      </fill>
    </dxf>
    <dxf>
      <font>
        <b/>
        <i val="0"/>
        <condense val="0"/>
        <extend val="0"/>
        <color indexed="10"/>
      </font>
      <fill>
        <patternFill>
          <bgColor indexed="26"/>
        </patternFill>
      </fill>
    </dxf>
    <dxf>
      <font>
        <color theme="0"/>
      </font>
    </dxf>
    <dxf>
      <font>
        <color theme="0" tint="-4.9989318521683403E-2"/>
      </font>
    </dxf>
    <dxf>
      <font>
        <color theme="0" tint="-0.14996795556505021"/>
      </font>
    </dxf>
    <dxf>
      <font>
        <color theme="0" tint="-4.9989318521683403E-2"/>
      </font>
    </dxf>
    <dxf>
      <font>
        <condense val="0"/>
        <extend val="0"/>
        <color indexed="22"/>
      </font>
    </dxf>
    <dxf>
      <fill>
        <patternFill>
          <bgColor rgb="FFCCFFFF"/>
        </patternFill>
      </fill>
    </dxf>
    <dxf>
      <font>
        <condense val="0"/>
        <extend val="0"/>
        <color indexed="9"/>
      </font>
    </dxf>
    <dxf>
      <font>
        <color theme="0" tint="-4.9989318521683403E-2"/>
      </font>
    </dxf>
    <dxf>
      <font>
        <condense val="0"/>
        <extend val="0"/>
        <color indexed="22"/>
      </font>
    </dxf>
    <dxf>
      <fill>
        <patternFill>
          <bgColor rgb="FFCCFFFF"/>
        </patternFill>
      </fill>
    </dxf>
    <dxf>
      <font>
        <condense val="0"/>
        <extend val="0"/>
        <color indexed="22"/>
      </font>
    </dxf>
    <dxf>
      <fill>
        <patternFill>
          <bgColor rgb="FFCCFFFF"/>
        </patternFill>
      </fill>
    </dxf>
    <dxf>
      <font>
        <condense val="0"/>
        <extend val="0"/>
        <color indexed="9"/>
      </font>
    </dxf>
    <dxf>
      <font>
        <condense val="0"/>
        <extend val="0"/>
        <color indexed="9"/>
      </font>
    </dxf>
    <dxf>
      <fill>
        <patternFill>
          <bgColor indexed="27"/>
        </patternFill>
      </fill>
    </dxf>
    <dxf>
      <font>
        <condense val="0"/>
        <extend val="0"/>
        <color indexed="9"/>
      </font>
    </dxf>
    <dxf>
      <fill>
        <patternFill>
          <bgColor indexed="27"/>
        </patternFill>
      </fill>
    </dxf>
    <dxf>
      <font>
        <condense val="0"/>
        <extend val="0"/>
        <color indexed="9"/>
      </font>
    </dxf>
    <dxf>
      <font>
        <condense val="0"/>
        <extend val="0"/>
        <color indexed="22"/>
      </font>
    </dxf>
    <dxf>
      <font>
        <condense val="0"/>
        <extend val="0"/>
        <color indexed="9"/>
      </font>
    </dxf>
    <dxf>
      <font>
        <condense val="0"/>
        <extend val="0"/>
        <color indexed="22"/>
      </font>
    </dxf>
    <dxf>
      <fill>
        <patternFill>
          <bgColor rgb="FFCCFFFF"/>
        </patternFill>
      </fill>
    </dxf>
    <dxf>
      <font>
        <condense val="0"/>
        <extend val="0"/>
        <color indexed="9"/>
      </font>
    </dxf>
    <dxf>
      <font>
        <b/>
        <i val="0"/>
        <condense val="0"/>
        <extend val="0"/>
        <color indexed="10"/>
      </font>
    </dxf>
    <dxf>
      <fill>
        <patternFill>
          <bgColor rgb="FFCCFFFF"/>
        </patternFill>
      </fill>
    </dxf>
    <dxf>
      <font>
        <color theme="0" tint="-4.9989318521683403E-2"/>
      </font>
    </dxf>
    <dxf>
      <font>
        <color rgb="FFFF0000"/>
      </font>
      <fill>
        <patternFill>
          <bgColor rgb="FFFFFFCC"/>
        </patternFill>
      </fill>
    </dxf>
    <dxf>
      <font>
        <color rgb="FF002060"/>
      </font>
      <fill>
        <patternFill>
          <bgColor theme="4" tint="0.79998168889431442"/>
        </patternFill>
      </fill>
    </dxf>
    <dxf>
      <font>
        <color theme="0" tint="-0.14996795556505021"/>
      </font>
    </dxf>
    <dxf>
      <fill>
        <patternFill>
          <bgColor rgb="FFCCFFFF"/>
        </patternFill>
      </fill>
    </dxf>
    <dxf>
      <font>
        <condense val="0"/>
        <extend val="0"/>
        <color indexed="9"/>
      </font>
    </dxf>
    <dxf>
      <font>
        <condense val="0"/>
        <extend val="0"/>
        <color indexed="9"/>
      </font>
    </dxf>
    <dxf>
      <font>
        <color theme="0" tint="-4.9989318521683403E-2"/>
      </font>
    </dxf>
    <dxf>
      <font>
        <color theme="0" tint="-4.9989318521683403E-2"/>
      </font>
    </dxf>
    <dxf>
      <font>
        <color theme="0" tint="-4.9989318521683403E-2"/>
      </font>
    </dxf>
    <dxf>
      <font>
        <color theme="0" tint="-4.9989318521683403E-2"/>
      </font>
    </dxf>
    <dxf>
      <fill>
        <patternFill>
          <bgColor rgb="FFCCFFFF"/>
        </patternFill>
      </fill>
    </dxf>
    <dxf>
      <font>
        <b/>
        <i val="0"/>
        <color rgb="FFC00000"/>
      </font>
      <fill>
        <patternFill>
          <bgColor theme="0" tint="-0.14996795556505021"/>
        </patternFill>
      </fill>
    </dxf>
    <dxf>
      <font>
        <b/>
        <i val="0"/>
        <color rgb="FF0000CC"/>
      </font>
      <fill>
        <patternFill>
          <bgColor theme="4" tint="0.79998168889431442"/>
        </patternFill>
      </fill>
    </dxf>
    <dxf>
      <font>
        <color theme="0"/>
      </font>
    </dxf>
    <dxf>
      <font>
        <color theme="0" tint="-4.9989318521683403E-2"/>
      </font>
    </dxf>
    <dxf>
      <font>
        <condense val="0"/>
        <extend val="0"/>
        <color indexed="55"/>
      </font>
    </dxf>
    <dxf>
      <font>
        <condense val="0"/>
        <extend val="0"/>
        <color indexed="12"/>
      </font>
    </dxf>
    <dxf>
      <font>
        <condense val="0"/>
        <extend val="0"/>
        <color indexed="10"/>
      </font>
    </dxf>
    <dxf>
      <font>
        <b/>
        <i val="0"/>
        <condense val="0"/>
        <extend val="0"/>
        <color indexed="10"/>
      </font>
      <fill>
        <patternFill>
          <bgColor theme="0" tint="-4.9989318521683403E-2"/>
        </patternFill>
      </fill>
    </dxf>
    <dxf>
      <font>
        <b/>
        <i val="0"/>
        <condense val="0"/>
        <extend val="0"/>
        <color indexed="48"/>
      </font>
      <fill>
        <patternFill>
          <bgColor theme="4" tint="0.79998168889431442"/>
        </patternFill>
      </fill>
    </dxf>
    <dxf>
      <font>
        <condense val="0"/>
        <extend val="0"/>
        <color indexed="9"/>
      </font>
    </dxf>
    <dxf>
      <font>
        <b/>
        <i val="0"/>
        <condense val="0"/>
        <extend val="0"/>
        <color indexed="10"/>
      </font>
      <fill>
        <patternFill>
          <bgColor theme="0" tint="-4.9989318521683403E-2"/>
        </patternFill>
      </fill>
    </dxf>
    <dxf>
      <font>
        <b/>
        <i val="0"/>
        <condense val="0"/>
        <extend val="0"/>
        <color indexed="48"/>
      </font>
      <fill>
        <patternFill>
          <bgColor theme="4" tint="0.79998168889431442"/>
        </patternFill>
      </fill>
    </dxf>
    <dxf>
      <fill>
        <patternFill>
          <bgColor rgb="FFCCFFFF"/>
        </patternFill>
      </fill>
    </dxf>
    <dxf>
      <font>
        <b/>
        <i val="0"/>
        <color rgb="FF0070C0"/>
      </font>
      <fill>
        <patternFill>
          <bgColor theme="4" tint="0.79998168889431442"/>
        </patternFill>
      </fill>
    </dxf>
    <dxf>
      <font>
        <b/>
        <i val="0"/>
        <color rgb="FFFF0000"/>
      </font>
      <fill>
        <patternFill>
          <bgColor theme="5" tint="0.79998168889431442"/>
        </patternFill>
      </fill>
    </dxf>
    <dxf>
      <fill>
        <patternFill>
          <bgColor rgb="FFCCFFFF"/>
        </patternFill>
      </fill>
    </dxf>
    <dxf>
      <font>
        <color theme="0" tint="-4.9989318521683403E-2"/>
      </font>
    </dxf>
    <dxf>
      <font>
        <b/>
        <i val="0"/>
        <color rgb="FF0070C0"/>
      </font>
      <fill>
        <patternFill>
          <bgColor theme="4" tint="0.79998168889431442"/>
        </patternFill>
      </fill>
    </dxf>
    <dxf>
      <font>
        <b/>
        <i val="0"/>
        <color rgb="FFFF0000"/>
      </font>
      <fill>
        <patternFill>
          <bgColor theme="5" tint="0.79998168889431442"/>
        </patternFill>
      </fill>
    </dxf>
    <dxf>
      <font>
        <b/>
        <i val="0"/>
        <color rgb="FFC00000"/>
      </font>
      <fill>
        <patternFill>
          <bgColor theme="0" tint="-0.14996795556505021"/>
        </patternFill>
      </fill>
    </dxf>
    <dxf>
      <font>
        <condense val="0"/>
        <extend val="0"/>
        <color indexed="41"/>
      </font>
      <fill>
        <patternFill>
          <bgColor indexed="27"/>
        </patternFill>
      </fill>
    </dxf>
    <dxf>
      <font>
        <b val="0"/>
        <i val="0"/>
        <condense val="0"/>
        <extend val="0"/>
      </font>
      <fill>
        <patternFill>
          <bgColor indexed="22"/>
        </patternFill>
      </fill>
    </dxf>
    <dxf>
      <font>
        <b/>
        <i val="0"/>
        <color rgb="FF0070C0"/>
      </font>
      <fill>
        <patternFill>
          <bgColor theme="4" tint="0.79998168889431442"/>
        </patternFill>
      </fill>
    </dxf>
    <dxf>
      <font>
        <b/>
        <i val="0"/>
        <color rgb="FFFF0000"/>
      </font>
      <fill>
        <patternFill>
          <bgColor theme="5" tint="0.79998168889431442"/>
        </patternFill>
      </fill>
    </dxf>
    <dxf>
      <fill>
        <patternFill>
          <bgColor theme="0" tint="-0.24994659260841701"/>
        </patternFill>
      </fill>
    </dxf>
    <dxf>
      <font>
        <condense val="0"/>
        <extend val="0"/>
        <color indexed="55"/>
      </font>
    </dxf>
    <dxf>
      <font>
        <condense val="0"/>
        <extend val="0"/>
        <color indexed="12"/>
      </font>
    </dxf>
    <dxf>
      <font>
        <condense val="0"/>
        <extend val="0"/>
        <color indexed="10"/>
      </font>
    </dxf>
    <dxf>
      <fill>
        <patternFill>
          <bgColor rgb="FFCCFFFF"/>
        </patternFill>
      </fill>
    </dxf>
    <dxf>
      <font>
        <color theme="0" tint="-4.9989318521683403E-2"/>
      </font>
    </dxf>
    <dxf>
      <fill>
        <patternFill>
          <bgColor theme="0" tint="-0.24994659260841701"/>
        </patternFill>
      </fill>
    </dxf>
    <dxf>
      <font>
        <condense val="0"/>
        <extend val="0"/>
        <color indexed="55"/>
      </font>
    </dxf>
    <dxf>
      <font>
        <condense val="0"/>
        <extend val="0"/>
        <color indexed="12"/>
      </font>
    </dxf>
    <dxf>
      <font>
        <condense val="0"/>
        <extend val="0"/>
        <color indexed="10"/>
      </font>
    </dxf>
    <dxf>
      <fill>
        <patternFill>
          <bgColor rgb="FFCCFFFF"/>
        </patternFill>
      </fill>
    </dxf>
    <dxf>
      <font>
        <color theme="0" tint="-4.9989318521683403E-2"/>
      </font>
    </dxf>
    <dxf>
      <font>
        <condense val="0"/>
        <extend val="0"/>
        <color indexed="55"/>
      </font>
    </dxf>
    <dxf>
      <font>
        <condense val="0"/>
        <extend val="0"/>
        <color indexed="12"/>
      </font>
    </dxf>
    <dxf>
      <font>
        <condense val="0"/>
        <extend val="0"/>
        <color indexed="10"/>
      </font>
    </dxf>
    <dxf>
      <fill>
        <patternFill>
          <bgColor rgb="FFCCFFFF"/>
        </patternFill>
      </fill>
    </dxf>
    <dxf>
      <font>
        <condense val="0"/>
        <extend val="0"/>
        <color indexed="9"/>
      </font>
    </dxf>
    <dxf>
      <font>
        <color rgb="FF0066FF"/>
      </font>
      <fill>
        <patternFill>
          <bgColor theme="6" tint="0.79998168889431442"/>
        </patternFill>
      </fill>
    </dxf>
    <dxf>
      <font>
        <color theme="0" tint="-4.9989318521683403E-2"/>
      </font>
    </dxf>
    <dxf>
      <font>
        <condense val="0"/>
        <extend val="0"/>
        <color indexed="41"/>
      </font>
      <fill>
        <patternFill>
          <bgColor indexed="27"/>
        </patternFill>
      </fill>
    </dxf>
    <dxf>
      <font>
        <b val="0"/>
        <i val="0"/>
        <condense val="0"/>
        <extend val="0"/>
      </font>
      <fill>
        <patternFill>
          <bgColor indexed="22"/>
        </patternFill>
      </fill>
    </dxf>
    <dxf>
      <font>
        <b/>
        <i val="0"/>
        <color rgb="FF0070C0"/>
      </font>
      <fill>
        <patternFill>
          <bgColor theme="4" tint="0.79998168889431442"/>
        </patternFill>
      </fill>
    </dxf>
    <dxf>
      <font>
        <b/>
        <i val="0"/>
        <color rgb="FFFF0000"/>
      </font>
      <fill>
        <patternFill>
          <bgColor theme="5" tint="0.79998168889431442"/>
        </patternFill>
      </fill>
    </dxf>
    <dxf>
      <font>
        <b/>
        <i val="0"/>
        <color rgb="FFC00000"/>
      </font>
    </dxf>
    <dxf>
      <font>
        <b/>
        <i val="0"/>
        <color rgb="FFFF0000"/>
      </font>
      <fill>
        <patternFill>
          <bgColor theme="5" tint="0.79998168889431442"/>
        </patternFill>
      </fill>
    </dxf>
    <dxf>
      <font>
        <condense val="0"/>
        <extend val="0"/>
        <color indexed="9"/>
      </font>
    </dxf>
    <dxf>
      <font>
        <condense val="0"/>
        <extend val="0"/>
        <color indexed="9"/>
      </font>
    </dxf>
    <dxf>
      <font>
        <condense val="0"/>
        <extend val="0"/>
        <color indexed="41"/>
      </font>
      <fill>
        <patternFill>
          <bgColor indexed="27"/>
        </patternFill>
      </fill>
    </dxf>
    <dxf>
      <font>
        <b val="0"/>
        <i val="0"/>
        <condense val="0"/>
        <extend val="0"/>
      </font>
      <fill>
        <patternFill>
          <bgColor indexed="22"/>
        </patternFill>
      </fill>
    </dxf>
    <dxf>
      <font>
        <condense val="0"/>
        <extend val="0"/>
        <color indexed="22"/>
      </font>
    </dxf>
    <dxf>
      <font>
        <condense val="0"/>
        <extend val="0"/>
        <color indexed="41"/>
      </font>
      <fill>
        <patternFill>
          <bgColor indexed="27"/>
        </patternFill>
      </fill>
    </dxf>
    <dxf>
      <font>
        <b val="0"/>
        <i val="0"/>
        <condense val="0"/>
        <extend val="0"/>
      </font>
      <fill>
        <patternFill>
          <bgColor indexed="22"/>
        </patternFill>
      </fill>
    </dxf>
    <dxf>
      <fill>
        <patternFill>
          <bgColor rgb="FFCCFFFF"/>
        </patternFill>
      </fill>
    </dxf>
    <dxf>
      <fill>
        <patternFill>
          <bgColor theme="0" tint="-0.14996795556505021"/>
        </patternFill>
      </fill>
    </dxf>
    <dxf>
      <font>
        <condense val="0"/>
        <extend val="0"/>
        <color indexed="9"/>
      </font>
    </dxf>
    <dxf>
      <font>
        <color rgb="FF0066FF"/>
      </font>
      <fill>
        <patternFill>
          <bgColor theme="6" tint="0.79998168889431442"/>
        </patternFill>
      </fill>
    </dxf>
    <dxf>
      <font>
        <b/>
        <i val="0"/>
        <condense val="0"/>
        <extend val="0"/>
        <color indexed="10"/>
      </font>
    </dxf>
    <dxf>
      <font>
        <b/>
        <i val="0"/>
        <condense val="0"/>
        <extend val="0"/>
        <color indexed="48"/>
      </font>
    </dxf>
    <dxf>
      <font>
        <condense val="0"/>
        <extend val="0"/>
        <color indexed="22"/>
      </font>
    </dxf>
    <dxf>
      <font>
        <b/>
        <i val="0"/>
        <color rgb="FF0000FF"/>
      </font>
      <fill>
        <patternFill>
          <bgColor theme="4" tint="0.79998168889431442"/>
        </patternFill>
      </fill>
    </dxf>
    <dxf>
      <font>
        <b/>
        <i val="0"/>
        <color rgb="FFFF0000"/>
      </font>
      <fill>
        <patternFill>
          <bgColor theme="5" tint="0.79998168889431442"/>
        </patternFill>
      </fill>
    </dxf>
    <dxf>
      <fill>
        <patternFill>
          <bgColor theme="0"/>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4.9989318521683403E-2"/>
      </font>
    </dxf>
    <dxf>
      <font>
        <color theme="0" tint="-0.14996795556505021"/>
      </font>
    </dxf>
    <dxf>
      <font>
        <color theme="0" tint="-4.9989318521683403E-2"/>
      </font>
    </dxf>
    <dxf>
      <font>
        <color theme="0" tint="-4.9989318521683403E-2"/>
      </font>
    </dxf>
    <dxf>
      <font>
        <color rgb="FFFFFFFF"/>
      </font>
      <fill>
        <patternFill patternType="none"/>
      </fill>
    </dxf>
    <dxf>
      <font>
        <color theme="0"/>
      </font>
    </dxf>
    <dxf>
      <font>
        <color rgb="FFFFFFFF"/>
      </font>
      <fill>
        <patternFill patternType="none"/>
      </fill>
    </dxf>
    <dxf>
      <font>
        <color theme="0"/>
      </font>
    </dxf>
    <dxf>
      <font>
        <condense val="0"/>
        <extend val="0"/>
        <color indexed="41"/>
      </font>
      <fill>
        <patternFill>
          <bgColor indexed="27"/>
        </patternFill>
      </fill>
    </dxf>
    <dxf>
      <font>
        <b val="0"/>
        <i val="0"/>
        <condense val="0"/>
        <extend val="0"/>
      </font>
      <fill>
        <patternFill>
          <bgColor indexed="22"/>
        </patternFill>
      </fill>
    </dxf>
    <dxf>
      <font>
        <color theme="0" tint="-0.24994659260841701"/>
      </font>
    </dxf>
    <dxf>
      <font>
        <color theme="0" tint="-0.24994659260841701"/>
      </font>
    </dxf>
    <dxf>
      <font>
        <b/>
        <i val="0"/>
        <color rgb="FFC00000"/>
      </font>
    </dxf>
    <dxf>
      <font>
        <b/>
        <i val="0"/>
        <color rgb="FFFF0000"/>
      </font>
      <fill>
        <patternFill>
          <bgColor theme="5" tint="0.79998168889431442"/>
        </patternFill>
      </fill>
    </dxf>
    <dxf>
      <font>
        <b/>
        <i val="0"/>
        <color rgb="FFC00000"/>
      </font>
    </dxf>
    <dxf>
      <font>
        <b/>
        <i val="0"/>
        <color rgb="FFFF0000"/>
      </font>
      <fill>
        <patternFill>
          <bgColor theme="5" tint="0.79998168889431442"/>
        </patternFill>
      </fill>
    </dxf>
    <dxf>
      <font>
        <color theme="0" tint="-4.9989318521683403E-2"/>
      </font>
    </dxf>
    <dxf>
      <font>
        <b/>
        <i val="0"/>
        <color rgb="FF0070C0"/>
        <name val="Cambria"/>
        <scheme val="none"/>
      </font>
      <fill>
        <patternFill>
          <bgColor theme="0" tint="-4.9989318521683403E-2"/>
        </patternFill>
      </fill>
    </dxf>
    <dxf>
      <font>
        <condense val="0"/>
        <extend val="0"/>
        <color indexed="22"/>
      </font>
    </dxf>
    <dxf>
      <font>
        <color theme="0" tint="-4.9989318521683403E-2"/>
      </font>
    </dxf>
    <dxf>
      <font>
        <color theme="0" tint="-4.9989318521683403E-2"/>
      </font>
    </dxf>
    <dxf>
      <fill>
        <patternFill>
          <bgColor rgb="FFFF0000"/>
        </patternFill>
      </fill>
    </dxf>
    <dxf>
      <fill>
        <patternFill>
          <bgColor rgb="FFFFC000"/>
        </patternFill>
      </fill>
    </dxf>
    <dxf>
      <fill>
        <patternFill>
          <bgColor theme="6" tint="0.39994506668294322"/>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6" tint="0.39994506668294322"/>
        </patternFill>
      </fill>
    </dxf>
    <dxf>
      <fill>
        <patternFill>
          <bgColor rgb="FF92D050"/>
        </patternFill>
      </fill>
    </dxf>
    <dxf>
      <fill>
        <patternFill>
          <bgColor rgb="FF00B050"/>
        </patternFill>
      </fill>
    </dxf>
    <dxf>
      <font>
        <b/>
      </font>
      <fill>
        <patternFill patternType="solid">
          <fgColor rgb="FFC0C0C0"/>
          <bgColor rgb="FFC0C0C0"/>
        </patternFill>
      </fill>
    </dxf>
    <dxf>
      <font>
        <color theme="0"/>
      </font>
      <fill>
        <patternFill patternType="none"/>
      </fill>
    </dxf>
    <dxf>
      <font>
        <b/>
        <color rgb="FFC00000"/>
      </font>
      <fill>
        <patternFill patternType="none"/>
      </fill>
    </dxf>
    <dxf>
      <font>
        <b/>
        <color rgb="FFFF0000"/>
      </font>
      <fill>
        <patternFill patternType="solid">
          <fgColor rgb="FFD8D8D8"/>
          <bgColor rgb="FFD8D8D8"/>
        </patternFill>
      </fill>
    </dxf>
    <dxf>
      <font>
        <b/>
        <i val="0"/>
        <color rgb="FFC00000"/>
      </font>
    </dxf>
    <dxf>
      <font>
        <b/>
        <i val="0"/>
        <color rgb="FFFF0000"/>
      </font>
      <fill>
        <patternFill>
          <bgColor theme="0" tint="-0.14996795556505021"/>
        </patternFill>
      </fill>
    </dxf>
    <dxf>
      <font>
        <b/>
        <color rgb="FFFF0000"/>
      </font>
      <fill>
        <patternFill patternType="solid">
          <fgColor rgb="FFFFFFCC"/>
          <bgColor rgb="FFFFFFCC"/>
        </patternFill>
      </fill>
    </dxf>
    <dxf>
      <font>
        <b/>
        <color rgb="FF339966"/>
      </font>
      <fill>
        <patternFill patternType="solid">
          <fgColor rgb="FFCCFFCC"/>
          <bgColor rgb="FFCCFFCC"/>
        </patternFill>
      </fill>
    </dxf>
    <dxf>
      <font>
        <color rgb="FFFFFFFF"/>
      </font>
      <fill>
        <patternFill patternType="none"/>
      </fill>
    </dxf>
    <dxf>
      <font>
        <color rgb="FFF2F2F2"/>
      </font>
      <fill>
        <patternFill patternType="none"/>
      </fill>
    </dxf>
    <dxf>
      <font>
        <condense val="0"/>
        <extend val="0"/>
        <color indexed="55"/>
      </font>
    </dxf>
    <dxf>
      <font>
        <condense val="0"/>
        <extend val="0"/>
        <color indexed="12"/>
      </font>
    </dxf>
    <dxf>
      <font>
        <condense val="0"/>
        <extend val="0"/>
        <color indexed="10"/>
      </font>
    </dxf>
    <dxf>
      <font>
        <condense val="0"/>
        <extend val="0"/>
        <color indexed="55"/>
      </font>
    </dxf>
    <dxf>
      <font>
        <condense val="0"/>
        <extend val="0"/>
        <color indexed="12"/>
      </font>
    </dxf>
    <dxf>
      <font>
        <condense val="0"/>
        <extend val="0"/>
        <color indexed="10"/>
      </font>
    </dxf>
    <dxf>
      <font>
        <color theme="0" tint="-4.9989318521683403E-2"/>
      </font>
    </dxf>
    <dxf>
      <font>
        <color theme="0" tint="-4.9989318521683403E-2"/>
      </font>
    </dxf>
    <dxf>
      <font>
        <color rgb="FF969696"/>
      </font>
      <fill>
        <patternFill patternType="none"/>
      </fill>
    </dxf>
    <dxf>
      <font>
        <color rgb="FF0000FF"/>
      </font>
      <fill>
        <patternFill patternType="none"/>
      </fill>
    </dxf>
    <dxf>
      <font>
        <color rgb="FFFF0000"/>
      </font>
      <fill>
        <patternFill patternType="none"/>
      </fill>
    </dxf>
    <dxf>
      <font>
        <color theme="0" tint="-4.9989318521683403E-2"/>
      </font>
    </dxf>
    <dxf>
      <font>
        <color theme="0" tint="-4.9989318521683403E-2"/>
      </font>
    </dxf>
    <dxf>
      <font>
        <b/>
        <color rgb="FFCC0000"/>
      </font>
      <fill>
        <patternFill patternType="solid">
          <fgColor rgb="FFFFFFCC"/>
          <bgColor rgb="FFFFFFCC"/>
        </patternFill>
      </fill>
    </dxf>
    <dxf>
      <font>
        <condense val="0"/>
        <extend val="0"/>
        <color indexed="22"/>
      </font>
    </dxf>
    <dxf>
      <font>
        <condense val="0"/>
        <extend val="0"/>
        <color indexed="9"/>
      </font>
    </dxf>
    <dxf>
      <font>
        <condense val="0"/>
        <extend val="0"/>
        <color indexed="41"/>
      </font>
      <fill>
        <patternFill>
          <bgColor indexed="27"/>
        </patternFill>
      </fill>
    </dxf>
    <dxf>
      <font>
        <b/>
        <i val="0"/>
        <color rgb="FF0070C0"/>
        <name val="Cambria"/>
        <scheme val="none"/>
      </font>
      <fill>
        <patternFill>
          <bgColor theme="0" tint="-4.9989318521683403E-2"/>
        </patternFill>
      </fill>
    </dxf>
    <dxf>
      <font>
        <condense val="0"/>
        <extend val="0"/>
        <color indexed="41"/>
      </font>
      <fill>
        <patternFill>
          <bgColor indexed="27"/>
        </patternFill>
      </fill>
    </dxf>
    <dxf>
      <font>
        <b/>
        <i val="0"/>
        <color rgb="FF0070C0"/>
        <name val="Cambria"/>
        <scheme val="none"/>
      </font>
      <fill>
        <patternFill>
          <bgColor theme="0" tint="-4.9989318521683403E-2"/>
        </patternFill>
      </fill>
    </dxf>
    <dxf>
      <font>
        <condense val="0"/>
        <extend val="0"/>
        <color indexed="41"/>
      </font>
      <fill>
        <patternFill>
          <bgColor indexed="27"/>
        </patternFill>
      </fill>
    </dxf>
    <dxf>
      <font>
        <b val="0"/>
        <i val="0"/>
        <condense val="0"/>
        <extend val="0"/>
      </font>
      <fill>
        <patternFill>
          <bgColor indexed="22"/>
        </patternFill>
      </fill>
    </dxf>
    <dxf>
      <font>
        <color theme="0" tint="-4.9989318521683403E-2"/>
      </font>
    </dxf>
    <dxf>
      <fill>
        <patternFill>
          <bgColor indexed="41"/>
        </patternFill>
      </fill>
    </dxf>
    <dxf>
      <font>
        <condense val="0"/>
        <extend val="0"/>
        <color indexed="22"/>
      </font>
    </dxf>
    <dxf>
      <font>
        <b/>
        <i val="0"/>
        <color rgb="FF3333CC"/>
      </font>
      <fill>
        <patternFill>
          <bgColor theme="4" tint="0.79998168889431442"/>
        </patternFill>
      </fill>
    </dxf>
    <dxf>
      <font>
        <b/>
        <i val="0"/>
        <u val="none"/>
        <color rgb="FFC00000"/>
      </font>
      <fill>
        <patternFill>
          <bgColor theme="0" tint="-4.9989318521683403E-2"/>
        </patternFill>
      </fill>
    </dxf>
    <dxf>
      <font>
        <b/>
        <i val="0"/>
        <color rgb="FF3333CC"/>
      </font>
      <fill>
        <patternFill>
          <bgColor theme="4" tint="0.79998168889431442"/>
        </patternFill>
      </fill>
    </dxf>
    <dxf>
      <font>
        <b/>
        <i val="0"/>
        <u val="none"/>
        <color rgb="FFC00000"/>
      </font>
      <fill>
        <patternFill>
          <bgColor theme="0" tint="-4.9989318521683403E-2"/>
        </patternFill>
      </fill>
    </dxf>
    <dxf>
      <font>
        <color theme="0" tint="-4.9989318521683403E-2"/>
      </font>
    </dxf>
  </dxfs>
  <tableStyles count="0" defaultTableStyle="TableStyleMedium9" defaultPivotStyle="PivotStyleLight16"/>
  <colors>
    <mruColors>
      <color rgb="FFCCFF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55684</xdr:colOff>
      <xdr:row>4</xdr:row>
      <xdr:rowOff>133351</xdr:rowOff>
    </xdr:from>
    <xdr:to>
      <xdr:col>0</xdr:col>
      <xdr:colOff>447676</xdr:colOff>
      <xdr:row>6</xdr:row>
      <xdr:rowOff>142070</xdr:rowOff>
    </xdr:to>
    <xdr:pic>
      <xdr:nvPicPr>
        <xdr:cNvPr id="2" name="1 Imagen">
          <a:extLst>
            <a:ext uri="{FF2B5EF4-FFF2-40B4-BE49-F238E27FC236}">
              <a16:creationId xmlns:a16="http://schemas.microsoft.com/office/drawing/2014/main" id="{D1FBAD37-FA5A-43D0-87F1-9FB26F3C71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84" y="1390651"/>
          <a:ext cx="391992" cy="370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94"/>
  <sheetViews>
    <sheetView topLeftCell="A167" workbookViewId="0">
      <selection activeCell="B181" sqref="B181"/>
    </sheetView>
  </sheetViews>
  <sheetFormatPr baseColWidth="10" defaultColWidth="11.42578125" defaultRowHeight="12.75" x14ac:dyDescent="0.2"/>
  <sheetData>
    <row r="2" spans="1:6" x14ac:dyDescent="0.2">
      <c r="B2" s="706">
        <v>43484</v>
      </c>
      <c r="C2" s="706"/>
    </row>
    <row r="3" spans="1:6" x14ac:dyDescent="0.2">
      <c r="B3" s="100" t="s">
        <v>0</v>
      </c>
    </row>
    <row r="4" spans="1:6" ht="15" x14ac:dyDescent="0.25">
      <c r="A4" s="430" t="s">
        <v>1</v>
      </c>
      <c r="B4" s="431" t="s">
        <v>2</v>
      </c>
      <c r="C4" s="430" t="s">
        <v>1</v>
      </c>
      <c r="D4" s="101" t="s">
        <v>3</v>
      </c>
    </row>
    <row r="5" spans="1:6" x14ac:dyDescent="0.2">
      <c r="A5" s="437">
        <v>1</v>
      </c>
      <c r="B5" s="438" t="s">
        <v>4</v>
      </c>
      <c r="C5" s="676">
        <v>1</v>
      </c>
      <c r="D5" s="437">
        <v>222</v>
      </c>
      <c r="E5" s="434">
        <v>0.13479052823315119</v>
      </c>
      <c r="F5" s="677"/>
    </row>
    <row r="6" spans="1:6" x14ac:dyDescent="0.2">
      <c r="A6" s="437">
        <v>1</v>
      </c>
      <c r="B6" s="438" t="s">
        <v>5</v>
      </c>
      <c r="C6" s="432">
        <v>1</v>
      </c>
      <c r="D6" s="437">
        <v>24</v>
      </c>
      <c r="E6" s="434">
        <v>0.11059907834101383</v>
      </c>
      <c r="F6" s="434"/>
    </row>
    <row r="7" spans="1:6" x14ac:dyDescent="0.2">
      <c r="A7" s="437">
        <v>2</v>
      </c>
      <c r="B7" s="438" t="s">
        <v>6</v>
      </c>
      <c r="C7" s="432">
        <v>2</v>
      </c>
      <c r="D7" s="437">
        <v>431</v>
      </c>
      <c r="E7" s="434">
        <v>0.16375379939209728</v>
      </c>
      <c r="F7" s="434"/>
    </row>
    <row r="8" spans="1:6" x14ac:dyDescent="0.2">
      <c r="A8" s="437">
        <v>2</v>
      </c>
      <c r="B8" s="438" t="s">
        <v>7</v>
      </c>
      <c r="C8" s="432">
        <v>2</v>
      </c>
      <c r="D8" s="437">
        <v>108</v>
      </c>
      <c r="E8" s="434">
        <v>0.13043478260869565</v>
      </c>
      <c r="F8" s="434"/>
    </row>
    <row r="9" spans="1:6" x14ac:dyDescent="0.2">
      <c r="A9" s="437">
        <v>2</v>
      </c>
      <c r="B9" s="438" t="s">
        <v>8</v>
      </c>
      <c r="C9" s="432">
        <v>2</v>
      </c>
      <c r="D9" s="437">
        <v>13</v>
      </c>
      <c r="E9" s="434">
        <v>6.9892473118279563E-2</v>
      </c>
      <c r="F9" s="434"/>
    </row>
    <row r="10" spans="1:6" x14ac:dyDescent="0.2">
      <c r="A10" s="437">
        <v>2</v>
      </c>
      <c r="B10" s="438" t="s">
        <v>9</v>
      </c>
      <c r="C10" s="432">
        <v>2</v>
      </c>
      <c r="D10" s="437">
        <v>45</v>
      </c>
      <c r="E10" s="434">
        <v>0.11508951406649616</v>
      </c>
      <c r="F10" s="434"/>
    </row>
    <row r="11" spans="1:6" x14ac:dyDescent="0.2">
      <c r="A11" s="437">
        <v>3</v>
      </c>
      <c r="B11" s="438" t="s">
        <v>10</v>
      </c>
      <c r="C11" s="432">
        <v>3</v>
      </c>
      <c r="D11" s="437">
        <v>12</v>
      </c>
      <c r="E11" s="434">
        <v>0.17391304347826086</v>
      </c>
      <c r="F11" s="434"/>
    </row>
    <row r="12" spans="1:6" x14ac:dyDescent="0.2">
      <c r="A12" s="437">
        <v>3</v>
      </c>
      <c r="B12" s="438" t="s">
        <v>11</v>
      </c>
      <c r="C12" s="432">
        <v>3</v>
      </c>
      <c r="D12" s="437">
        <v>21</v>
      </c>
      <c r="E12" s="434">
        <v>9.45945945945946E-2</v>
      </c>
      <c r="F12" s="434"/>
    </row>
    <row r="13" spans="1:6" x14ac:dyDescent="0.2">
      <c r="A13" s="437">
        <v>3</v>
      </c>
      <c r="B13" s="438" t="s">
        <v>12</v>
      </c>
      <c r="C13" s="432">
        <v>3</v>
      </c>
      <c r="D13" s="437">
        <v>189</v>
      </c>
      <c r="E13" s="434">
        <v>0.15180722891566265</v>
      </c>
      <c r="F13" s="434"/>
    </row>
    <row r="14" spans="1:6" x14ac:dyDescent="0.2">
      <c r="A14" s="437">
        <v>3</v>
      </c>
      <c r="B14" s="438" t="s">
        <v>13</v>
      </c>
      <c r="C14" s="433">
        <v>3</v>
      </c>
      <c r="D14" s="437">
        <v>15</v>
      </c>
      <c r="E14" s="434">
        <v>0.12605042016806722</v>
      </c>
      <c r="F14" s="434"/>
    </row>
    <row r="15" spans="1:6" x14ac:dyDescent="0.2">
      <c r="A15" s="437">
        <v>4</v>
      </c>
      <c r="B15" s="438" t="s">
        <v>14</v>
      </c>
      <c r="C15" s="432">
        <v>4</v>
      </c>
      <c r="D15" s="437">
        <v>154</v>
      </c>
      <c r="E15" s="434">
        <v>0.14365671641791045</v>
      </c>
      <c r="F15" s="434"/>
    </row>
    <row r="16" spans="1:6" x14ac:dyDescent="0.2">
      <c r="A16" s="437">
        <v>4</v>
      </c>
      <c r="B16" s="438" t="s">
        <v>15</v>
      </c>
      <c r="C16" s="432">
        <v>4</v>
      </c>
      <c r="D16" s="437">
        <v>187</v>
      </c>
      <c r="E16" s="434">
        <v>0.19725738396624473</v>
      </c>
      <c r="F16" s="434"/>
    </row>
    <row r="17" spans="1:6" x14ac:dyDescent="0.2">
      <c r="A17" s="437">
        <v>4</v>
      </c>
      <c r="B17" s="438" t="s">
        <v>16</v>
      </c>
      <c r="C17" s="433">
        <v>4</v>
      </c>
      <c r="D17" s="437">
        <v>23</v>
      </c>
      <c r="E17" s="434">
        <v>0.14556962025316456</v>
      </c>
      <c r="F17" s="434"/>
    </row>
    <row r="18" spans="1:6" x14ac:dyDescent="0.2">
      <c r="A18" s="437">
        <v>4</v>
      </c>
      <c r="B18" s="438" t="s">
        <v>17</v>
      </c>
      <c r="C18" s="432">
        <v>4</v>
      </c>
      <c r="D18" s="437">
        <v>45</v>
      </c>
      <c r="E18" s="434">
        <v>0.16605166051660517</v>
      </c>
      <c r="F18" s="434"/>
    </row>
    <row r="19" spans="1:6" x14ac:dyDescent="0.2">
      <c r="A19" s="437">
        <v>4</v>
      </c>
      <c r="B19" s="438" t="s">
        <v>18</v>
      </c>
      <c r="C19" s="432">
        <v>4</v>
      </c>
      <c r="D19" s="437">
        <v>170</v>
      </c>
      <c r="E19" s="434">
        <v>0.18660812294182216</v>
      </c>
      <c r="F19" s="434"/>
    </row>
    <row r="20" spans="1:6" x14ac:dyDescent="0.2">
      <c r="A20" s="437">
        <v>4</v>
      </c>
      <c r="B20" s="438" t="s">
        <v>19</v>
      </c>
      <c r="C20" s="432">
        <v>4</v>
      </c>
      <c r="D20" s="437">
        <v>18</v>
      </c>
      <c r="E20" s="434">
        <v>0.15</v>
      </c>
      <c r="F20" s="434"/>
    </row>
    <row r="21" spans="1:6" x14ac:dyDescent="0.2">
      <c r="A21" s="437">
        <v>5</v>
      </c>
      <c r="B21" s="438" t="s">
        <v>20</v>
      </c>
      <c r="C21" s="432">
        <v>5</v>
      </c>
      <c r="D21" s="437">
        <v>25</v>
      </c>
      <c r="E21" s="434">
        <v>9.8039215686274508E-2</v>
      </c>
      <c r="F21" s="434"/>
    </row>
    <row r="22" spans="1:6" x14ac:dyDescent="0.2">
      <c r="A22" s="437">
        <v>5</v>
      </c>
      <c r="B22" s="438" t="s">
        <v>21</v>
      </c>
      <c r="C22" s="432">
        <v>5</v>
      </c>
      <c r="D22" s="437">
        <v>19</v>
      </c>
      <c r="E22" s="434">
        <v>0.10555555555555556</v>
      </c>
      <c r="F22" s="434"/>
    </row>
    <row r="23" spans="1:6" x14ac:dyDescent="0.2">
      <c r="A23" s="437">
        <v>5</v>
      </c>
      <c r="B23" s="438" t="s">
        <v>22</v>
      </c>
      <c r="C23" s="432">
        <v>5</v>
      </c>
      <c r="D23" s="437">
        <v>33</v>
      </c>
      <c r="E23" s="434">
        <v>0.125</v>
      </c>
      <c r="F23" s="434"/>
    </row>
    <row r="24" spans="1:6" x14ac:dyDescent="0.2">
      <c r="A24" s="437">
        <v>5</v>
      </c>
      <c r="B24" s="438" t="s">
        <v>23</v>
      </c>
      <c r="C24" s="432">
        <v>5</v>
      </c>
      <c r="D24" s="437">
        <v>18</v>
      </c>
      <c r="E24" s="434">
        <v>0.15517241379310345</v>
      </c>
      <c r="F24" s="434"/>
    </row>
    <row r="25" spans="1:6" x14ac:dyDescent="0.2">
      <c r="A25" s="437">
        <v>5</v>
      </c>
      <c r="B25" s="438" t="s">
        <v>24</v>
      </c>
      <c r="C25" s="432">
        <v>5</v>
      </c>
      <c r="D25" s="437">
        <v>28</v>
      </c>
      <c r="E25" s="434">
        <v>0.2413793103448276</v>
      </c>
      <c r="F25" s="434"/>
    </row>
    <row r="26" spans="1:6" x14ac:dyDescent="0.2">
      <c r="A26" s="437">
        <v>5</v>
      </c>
      <c r="B26" s="438" t="s">
        <v>25</v>
      </c>
      <c r="C26" s="432">
        <v>5</v>
      </c>
      <c r="D26" s="437">
        <v>0</v>
      </c>
      <c r="E26" s="434">
        <v>0</v>
      </c>
      <c r="F26" s="434"/>
    </row>
    <row r="27" spans="1:6" x14ac:dyDescent="0.2">
      <c r="A27" s="437">
        <v>5</v>
      </c>
      <c r="B27" s="438" t="s">
        <v>26</v>
      </c>
      <c r="C27" s="432">
        <v>5</v>
      </c>
      <c r="D27" s="437">
        <v>109</v>
      </c>
      <c r="E27" s="434">
        <v>0.14650537634408603</v>
      </c>
      <c r="F27" s="434"/>
    </row>
    <row r="28" spans="1:6" x14ac:dyDescent="0.2">
      <c r="A28" s="437">
        <v>5</v>
      </c>
      <c r="B28" s="438" t="s">
        <v>27</v>
      </c>
      <c r="C28" s="432">
        <v>5</v>
      </c>
      <c r="D28" s="437">
        <v>30</v>
      </c>
      <c r="E28" s="434">
        <v>0.13157894736842105</v>
      </c>
      <c r="F28" s="434"/>
    </row>
    <row r="29" spans="1:6" x14ac:dyDescent="0.2">
      <c r="A29" s="437">
        <v>5</v>
      </c>
      <c r="B29" s="438" t="s">
        <v>28</v>
      </c>
      <c r="C29" s="432">
        <v>5</v>
      </c>
      <c r="D29" s="437">
        <v>33</v>
      </c>
      <c r="E29" s="434">
        <v>0.13200000000000001</v>
      </c>
      <c r="F29" s="434"/>
    </row>
    <row r="30" spans="1:6" x14ac:dyDescent="0.2">
      <c r="A30" s="437">
        <v>5</v>
      </c>
      <c r="B30" s="438" t="s">
        <v>29</v>
      </c>
      <c r="C30" s="432">
        <v>5</v>
      </c>
      <c r="D30" s="437">
        <v>38</v>
      </c>
      <c r="E30" s="434">
        <v>0.18009478672985782</v>
      </c>
      <c r="F30" s="434"/>
    </row>
    <row r="31" spans="1:6" x14ac:dyDescent="0.2">
      <c r="A31" s="437">
        <v>5</v>
      </c>
      <c r="B31" s="438" t="s">
        <v>30</v>
      </c>
      <c r="C31" s="432">
        <v>5</v>
      </c>
      <c r="D31" s="437">
        <v>18</v>
      </c>
      <c r="E31" s="434">
        <v>0.19354838709677419</v>
      </c>
      <c r="F31" s="434"/>
    </row>
    <row r="32" spans="1:6" x14ac:dyDescent="0.2">
      <c r="A32" s="437">
        <v>5</v>
      </c>
      <c r="B32" s="438" t="s">
        <v>31</v>
      </c>
      <c r="C32" s="432">
        <v>5</v>
      </c>
      <c r="D32" s="437">
        <v>23</v>
      </c>
      <c r="E32" s="434">
        <v>0.10648148148148148</v>
      </c>
      <c r="F32" s="434"/>
    </row>
    <row r="33" spans="1:6" x14ac:dyDescent="0.2">
      <c r="A33" s="437">
        <v>5</v>
      </c>
      <c r="B33" s="438" t="s">
        <v>32</v>
      </c>
      <c r="C33" s="432">
        <v>5</v>
      </c>
      <c r="D33" s="437">
        <v>66</v>
      </c>
      <c r="E33" s="434">
        <v>0.15102974828375287</v>
      </c>
      <c r="F33" s="434"/>
    </row>
    <row r="34" spans="1:6" x14ac:dyDescent="0.2">
      <c r="A34" s="437">
        <v>5</v>
      </c>
      <c r="B34" s="438" t="s">
        <v>33</v>
      </c>
      <c r="C34" s="432">
        <v>5</v>
      </c>
      <c r="D34" s="437">
        <v>192</v>
      </c>
      <c r="E34" s="434">
        <v>0.16856892010535557</v>
      </c>
      <c r="F34" s="434"/>
    </row>
    <row r="35" spans="1:6" x14ac:dyDescent="0.2">
      <c r="A35" s="437">
        <v>5</v>
      </c>
      <c r="B35" s="438" t="s">
        <v>34</v>
      </c>
      <c r="C35" s="432">
        <v>5</v>
      </c>
      <c r="D35" s="437">
        <v>89</v>
      </c>
      <c r="E35" s="434">
        <v>0.2202970297029703</v>
      </c>
      <c r="F35" s="434"/>
    </row>
    <row r="36" spans="1:6" x14ac:dyDescent="0.2">
      <c r="A36" s="437">
        <v>5</v>
      </c>
      <c r="B36" s="438" t="s">
        <v>35</v>
      </c>
      <c r="C36" s="432">
        <v>5</v>
      </c>
      <c r="D36" s="437">
        <v>160</v>
      </c>
      <c r="E36" s="434">
        <v>0.14260249554367202</v>
      </c>
      <c r="F36" s="434"/>
    </row>
    <row r="37" spans="1:6" x14ac:dyDescent="0.2">
      <c r="A37" s="437">
        <v>5</v>
      </c>
      <c r="B37" s="438" t="s">
        <v>36</v>
      </c>
      <c r="C37" s="432">
        <v>5</v>
      </c>
      <c r="D37" s="437">
        <v>100</v>
      </c>
      <c r="E37" s="434">
        <v>0.15384615384615385</v>
      </c>
      <c r="F37" s="434"/>
    </row>
    <row r="38" spans="1:6" x14ac:dyDescent="0.2">
      <c r="A38" s="437">
        <v>5</v>
      </c>
      <c r="B38" s="438" t="s">
        <v>37</v>
      </c>
      <c r="C38" s="432">
        <v>5</v>
      </c>
      <c r="D38" s="437">
        <v>64</v>
      </c>
      <c r="E38" s="434">
        <v>0.27467811158798283</v>
      </c>
      <c r="F38" s="434"/>
    </row>
    <row r="39" spans="1:6" x14ac:dyDescent="0.2">
      <c r="A39" s="437">
        <v>5</v>
      </c>
      <c r="B39" s="438" t="s">
        <v>38</v>
      </c>
      <c r="C39" s="432">
        <v>5</v>
      </c>
      <c r="D39" s="437">
        <v>185</v>
      </c>
      <c r="E39" s="434">
        <v>0.18993839835728954</v>
      </c>
      <c r="F39" s="434"/>
    </row>
    <row r="40" spans="1:6" x14ac:dyDescent="0.2">
      <c r="A40" s="437">
        <v>5</v>
      </c>
      <c r="B40" s="438" t="s">
        <v>39</v>
      </c>
      <c r="C40" s="432">
        <v>5</v>
      </c>
      <c r="D40" s="437">
        <v>72</v>
      </c>
      <c r="E40" s="434">
        <v>0.19618528610354224</v>
      </c>
      <c r="F40" s="434"/>
    </row>
    <row r="41" spans="1:6" x14ac:dyDescent="0.2">
      <c r="A41" s="437">
        <v>6</v>
      </c>
      <c r="B41" s="438" t="s">
        <v>40</v>
      </c>
      <c r="C41" s="432">
        <v>6</v>
      </c>
      <c r="D41" s="437">
        <v>7</v>
      </c>
      <c r="E41" s="434">
        <v>4.8611111111111112E-2</v>
      </c>
      <c r="F41" s="434"/>
    </row>
    <row r="42" spans="1:6" x14ac:dyDescent="0.2">
      <c r="A42" s="437">
        <v>6</v>
      </c>
      <c r="B42" s="438" t="s">
        <v>41</v>
      </c>
      <c r="C42" s="432">
        <v>6</v>
      </c>
      <c r="D42" s="437">
        <v>24</v>
      </c>
      <c r="E42" s="434">
        <v>0.19354838709677419</v>
      </c>
      <c r="F42" s="434"/>
    </row>
    <row r="43" spans="1:6" x14ac:dyDescent="0.2">
      <c r="A43" s="437">
        <v>6</v>
      </c>
      <c r="B43" s="438" t="s">
        <v>42</v>
      </c>
      <c r="C43" s="432">
        <v>6</v>
      </c>
      <c r="D43" s="437">
        <v>35</v>
      </c>
      <c r="E43" s="434">
        <v>0.21604938271604937</v>
      </c>
      <c r="F43" s="434"/>
    </row>
    <row r="44" spans="1:6" x14ac:dyDescent="0.2">
      <c r="A44" s="437">
        <v>6</v>
      </c>
      <c r="B44" s="438" t="s">
        <v>43</v>
      </c>
      <c r="C44" s="432">
        <v>6</v>
      </c>
      <c r="D44" s="437">
        <v>31</v>
      </c>
      <c r="E44" s="434">
        <v>0.155</v>
      </c>
      <c r="F44" s="434"/>
    </row>
    <row r="45" spans="1:6" x14ac:dyDescent="0.2">
      <c r="A45" s="437">
        <v>6</v>
      </c>
      <c r="B45" s="438" t="s">
        <v>44</v>
      </c>
      <c r="C45" s="432">
        <v>6</v>
      </c>
      <c r="D45" s="437">
        <v>29</v>
      </c>
      <c r="E45" s="434">
        <v>0.16022099447513813</v>
      </c>
      <c r="F45" s="434"/>
    </row>
    <row r="46" spans="1:6" x14ac:dyDescent="0.2">
      <c r="A46" s="437">
        <v>6</v>
      </c>
      <c r="B46" s="438" t="s">
        <v>45</v>
      </c>
      <c r="C46" s="432">
        <v>6</v>
      </c>
      <c r="D46" s="437">
        <v>1</v>
      </c>
      <c r="E46" s="434">
        <v>1.4084507042253521E-2</v>
      </c>
      <c r="F46" s="434"/>
    </row>
    <row r="47" spans="1:6" x14ac:dyDescent="0.2">
      <c r="A47" s="437">
        <v>6</v>
      </c>
      <c r="B47" s="438" t="s">
        <v>46</v>
      </c>
      <c r="C47" s="432">
        <v>6</v>
      </c>
      <c r="D47" s="437">
        <v>27</v>
      </c>
      <c r="E47" s="434">
        <v>0.2109375</v>
      </c>
      <c r="F47" s="434"/>
    </row>
    <row r="48" spans="1:6" x14ac:dyDescent="0.2">
      <c r="A48" s="437">
        <v>6</v>
      </c>
      <c r="B48" s="438" t="s">
        <v>47</v>
      </c>
      <c r="C48" s="432">
        <v>6</v>
      </c>
      <c r="D48" s="437">
        <v>36</v>
      </c>
      <c r="E48" s="434">
        <v>0.18461538461538463</v>
      </c>
      <c r="F48" s="434"/>
    </row>
    <row r="49" spans="1:6" x14ac:dyDescent="0.2">
      <c r="A49" s="437">
        <v>6</v>
      </c>
      <c r="B49" s="438" t="s">
        <v>48</v>
      </c>
      <c r="C49" s="433">
        <v>6</v>
      </c>
      <c r="D49" s="437">
        <v>28</v>
      </c>
      <c r="E49" s="434">
        <v>0.37333333333333335</v>
      </c>
      <c r="F49" s="434"/>
    </row>
    <row r="50" spans="1:6" x14ac:dyDescent="0.2">
      <c r="A50" s="437">
        <v>6</v>
      </c>
      <c r="B50" s="438" t="s">
        <v>49</v>
      </c>
      <c r="C50" s="432">
        <v>6</v>
      </c>
      <c r="D50" s="437">
        <v>6</v>
      </c>
      <c r="E50" s="434">
        <v>5.5045871559633031E-2</v>
      </c>
      <c r="F50" s="434"/>
    </row>
    <row r="51" spans="1:6" x14ac:dyDescent="0.2">
      <c r="A51" s="437">
        <v>6</v>
      </c>
      <c r="B51" s="438" t="s">
        <v>50</v>
      </c>
      <c r="C51" s="432">
        <v>6</v>
      </c>
      <c r="D51" s="437">
        <v>16</v>
      </c>
      <c r="E51" s="434">
        <v>0.22535211267605634</v>
      </c>
      <c r="F51" s="434"/>
    </row>
    <row r="52" spans="1:6" x14ac:dyDescent="0.2">
      <c r="A52" s="437">
        <v>6</v>
      </c>
      <c r="B52" s="438" t="s">
        <v>51</v>
      </c>
      <c r="C52" s="432">
        <v>6</v>
      </c>
      <c r="D52" s="437">
        <v>25</v>
      </c>
      <c r="E52" s="434">
        <v>0.15527950310559005</v>
      </c>
      <c r="F52" s="434"/>
    </row>
    <row r="53" spans="1:6" x14ac:dyDescent="0.2">
      <c r="A53" s="437">
        <v>6</v>
      </c>
      <c r="B53" s="438" t="s">
        <v>52</v>
      </c>
      <c r="C53" s="433">
        <v>6</v>
      </c>
      <c r="D53" s="437">
        <v>23</v>
      </c>
      <c r="E53" s="434">
        <v>0.29487179487179488</v>
      </c>
      <c r="F53" s="434"/>
    </row>
    <row r="54" spans="1:6" x14ac:dyDescent="0.2">
      <c r="A54" s="437">
        <v>6</v>
      </c>
      <c r="B54" s="438" t="s">
        <v>53</v>
      </c>
      <c r="C54" s="432">
        <v>6</v>
      </c>
      <c r="D54" s="437">
        <v>1</v>
      </c>
      <c r="E54" s="434">
        <v>4.3478260869565216E-2</v>
      </c>
      <c r="F54" s="434"/>
    </row>
    <row r="55" spans="1:6" x14ac:dyDescent="0.2">
      <c r="A55" s="437">
        <v>6</v>
      </c>
      <c r="B55" s="438" t="s">
        <v>54</v>
      </c>
      <c r="C55" s="432">
        <v>6</v>
      </c>
      <c r="D55" s="437">
        <v>21</v>
      </c>
      <c r="E55" s="434">
        <v>0.14685314685314685</v>
      </c>
      <c r="F55" s="434"/>
    </row>
    <row r="56" spans="1:6" x14ac:dyDescent="0.2">
      <c r="A56" s="437">
        <v>6</v>
      </c>
      <c r="B56" s="438" t="s">
        <v>55</v>
      </c>
      <c r="C56" s="432">
        <v>6</v>
      </c>
      <c r="D56" s="437">
        <v>228</v>
      </c>
      <c r="E56" s="434">
        <v>0.20176991150442478</v>
      </c>
      <c r="F56" s="434"/>
    </row>
    <row r="57" spans="1:6" x14ac:dyDescent="0.2">
      <c r="A57" s="437">
        <v>6</v>
      </c>
      <c r="B57" s="438" t="s">
        <v>56</v>
      </c>
      <c r="C57" s="432">
        <v>6</v>
      </c>
      <c r="D57" s="437">
        <v>87</v>
      </c>
      <c r="E57" s="434">
        <v>0.17540322580645162</v>
      </c>
      <c r="F57" s="434"/>
    </row>
    <row r="58" spans="1:6" x14ac:dyDescent="0.2">
      <c r="A58" s="437">
        <v>6</v>
      </c>
      <c r="B58" s="438" t="s">
        <v>57</v>
      </c>
      <c r="C58" s="432">
        <v>6</v>
      </c>
      <c r="D58" s="437">
        <v>72</v>
      </c>
      <c r="E58" s="434">
        <v>0.20630372492836677</v>
      </c>
      <c r="F58" s="434"/>
    </row>
    <row r="59" spans="1:6" x14ac:dyDescent="0.2">
      <c r="A59" s="437">
        <v>6</v>
      </c>
      <c r="B59" s="438" t="s">
        <v>58</v>
      </c>
      <c r="C59" s="432">
        <v>6</v>
      </c>
      <c r="D59" s="437">
        <v>42</v>
      </c>
      <c r="E59" s="434">
        <v>0.13207547169811321</v>
      </c>
      <c r="F59" s="434"/>
    </row>
    <row r="60" spans="1:6" x14ac:dyDescent="0.2">
      <c r="A60" s="437">
        <v>6</v>
      </c>
      <c r="B60" s="438" t="s">
        <v>59</v>
      </c>
      <c r="C60" s="432">
        <v>7</v>
      </c>
      <c r="D60" s="437">
        <v>39</v>
      </c>
      <c r="E60" s="434">
        <v>8.1589958158995821E-2</v>
      </c>
      <c r="F60" s="434"/>
    </row>
    <row r="61" spans="1:6" x14ac:dyDescent="0.2">
      <c r="A61" s="437">
        <v>7</v>
      </c>
      <c r="B61" s="438" t="s">
        <v>60</v>
      </c>
      <c r="C61" s="432">
        <v>7</v>
      </c>
      <c r="D61" s="437">
        <v>66</v>
      </c>
      <c r="E61" s="434">
        <v>0.18232044198895028</v>
      </c>
      <c r="F61" s="434"/>
    </row>
    <row r="62" spans="1:6" x14ac:dyDescent="0.2">
      <c r="A62" s="437">
        <v>7</v>
      </c>
      <c r="B62" s="438" t="s">
        <v>61</v>
      </c>
      <c r="C62" s="432">
        <v>7</v>
      </c>
      <c r="D62" s="437">
        <v>18</v>
      </c>
      <c r="E62" s="434">
        <v>0.21686746987951808</v>
      </c>
      <c r="F62" s="434"/>
    </row>
    <row r="63" spans="1:6" x14ac:dyDescent="0.2">
      <c r="A63" s="437">
        <v>7</v>
      </c>
      <c r="B63" s="438" t="s">
        <v>62</v>
      </c>
      <c r="C63" s="432">
        <v>7</v>
      </c>
      <c r="D63" s="437">
        <v>53</v>
      </c>
      <c r="E63" s="434">
        <v>0.20542635658914729</v>
      </c>
      <c r="F63" s="434"/>
    </row>
    <row r="64" spans="1:6" x14ac:dyDescent="0.2">
      <c r="A64" s="437">
        <v>7</v>
      </c>
      <c r="B64" s="438" t="s">
        <v>63</v>
      </c>
      <c r="C64" s="433">
        <v>7</v>
      </c>
      <c r="D64" s="437">
        <v>45</v>
      </c>
      <c r="E64" s="434">
        <v>0.14469453376205788</v>
      </c>
      <c r="F64" s="434"/>
    </row>
    <row r="65" spans="1:6" x14ac:dyDescent="0.2">
      <c r="A65" s="437">
        <v>7</v>
      </c>
      <c r="B65" s="438" t="s">
        <v>64</v>
      </c>
      <c r="C65" s="432">
        <v>7</v>
      </c>
      <c r="D65" s="437">
        <v>17</v>
      </c>
      <c r="E65" s="434">
        <v>0.31481481481481483</v>
      </c>
      <c r="F65" s="434"/>
    </row>
    <row r="66" spans="1:6" x14ac:dyDescent="0.2">
      <c r="A66" s="437">
        <v>7</v>
      </c>
      <c r="B66" s="438" t="s">
        <v>65</v>
      </c>
      <c r="C66" s="433">
        <v>7</v>
      </c>
      <c r="D66" s="437">
        <v>127</v>
      </c>
      <c r="E66" s="434">
        <v>0.15601965601965603</v>
      </c>
      <c r="F66" s="434"/>
    </row>
    <row r="67" spans="1:6" x14ac:dyDescent="0.2">
      <c r="A67" s="437">
        <v>7</v>
      </c>
      <c r="B67" s="438" t="s">
        <v>66</v>
      </c>
      <c r="C67" s="433">
        <v>7</v>
      </c>
      <c r="D67" s="437">
        <v>10</v>
      </c>
      <c r="E67" s="434">
        <v>0.15873015873015872</v>
      </c>
      <c r="F67" s="434"/>
    </row>
    <row r="68" spans="1:6" x14ac:dyDescent="0.2">
      <c r="A68" s="437">
        <v>7</v>
      </c>
      <c r="B68" s="438" t="s">
        <v>67</v>
      </c>
      <c r="C68" s="432">
        <v>7</v>
      </c>
      <c r="D68" s="437">
        <v>8</v>
      </c>
      <c r="E68" s="434">
        <v>7.6923076923076927E-2</v>
      </c>
      <c r="F68" s="434"/>
    </row>
    <row r="69" spans="1:6" x14ac:dyDescent="0.2">
      <c r="A69" s="437">
        <v>7</v>
      </c>
      <c r="B69" s="438" t="s">
        <v>68</v>
      </c>
      <c r="C69" s="433">
        <v>7</v>
      </c>
      <c r="D69" s="437">
        <v>18</v>
      </c>
      <c r="E69" s="434">
        <v>0.19565217391304349</v>
      </c>
      <c r="F69" s="434"/>
    </row>
    <row r="70" spans="1:6" x14ac:dyDescent="0.2">
      <c r="A70" s="437">
        <v>7</v>
      </c>
      <c r="B70" s="438" t="s">
        <v>69</v>
      </c>
      <c r="C70" s="432">
        <v>7</v>
      </c>
      <c r="D70" s="437">
        <v>27</v>
      </c>
      <c r="E70" s="434">
        <v>0.19708029197080293</v>
      </c>
      <c r="F70" s="434"/>
    </row>
    <row r="71" spans="1:6" x14ac:dyDescent="0.2">
      <c r="A71" s="437">
        <v>7</v>
      </c>
      <c r="B71" s="438" t="s">
        <v>70</v>
      </c>
      <c r="C71" s="432">
        <v>7</v>
      </c>
      <c r="D71" s="437">
        <v>51</v>
      </c>
      <c r="E71" s="434">
        <v>0.19844357976653695</v>
      </c>
      <c r="F71" s="434"/>
    </row>
    <row r="72" spans="1:6" x14ac:dyDescent="0.2">
      <c r="A72" s="437">
        <v>7</v>
      </c>
      <c r="B72" s="438" t="s">
        <v>71</v>
      </c>
      <c r="C72" s="432">
        <v>7</v>
      </c>
      <c r="D72" s="437">
        <v>22</v>
      </c>
      <c r="E72" s="434">
        <v>0.16296296296296298</v>
      </c>
      <c r="F72" s="434"/>
    </row>
    <row r="73" spans="1:6" x14ac:dyDescent="0.2">
      <c r="A73" s="437">
        <v>7</v>
      </c>
      <c r="B73" s="438" t="s">
        <v>72</v>
      </c>
      <c r="C73" s="432">
        <v>7</v>
      </c>
      <c r="D73" s="437">
        <v>57</v>
      </c>
      <c r="E73" s="434">
        <v>0.15531335149863759</v>
      </c>
      <c r="F73" s="434"/>
    </row>
    <row r="74" spans="1:6" x14ac:dyDescent="0.2">
      <c r="A74" s="437">
        <v>7</v>
      </c>
      <c r="B74" s="438" t="s">
        <v>73</v>
      </c>
      <c r="C74" s="433">
        <v>7</v>
      </c>
      <c r="D74" s="437">
        <v>68</v>
      </c>
      <c r="E74" s="434">
        <v>0.23529411764705882</v>
      </c>
      <c r="F74" s="434"/>
    </row>
    <row r="75" spans="1:6" x14ac:dyDescent="0.2">
      <c r="A75" s="437">
        <v>7</v>
      </c>
      <c r="B75" s="438" t="s">
        <v>74</v>
      </c>
      <c r="C75" s="432">
        <v>7</v>
      </c>
      <c r="D75" s="437">
        <v>11</v>
      </c>
      <c r="E75" s="434">
        <v>0.10679611650485436</v>
      </c>
      <c r="F75" s="434"/>
    </row>
    <row r="76" spans="1:6" x14ac:dyDescent="0.2">
      <c r="A76" s="437">
        <v>7</v>
      </c>
      <c r="B76" s="438" t="s">
        <v>75</v>
      </c>
      <c r="C76" s="432">
        <v>7</v>
      </c>
      <c r="D76" s="437">
        <v>22</v>
      </c>
      <c r="E76" s="434">
        <v>0.14965986394557823</v>
      </c>
      <c r="F76" s="434"/>
    </row>
    <row r="77" spans="1:6" x14ac:dyDescent="0.2">
      <c r="A77" s="437">
        <v>7</v>
      </c>
      <c r="B77" s="438" t="s">
        <v>76</v>
      </c>
      <c r="C77" s="432">
        <v>7</v>
      </c>
      <c r="D77" s="437">
        <v>13</v>
      </c>
      <c r="E77" s="434">
        <v>0.10483870967741936</v>
      </c>
      <c r="F77" s="434"/>
    </row>
    <row r="78" spans="1:6" x14ac:dyDescent="0.2">
      <c r="A78" s="437">
        <v>7</v>
      </c>
      <c r="B78" s="438" t="s">
        <v>77</v>
      </c>
      <c r="C78" s="432">
        <v>7</v>
      </c>
      <c r="D78" s="437">
        <v>31</v>
      </c>
      <c r="E78" s="434">
        <v>0.15897435897435896</v>
      </c>
      <c r="F78" s="434"/>
    </row>
    <row r="79" spans="1:6" x14ac:dyDescent="0.2">
      <c r="A79" s="437">
        <v>7</v>
      </c>
      <c r="B79" s="438" t="s">
        <v>78</v>
      </c>
      <c r="C79" s="432">
        <v>7</v>
      </c>
      <c r="D79" s="437">
        <v>47</v>
      </c>
      <c r="E79" s="434">
        <v>0.11190476190476191</v>
      </c>
      <c r="F79" s="434"/>
    </row>
    <row r="80" spans="1:6" x14ac:dyDescent="0.2">
      <c r="A80" s="437">
        <v>7</v>
      </c>
      <c r="B80" s="438" t="s">
        <v>79</v>
      </c>
      <c r="C80" s="432">
        <v>7</v>
      </c>
      <c r="D80" s="437">
        <v>65</v>
      </c>
      <c r="E80" s="434">
        <v>0.37142857142857144</v>
      </c>
      <c r="F80" s="434"/>
    </row>
    <row r="81" spans="1:6" x14ac:dyDescent="0.2">
      <c r="A81" s="437">
        <v>7</v>
      </c>
      <c r="B81" s="438" t="s">
        <v>80</v>
      </c>
      <c r="C81" s="433">
        <v>7</v>
      </c>
      <c r="D81" s="437">
        <v>172</v>
      </c>
      <c r="E81" s="434">
        <v>0.19026548672566371</v>
      </c>
      <c r="F81" s="434"/>
    </row>
    <row r="82" spans="1:6" x14ac:dyDescent="0.2">
      <c r="A82" s="437">
        <v>7</v>
      </c>
      <c r="B82" s="438" t="s">
        <v>81</v>
      </c>
      <c r="C82" s="432">
        <v>7</v>
      </c>
      <c r="D82" s="437">
        <v>10</v>
      </c>
      <c r="E82" s="434">
        <v>0.23809523809523808</v>
      </c>
      <c r="F82" s="434"/>
    </row>
    <row r="83" spans="1:6" x14ac:dyDescent="0.2">
      <c r="A83" s="437">
        <v>7</v>
      </c>
      <c r="B83" s="438" t="s">
        <v>82</v>
      </c>
      <c r="C83" s="432">
        <v>7</v>
      </c>
      <c r="D83" s="437">
        <v>35</v>
      </c>
      <c r="E83" s="434">
        <v>0.21212121212121213</v>
      </c>
      <c r="F83" s="434"/>
    </row>
    <row r="84" spans="1:6" x14ac:dyDescent="0.2">
      <c r="A84" s="437">
        <v>7</v>
      </c>
      <c r="B84" s="438" t="s">
        <v>83</v>
      </c>
      <c r="C84" s="432">
        <v>8</v>
      </c>
      <c r="D84" s="437">
        <v>23</v>
      </c>
      <c r="E84" s="434">
        <v>0.16312056737588654</v>
      </c>
      <c r="F84" s="434"/>
    </row>
    <row r="85" spans="1:6" x14ac:dyDescent="0.2">
      <c r="A85" s="437">
        <v>8</v>
      </c>
      <c r="B85" s="438" t="s">
        <v>84</v>
      </c>
      <c r="C85" s="433">
        <v>8</v>
      </c>
      <c r="D85" s="437">
        <v>45</v>
      </c>
      <c r="E85" s="434">
        <v>0.12931034482758622</v>
      </c>
      <c r="F85" s="434"/>
    </row>
    <row r="86" spans="1:6" x14ac:dyDescent="0.2">
      <c r="A86" s="437">
        <v>8</v>
      </c>
      <c r="B86" s="438" t="s">
        <v>85</v>
      </c>
      <c r="C86" s="432">
        <v>8</v>
      </c>
      <c r="D86" s="437">
        <v>51</v>
      </c>
      <c r="E86" s="434">
        <v>0.27868852459016391</v>
      </c>
      <c r="F86" s="434"/>
    </row>
    <row r="87" spans="1:6" x14ac:dyDescent="0.2">
      <c r="A87" s="437">
        <v>8</v>
      </c>
      <c r="B87" s="438" t="s">
        <v>86</v>
      </c>
      <c r="C87" s="432">
        <v>8</v>
      </c>
      <c r="D87" s="437">
        <v>35</v>
      </c>
      <c r="E87" s="434">
        <v>0.13358778625954199</v>
      </c>
      <c r="F87" s="434"/>
    </row>
    <row r="88" spans="1:6" x14ac:dyDescent="0.2">
      <c r="A88" s="437">
        <v>16</v>
      </c>
      <c r="B88" s="438" t="s">
        <v>87</v>
      </c>
      <c r="C88" s="432">
        <v>8</v>
      </c>
      <c r="D88" s="437">
        <v>124</v>
      </c>
      <c r="E88" s="434">
        <v>0.20981387478849409</v>
      </c>
      <c r="F88" s="434"/>
    </row>
    <row r="89" spans="1:6" x14ac:dyDescent="0.2">
      <c r="A89" s="437">
        <v>16</v>
      </c>
      <c r="B89" s="438" t="s">
        <v>88</v>
      </c>
      <c r="C89" s="432">
        <v>8</v>
      </c>
      <c r="D89" s="437">
        <v>15</v>
      </c>
      <c r="E89" s="434">
        <v>0.19480519480519481</v>
      </c>
      <c r="F89" s="434"/>
    </row>
    <row r="90" spans="1:6" x14ac:dyDescent="0.2">
      <c r="A90" s="437">
        <v>16</v>
      </c>
      <c r="B90" s="438" t="s">
        <v>89</v>
      </c>
      <c r="C90" s="432">
        <v>8</v>
      </c>
      <c r="D90" s="437">
        <v>7</v>
      </c>
      <c r="E90" s="434">
        <v>0.15555555555555556</v>
      </c>
      <c r="F90" s="434"/>
    </row>
    <row r="91" spans="1:6" x14ac:dyDescent="0.2">
      <c r="A91" s="437">
        <v>16</v>
      </c>
      <c r="B91" s="438" t="s">
        <v>90</v>
      </c>
      <c r="C91" s="432">
        <v>8</v>
      </c>
      <c r="D91" s="437">
        <v>46</v>
      </c>
      <c r="E91" s="434">
        <v>0.22115384615384615</v>
      </c>
      <c r="F91" s="434"/>
    </row>
    <row r="92" spans="1:6" x14ac:dyDescent="0.2">
      <c r="A92" s="437">
        <v>8</v>
      </c>
      <c r="B92" s="438" t="s">
        <v>91</v>
      </c>
      <c r="C92" s="432">
        <v>8</v>
      </c>
      <c r="D92" s="437">
        <v>122</v>
      </c>
      <c r="E92" s="434">
        <v>0.20265780730897009</v>
      </c>
      <c r="F92" s="434"/>
    </row>
    <row r="93" spans="1:6" x14ac:dyDescent="0.2">
      <c r="A93" s="437">
        <v>8</v>
      </c>
      <c r="B93" s="438" t="s">
        <v>92</v>
      </c>
      <c r="C93" s="432">
        <v>8</v>
      </c>
      <c r="D93" s="437">
        <v>85</v>
      </c>
      <c r="E93" s="434">
        <v>0.13198757763975155</v>
      </c>
      <c r="F93" s="434"/>
    </row>
    <row r="94" spans="1:6" x14ac:dyDescent="0.2">
      <c r="A94" s="437">
        <v>8</v>
      </c>
      <c r="B94" s="438" t="s">
        <v>93</v>
      </c>
      <c r="C94" s="432">
        <v>8</v>
      </c>
      <c r="D94" s="437">
        <v>61</v>
      </c>
      <c r="E94" s="434">
        <v>0.1967741935483871</v>
      </c>
      <c r="F94" s="434"/>
    </row>
    <row r="95" spans="1:6" x14ac:dyDescent="0.2">
      <c r="A95" s="437">
        <v>8</v>
      </c>
      <c r="B95" s="438" t="s">
        <v>94</v>
      </c>
      <c r="C95" s="432">
        <v>8</v>
      </c>
      <c r="D95" s="437">
        <v>21</v>
      </c>
      <c r="E95" s="434">
        <v>0.17355371900826447</v>
      </c>
      <c r="F95" s="434"/>
    </row>
    <row r="96" spans="1:6" x14ac:dyDescent="0.2">
      <c r="A96" s="437">
        <v>8</v>
      </c>
      <c r="B96" s="438" t="s">
        <v>95</v>
      </c>
      <c r="C96" s="432">
        <v>8</v>
      </c>
      <c r="D96" s="437">
        <v>58</v>
      </c>
      <c r="E96" s="434">
        <v>0.125</v>
      </c>
      <c r="F96" s="434"/>
    </row>
    <row r="97" spans="1:6" x14ac:dyDescent="0.2">
      <c r="A97" s="437">
        <v>8</v>
      </c>
      <c r="B97" s="438" t="s">
        <v>96</v>
      </c>
      <c r="C97" s="432">
        <v>8</v>
      </c>
      <c r="D97" s="437">
        <v>46</v>
      </c>
      <c r="E97" s="434">
        <v>0.16849816849816851</v>
      </c>
      <c r="F97" s="434"/>
    </row>
    <row r="98" spans="1:6" x14ac:dyDescent="0.2">
      <c r="A98" s="437">
        <v>8</v>
      </c>
      <c r="B98" s="438" t="s">
        <v>97</v>
      </c>
      <c r="C98" s="432">
        <v>8</v>
      </c>
      <c r="D98" s="437">
        <v>48</v>
      </c>
      <c r="E98" s="434">
        <v>0.12182741116751269</v>
      </c>
      <c r="F98" s="434"/>
    </row>
    <row r="99" spans="1:6" x14ac:dyDescent="0.2">
      <c r="A99" s="437">
        <v>8</v>
      </c>
      <c r="B99" s="438" t="s">
        <v>98</v>
      </c>
      <c r="C99" s="432">
        <v>8</v>
      </c>
      <c r="D99" s="437">
        <v>90</v>
      </c>
      <c r="E99" s="434">
        <v>0.18</v>
      </c>
      <c r="F99" s="434"/>
    </row>
    <row r="100" spans="1:6" x14ac:dyDescent="0.2">
      <c r="A100" s="437">
        <v>8</v>
      </c>
      <c r="B100" s="438" t="s">
        <v>99</v>
      </c>
      <c r="C100" s="432">
        <v>8</v>
      </c>
      <c r="D100" s="437">
        <v>61</v>
      </c>
      <c r="E100" s="434">
        <v>0.14523809523809525</v>
      </c>
      <c r="F100" s="434"/>
    </row>
    <row r="101" spans="1:6" x14ac:dyDescent="0.2">
      <c r="A101" s="437">
        <v>8</v>
      </c>
      <c r="B101" s="438" t="s">
        <v>100</v>
      </c>
      <c r="C101" s="432">
        <v>8</v>
      </c>
      <c r="D101" s="437">
        <v>28</v>
      </c>
      <c r="E101" s="434">
        <v>0.10144927536231885</v>
      </c>
      <c r="F101" s="434"/>
    </row>
    <row r="102" spans="1:6" x14ac:dyDescent="0.2">
      <c r="A102" s="437">
        <v>16</v>
      </c>
      <c r="B102" s="438" t="s">
        <v>101</v>
      </c>
      <c r="C102" s="432">
        <v>8</v>
      </c>
      <c r="D102" s="437">
        <v>17</v>
      </c>
      <c r="E102" s="434">
        <v>0.20481927710843373</v>
      </c>
      <c r="F102" s="434"/>
    </row>
    <row r="103" spans="1:6" x14ac:dyDescent="0.2">
      <c r="A103" s="437">
        <v>8</v>
      </c>
      <c r="B103" s="438" t="s">
        <v>102</v>
      </c>
      <c r="C103" s="432">
        <v>8</v>
      </c>
      <c r="D103" s="437">
        <v>55</v>
      </c>
      <c r="E103" s="434">
        <v>0.16417910447761194</v>
      </c>
      <c r="F103" s="434"/>
    </row>
    <row r="104" spans="1:6" x14ac:dyDescent="0.2">
      <c r="A104" s="437">
        <v>16</v>
      </c>
      <c r="B104" s="438" t="s">
        <v>103</v>
      </c>
      <c r="C104" s="432">
        <v>8</v>
      </c>
      <c r="D104" s="437">
        <v>16</v>
      </c>
      <c r="E104" s="434">
        <v>0.12403100775193798</v>
      </c>
      <c r="F104" s="434"/>
    </row>
    <row r="105" spans="1:6" x14ac:dyDescent="0.2">
      <c r="A105" s="437">
        <v>16</v>
      </c>
      <c r="B105" s="438" t="s">
        <v>104</v>
      </c>
      <c r="C105" s="432">
        <v>8</v>
      </c>
      <c r="D105" s="437">
        <v>39</v>
      </c>
      <c r="E105" s="434">
        <v>0.21546961325966851</v>
      </c>
      <c r="F105" s="434"/>
    </row>
    <row r="106" spans="1:6" x14ac:dyDescent="0.2">
      <c r="A106" s="437">
        <v>8</v>
      </c>
      <c r="B106" s="438" t="s">
        <v>105</v>
      </c>
      <c r="C106" s="432">
        <v>8</v>
      </c>
      <c r="D106" s="437">
        <v>93</v>
      </c>
      <c r="E106" s="434">
        <v>0.14285714285714285</v>
      </c>
      <c r="F106" s="434"/>
    </row>
    <row r="107" spans="1:6" x14ac:dyDescent="0.2">
      <c r="A107" s="437">
        <v>8</v>
      </c>
      <c r="B107" s="438" t="s">
        <v>106</v>
      </c>
      <c r="C107" s="432">
        <v>8</v>
      </c>
      <c r="D107" s="437">
        <v>10</v>
      </c>
      <c r="E107" s="434">
        <v>9.2592592592592587E-2</v>
      </c>
      <c r="F107" s="434"/>
    </row>
    <row r="108" spans="1:6" x14ac:dyDescent="0.2">
      <c r="A108" s="437">
        <v>8</v>
      </c>
      <c r="B108" s="438" t="s">
        <v>107</v>
      </c>
      <c r="C108" s="432">
        <v>8</v>
      </c>
      <c r="D108" s="437">
        <v>100</v>
      </c>
      <c r="E108" s="434">
        <v>0.10893246187363835</v>
      </c>
      <c r="F108" s="434"/>
    </row>
    <row r="109" spans="1:6" x14ac:dyDescent="0.2">
      <c r="A109" s="437">
        <v>8</v>
      </c>
      <c r="B109" s="438" t="s">
        <v>108</v>
      </c>
      <c r="C109" s="432">
        <v>9</v>
      </c>
      <c r="D109" s="437">
        <v>67</v>
      </c>
      <c r="E109" s="434">
        <v>0.11551724137931034</v>
      </c>
      <c r="F109" s="434"/>
    </row>
    <row r="110" spans="1:6" x14ac:dyDescent="0.2">
      <c r="A110" s="437">
        <v>9</v>
      </c>
      <c r="B110" s="438" t="s">
        <v>109</v>
      </c>
      <c r="C110" s="432">
        <v>9</v>
      </c>
      <c r="D110" s="437">
        <v>84</v>
      </c>
      <c r="E110" s="434">
        <v>0.15026833631484796</v>
      </c>
      <c r="F110" s="434"/>
    </row>
    <row r="111" spans="1:6" x14ac:dyDescent="0.2">
      <c r="A111" s="437">
        <v>9</v>
      </c>
      <c r="B111" s="438" t="s">
        <v>110</v>
      </c>
      <c r="C111" s="432">
        <v>9</v>
      </c>
      <c r="D111" s="437">
        <v>23</v>
      </c>
      <c r="E111" s="434">
        <v>0.13142857142857142</v>
      </c>
      <c r="F111" s="434"/>
    </row>
    <row r="112" spans="1:6" x14ac:dyDescent="0.2">
      <c r="A112" s="437">
        <v>9</v>
      </c>
      <c r="B112" s="438" t="s">
        <v>111</v>
      </c>
      <c r="C112" s="432">
        <v>9</v>
      </c>
      <c r="D112" s="437">
        <v>18</v>
      </c>
      <c r="E112" s="434">
        <v>0.13740458015267176</v>
      </c>
      <c r="F112" s="434"/>
    </row>
    <row r="113" spans="1:6" x14ac:dyDescent="0.2">
      <c r="A113" s="437">
        <v>9</v>
      </c>
      <c r="B113" s="438" t="s">
        <v>112</v>
      </c>
      <c r="C113" s="433">
        <v>9</v>
      </c>
      <c r="D113" s="437">
        <v>15</v>
      </c>
      <c r="E113" s="434">
        <v>0.13636363636363635</v>
      </c>
      <c r="F113" s="434"/>
    </row>
    <row r="114" spans="1:6" x14ac:dyDescent="0.2">
      <c r="A114" s="437">
        <v>9</v>
      </c>
      <c r="B114" s="438" t="s">
        <v>113</v>
      </c>
      <c r="C114" s="432">
        <v>9</v>
      </c>
      <c r="D114" s="437">
        <v>41</v>
      </c>
      <c r="E114" s="434">
        <v>0.15953307392996108</v>
      </c>
      <c r="F114" s="434"/>
    </row>
    <row r="115" spans="1:6" x14ac:dyDescent="0.2">
      <c r="A115" s="437">
        <v>9</v>
      </c>
      <c r="B115" s="438" t="s">
        <v>114</v>
      </c>
      <c r="C115" s="432">
        <v>9</v>
      </c>
      <c r="D115" s="437">
        <v>43</v>
      </c>
      <c r="E115" s="434">
        <v>0.14776632302405499</v>
      </c>
      <c r="F115" s="434"/>
    </row>
    <row r="116" spans="1:6" x14ac:dyDescent="0.2">
      <c r="A116" s="437">
        <v>9</v>
      </c>
      <c r="B116" s="438" t="s">
        <v>115</v>
      </c>
      <c r="C116" s="432">
        <v>9</v>
      </c>
      <c r="D116" s="437">
        <v>24</v>
      </c>
      <c r="E116" s="434">
        <v>0.13953488372093023</v>
      </c>
      <c r="F116" s="434"/>
    </row>
    <row r="117" spans="1:6" x14ac:dyDescent="0.2">
      <c r="A117" s="437">
        <v>9</v>
      </c>
      <c r="B117" s="438" t="s">
        <v>116</v>
      </c>
      <c r="C117" s="432">
        <v>9</v>
      </c>
      <c r="D117" s="437">
        <v>56</v>
      </c>
      <c r="E117" s="434">
        <v>0.17665615141955837</v>
      </c>
      <c r="F117" s="434"/>
    </row>
    <row r="118" spans="1:6" x14ac:dyDescent="0.2">
      <c r="A118" s="437">
        <v>9</v>
      </c>
      <c r="B118" s="438" t="s">
        <v>117</v>
      </c>
      <c r="C118" s="432">
        <v>9</v>
      </c>
      <c r="D118" s="437">
        <v>39</v>
      </c>
      <c r="E118" s="434">
        <v>0.17256637168141592</v>
      </c>
      <c r="F118" s="434"/>
    </row>
    <row r="119" spans="1:6" x14ac:dyDescent="0.2">
      <c r="A119" s="437">
        <v>9</v>
      </c>
      <c r="B119" s="438" t="s">
        <v>118</v>
      </c>
      <c r="C119" s="432">
        <v>9</v>
      </c>
      <c r="D119" s="437">
        <v>29</v>
      </c>
      <c r="E119" s="434">
        <v>0.19727891156462585</v>
      </c>
      <c r="F119" s="434"/>
    </row>
    <row r="120" spans="1:6" x14ac:dyDescent="0.2">
      <c r="A120" s="437">
        <v>9</v>
      </c>
      <c r="B120" s="438" t="s">
        <v>119</v>
      </c>
      <c r="C120" s="432">
        <v>9</v>
      </c>
      <c r="D120" s="437">
        <v>107</v>
      </c>
      <c r="E120" s="434">
        <v>0.16718749999999999</v>
      </c>
      <c r="F120" s="434"/>
    </row>
    <row r="121" spans="1:6" x14ac:dyDescent="0.2">
      <c r="A121" s="437">
        <v>9</v>
      </c>
      <c r="B121" s="438" t="s">
        <v>120</v>
      </c>
      <c r="C121" s="432">
        <v>9</v>
      </c>
      <c r="D121" s="437">
        <v>105</v>
      </c>
      <c r="E121" s="434">
        <v>0.18103448275862069</v>
      </c>
      <c r="F121" s="434"/>
    </row>
    <row r="122" spans="1:6" x14ac:dyDescent="0.2">
      <c r="A122" s="437">
        <v>9</v>
      </c>
      <c r="B122" s="438" t="s">
        <v>121</v>
      </c>
      <c r="C122" s="432">
        <v>9</v>
      </c>
      <c r="D122" s="437">
        <v>31</v>
      </c>
      <c r="E122" s="434">
        <v>0.21088435374149661</v>
      </c>
      <c r="F122" s="434"/>
    </row>
    <row r="123" spans="1:6" x14ac:dyDescent="0.2">
      <c r="A123" s="437">
        <v>9</v>
      </c>
      <c r="B123" s="438" t="s">
        <v>122</v>
      </c>
      <c r="C123" s="432">
        <v>9</v>
      </c>
      <c r="D123" s="437">
        <v>51</v>
      </c>
      <c r="E123" s="434">
        <v>0.15838509316770186</v>
      </c>
      <c r="F123" s="434"/>
    </row>
    <row r="124" spans="1:6" x14ac:dyDescent="0.2">
      <c r="A124" s="437">
        <v>9</v>
      </c>
      <c r="B124" s="438" t="s">
        <v>123</v>
      </c>
      <c r="C124" s="432">
        <v>9</v>
      </c>
      <c r="D124" s="437">
        <v>33</v>
      </c>
      <c r="E124" s="434">
        <v>0.22448979591836735</v>
      </c>
      <c r="F124" s="434"/>
    </row>
    <row r="125" spans="1:6" x14ac:dyDescent="0.2">
      <c r="A125" s="437">
        <v>9</v>
      </c>
      <c r="B125" s="438" t="s">
        <v>124</v>
      </c>
      <c r="C125" s="432">
        <v>10</v>
      </c>
      <c r="D125" s="437">
        <v>100</v>
      </c>
      <c r="E125" s="434">
        <v>0.14903129657228018</v>
      </c>
      <c r="F125" s="434"/>
    </row>
    <row r="126" spans="1:6" x14ac:dyDescent="0.2">
      <c r="A126" s="437">
        <v>10</v>
      </c>
      <c r="B126" s="438" t="s">
        <v>125</v>
      </c>
      <c r="C126" s="432">
        <v>10</v>
      </c>
      <c r="D126" s="437">
        <v>21</v>
      </c>
      <c r="E126" s="434">
        <v>0.13043478260869565</v>
      </c>
      <c r="F126" s="434"/>
    </row>
    <row r="127" spans="1:6" x14ac:dyDescent="0.2">
      <c r="A127" s="437">
        <v>10</v>
      </c>
      <c r="B127" s="438" t="s">
        <v>126</v>
      </c>
      <c r="C127" s="432">
        <v>10</v>
      </c>
      <c r="D127" s="437">
        <v>18</v>
      </c>
      <c r="E127" s="434">
        <v>8.9552238805970144E-2</v>
      </c>
      <c r="F127" s="434"/>
    </row>
    <row r="128" spans="1:6" x14ac:dyDescent="0.2">
      <c r="A128" s="437">
        <v>10</v>
      </c>
      <c r="B128" s="438" t="s">
        <v>127</v>
      </c>
      <c r="C128" s="432">
        <v>10</v>
      </c>
      <c r="D128" s="437">
        <v>8</v>
      </c>
      <c r="E128" s="434">
        <v>0.1</v>
      </c>
      <c r="F128" s="434"/>
    </row>
    <row r="129" spans="1:6" x14ac:dyDescent="0.2">
      <c r="A129" s="437">
        <v>10</v>
      </c>
      <c r="B129" s="438" t="s">
        <v>128</v>
      </c>
      <c r="C129" s="432">
        <v>10</v>
      </c>
      <c r="D129" s="437">
        <v>95</v>
      </c>
      <c r="E129" s="434">
        <v>0.1211734693877551</v>
      </c>
      <c r="F129" s="434"/>
    </row>
    <row r="130" spans="1:6" x14ac:dyDescent="0.2">
      <c r="A130" s="437">
        <v>10</v>
      </c>
      <c r="B130" s="438" t="s">
        <v>129</v>
      </c>
      <c r="C130" s="432">
        <v>10</v>
      </c>
      <c r="D130" s="437">
        <v>179</v>
      </c>
      <c r="E130" s="434">
        <v>0.15417743324720068</v>
      </c>
      <c r="F130" s="434"/>
    </row>
    <row r="131" spans="1:6" x14ac:dyDescent="0.2">
      <c r="A131" s="437">
        <v>10</v>
      </c>
      <c r="B131" s="438" t="s">
        <v>130</v>
      </c>
      <c r="C131" s="432">
        <v>11</v>
      </c>
      <c r="D131" s="437">
        <v>18</v>
      </c>
      <c r="E131" s="434">
        <v>8.8669950738916259E-2</v>
      </c>
      <c r="F131" s="434"/>
    </row>
    <row r="132" spans="1:6" x14ac:dyDescent="0.2">
      <c r="A132" s="437">
        <v>11</v>
      </c>
      <c r="B132" s="438" t="s">
        <v>131</v>
      </c>
      <c r="C132" s="432">
        <v>11</v>
      </c>
      <c r="D132" s="437">
        <v>25</v>
      </c>
      <c r="E132" s="434">
        <v>0.125</v>
      </c>
      <c r="F132" s="434"/>
    </row>
    <row r="133" spans="1:6" x14ac:dyDescent="0.2">
      <c r="A133" s="437">
        <v>11</v>
      </c>
      <c r="B133" s="438" t="s">
        <v>132</v>
      </c>
      <c r="C133" s="432">
        <v>11</v>
      </c>
      <c r="D133" s="437">
        <v>7</v>
      </c>
      <c r="E133" s="434">
        <v>0.11475409836065574</v>
      </c>
      <c r="F133" s="434"/>
    </row>
    <row r="134" spans="1:6" x14ac:dyDescent="0.2">
      <c r="A134" s="437">
        <v>11</v>
      </c>
      <c r="B134" s="438" t="s">
        <v>133</v>
      </c>
      <c r="C134" s="432">
        <v>12</v>
      </c>
      <c r="D134" s="437">
        <v>38</v>
      </c>
      <c r="E134" s="434">
        <v>0.15899581589958159</v>
      </c>
      <c r="F134" s="434"/>
    </row>
    <row r="135" spans="1:6" x14ac:dyDescent="0.2">
      <c r="A135" s="437">
        <v>12</v>
      </c>
      <c r="B135" s="438" t="s">
        <v>134</v>
      </c>
      <c r="C135" s="432">
        <v>12</v>
      </c>
      <c r="D135" s="437">
        <v>24</v>
      </c>
      <c r="E135" s="434">
        <v>0.16438356164383561</v>
      </c>
      <c r="F135" s="434"/>
    </row>
    <row r="136" spans="1:6" x14ac:dyDescent="0.2">
      <c r="A136" s="437">
        <v>12</v>
      </c>
      <c r="B136" s="438" t="s">
        <v>135</v>
      </c>
      <c r="C136" s="432">
        <v>12</v>
      </c>
      <c r="D136" s="437">
        <v>0</v>
      </c>
      <c r="E136" s="434">
        <v>0</v>
      </c>
      <c r="F136" s="434"/>
    </row>
    <row r="137" spans="1:6" x14ac:dyDescent="0.2">
      <c r="A137" s="437">
        <v>12</v>
      </c>
      <c r="B137" s="438" t="s">
        <v>136</v>
      </c>
      <c r="C137" s="432">
        <v>13</v>
      </c>
      <c r="D137" s="437">
        <v>144</v>
      </c>
      <c r="E137" s="434">
        <v>0.11716842961757526</v>
      </c>
      <c r="F137" s="434"/>
    </row>
    <row r="138" spans="1:6" x14ac:dyDescent="0.2">
      <c r="A138" s="437">
        <v>13</v>
      </c>
      <c r="B138" s="438" t="s">
        <v>137</v>
      </c>
      <c r="C138" s="432">
        <v>13</v>
      </c>
      <c r="D138" s="437">
        <v>99</v>
      </c>
      <c r="E138" s="434">
        <v>0.17773788150807898</v>
      </c>
      <c r="F138" s="434"/>
    </row>
    <row r="139" spans="1:6" x14ac:dyDescent="0.2">
      <c r="A139" s="437">
        <v>13</v>
      </c>
      <c r="B139" s="438" t="s">
        <v>138</v>
      </c>
      <c r="C139" s="432">
        <v>13</v>
      </c>
      <c r="D139" s="437">
        <v>68</v>
      </c>
      <c r="E139" s="434">
        <v>0.2073170731707317</v>
      </c>
      <c r="F139" s="434"/>
    </row>
    <row r="140" spans="1:6" x14ac:dyDescent="0.2">
      <c r="A140" s="437">
        <v>13</v>
      </c>
      <c r="B140" s="438" t="s">
        <v>139</v>
      </c>
      <c r="C140" s="432">
        <v>13</v>
      </c>
      <c r="D140" s="437">
        <v>0</v>
      </c>
      <c r="E140" s="434" t="s">
        <v>140</v>
      </c>
      <c r="F140" s="434"/>
    </row>
    <row r="141" spans="1:6" x14ac:dyDescent="0.2">
      <c r="A141" s="437">
        <v>13</v>
      </c>
      <c r="B141" s="438" t="s">
        <v>141</v>
      </c>
      <c r="C141" s="432">
        <v>13</v>
      </c>
      <c r="D141" s="437">
        <v>98</v>
      </c>
      <c r="E141" s="434">
        <v>0.17625899280575538</v>
      </c>
      <c r="F141" s="434"/>
    </row>
    <row r="142" spans="1:6" x14ac:dyDescent="0.2">
      <c r="A142" s="437">
        <v>13</v>
      </c>
      <c r="B142" s="438" t="s">
        <v>142</v>
      </c>
      <c r="C142" s="432">
        <v>13</v>
      </c>
      <c r="D142" s="437">
        <v>53</v>
      </c>
      <c r="E142" s="434">
        <v>0.19850187265917604</v>
      </c>
      <c r="F142" s="434"/>
    </row>
    <row r="143" spans="1:6" x14ac:dyDescent="0.2">
      <c r="A143" s="437">
        <v>13</v>
      </c>
      <c r="B143" s="438" t="s">
        <v>143</v>
      </c>
      <c r="C143" s="432">
        <v>13</v>
      </c>
      <c r="D143" s="437">
        <v>33</v>
      </c>
      <c r="E143" s="434">
        <v>0.14473684210526316</v>
      </c>
      <c r="F143" s="434"/>
    </row>
    <row r="144" spans="1:6" x14ac:dyDescent="0.2">
      <c r="A144" s="437">
        <v>13</v>
      </c>
      <c r="B144" s="438" t="s">
        <v>144</v>
      </c>
      <c r="C144" s="432">
        <v>13</v>
      </c>
      <c r="D144" s="437">
        <v>115</v>
      </c>
      <c r="E144" s="434">
        <v>0.20535714285714285</v>
      </c>
      <c r="F144" s="434"/>
    </row>
    <row r="145" spans="1:6" x14ac:dyDescent="0.2">
      <c r="A145" s="437">
        <v>13</v>
      </c>
      <c r="B145" s="438" t="s">
        <v>145</v>
      </c>
      <c r="C145" s="432">
        <v>13</v>
      </c>
      <c r="D145" s="437">
        <v>43</v>
      </c>
      <c r="E145" s="434">
        <v>0.16862745098039217</v>
      </c>
      <c r="F145" s="434"/>
    </row>
    <row r="146" spans="1:6" x14ac:dyDescent="0.2">
      <c r="A146" s="437">
        <v>13</v>
      </c>
      <c r="B146" s="438" t="s">
        <v>146</v>
      </c>
      <c r="C146" s="432">
        <v>13</v>
      </c>
      <c r="D146" s="437">
        <v>179</v>
      </c>
      <c r="E146" s="434">
        <v>0.1468416735028712</v>
      </c>
      <c r="F146" s="434"/>
    </row>
    <row r="147" spans="1:6" x14ac:dyDescent="0.2">
      <c r="A147" s="437">
        <v>13</v>
      </c>
      <c r="B147" s="438" t="s">
        <v>147</v>
      </c>
      <c r="C147" s="432">
        <v>13</v>
      </c>
      <c r="D147" s="437">
        <v>59</v>
      </c>
      <c r="E147" s="434">
        <v>0.20701754385964913</v>
      </c>
      <c r="F147" s="434"/>
    </row>
    <row r="148" spans="1:6" x14ac:dyDescent="0.2">
      <c r="A148" s="437">
        <v>13</v>
      </c>
      <c r="B148" s="438" t="s">
        <v>148</v>
      </c>
      <c r="C148" s="432">
        <v>13</v>
      </c>
      <c r="D148" s="437">
        <v>51</v>
      </c>
      <c r="E148" s="434">
        <v>0.21428571428571427</v>
      </c>
      <c r="F148" s="434"/>
    </row>
    <row r="149" spans="1:6" x14ac:dyDescent="0.2">
      <c r="A149" s="437">
        <v>13</v>
      </c>
      <c r="B149" s="438" t="s">
        <v>149</v>
      </c>
      <c r="C149" s="432">
        <v>13</v>
      </c>
      <c r="D149" s="437">
        <v>116</v>
      </c>
      <c r="E149" s="434">
        <v>0.2265625</v>
      </c>
      <c r="F149" s="434"/>
    </row>
    <row r="150" spans="1:6" x14ac:dyDescent="0.2">
      <c r="A150" s="437">
        <v>13</v>
      </c>
      <c r="B150" s="438" t="s">
        <v>150</v>
      </c>
      <c r="C150" s="432">
        <v>13</v>
      </c>
      <c r="D150" s="437">
        <v>139</v>
      </c>
      <c r="E150" s="434">
        <v>0.17374999999999999</v>
      </c>
      <c r="F150" s="434"/>
    </row>
    <row r="151" spans="1:6" x14ac:dyDescent="0.2">
      <c r="A151" s="437">
        <v>13</v>
      </c>
      <c r="B151" s="438" t="s">
        <v>151</v>
      </c>
      <c r="C151" s="432">
        <v>13</v>
      </c>
      <c r="D151" s="437">
        <v>92</v>
      </c>
      <c r="E151" s="434">
        <v>0.23232323232323232</v>
      </c>
      <c r="F151" s="434"/>
    </row>
    <row r="152" spans="1:6" x14ac:dyDescent="0.2">
      <c r="A152" s="437">
        <v>13</v>
      </c>
      <c r="B152" s="438" t="s">
        <v>152</v>
      </c>
      <c r="C152" s="432">
        <v>13</v>
      </c>
      <c r="D152" s="437">
        <v>188</v>
      </c>
      <c r="E152" s="434">
        <v>0.24258064516129033</v>
      </c>
      <c r="F152" s="434"/>
    </row>
    <row r="153" spans="1:6" x14ac:dyDescent="0.2">
      <c r="A153" s="437">
        <v>13</v>
      </c>
      <c r="B153" s="438" t="s">
        <v>153</v>
      </c>
      <c r="C153" s="432">
        <v>13</v>
      </c>
      <c r="D153" s="437">
        <v>62</v>
      </c>
      <c r="E153" s="434">
        <v>0.21830985915492956</v>
      </c>
      <c r="F153" s="434"/>
    </row>
    <row r="154" spans="1:6" x14ac:dyDescent="0.2">
      <c r="A154" s="437">
        <v>13</v>
      </c>
      <c r="B154" s="438" t="s">
        <v>154</v>
      </c>
      <c r="C154" s="432">
        <v>13</v>
      </c>
      <c r="D154" s="437">
        <v>70</v>
      </c>
      <c r="E154" s="434">
        <v>0.19125683060109289</v>
      </c>
      <c r="F154" s="434"/>
    </row>
    <row r="155" spans="1:6" x14ac:dyDescent="0.2">
      <c r="A155" s="437">
        <v>13</v>
      </c>
      <c r="B155" s="438" t="s">
        <v>155</v>
      </c>
      <c r="C155" s="432">
        <v>13</v>
      </c>
      <c r="D155" s="437">
        <v>34</v>
      </c>
      <c r="E155" s="434">
        <v>0.13877551020408163</v>
      </c>
      <c r="F155" s="434"/>
    </row>
    <row r="156" spans="1:6" x14ac:dyDescent="0.2">
      <c r="A156" s="437">
        <v>13</v>
      </c>
      <c r="B156" s="438" t="s">
        <v>156</v>
      </c>
      <c r="C156" s="432">
        <v>13</v>
      </c>
      <c r="D156" s="437">
        <v>117</v>
      </c>
      <c r="E156" s="434">
        <v>0.21787709497206703</v>
      </c>
      <c r="F156" s="434"/>
    </row>
    <row r="157" spans="1:6" x14ac:dyDescent="0.2">
      <c r="A157" s="437">
        <v>13</v>
      </c>
      <c r="B157" s="438" t="s">
        <v>157</v>
      </c>
      <c r="C157" s="432">
        <v>13</v>
      </c>
      <c r="D157" s="437">
        <v>88</v>
      </c>
      <c r="E157" s="434">
        <v>0.20417633410672853</v>
      </c>
      <c r="F157" s="434"/>
    </row>
    <row r="158" spans="1:6" x14ac:dyDescent="0.2">
      <c r="A158" s="437">
        <v>13</v>
      </c>
      <c r="B158" s="438" t="s">
        <v>158</v>
      </c>
      <c r="C158" s="432">
        <v>13</v>
      </c>
      <c r="D158" s="437">
        <v>72</v>
      </c>
      <c r="E158" s="434">
        <v>0.2011173184357542</v>
      </c>
      <c r="F158" s="434"/>
    </row>
    <row r="159" spans="1:6" x14ac:dyDescent="0.2">
      <c r="A159" s="437">
        <v>13</v>
      </c>
      <c r="B159" s="438" t="s">
        <v>159</v>
      </c>
      <c r="C159" s="432">
        <v>13</v>
      </c>
      <c r="D159" s="437">
        <v>231</v>
      </c>
      <c r="E159" s="434">
        <v>0.16176470588235295</v>
      </c>
      <c r="F159" s="434"/>
    </row>
    <row r="160" spans="1:6" x14ac:dyDescent="0.2">
      <c r="A160" s="437">
        <v>13</v>
      </c>
      <c r="B160" s="438" t="s">
        <v>160</v>
      </c>
      <c r="C160" s="432">
        <v>13</v>
      </c>
      <c r="D160" s="437">
        <v>23</v>
      </c>
      <c r="E160" s="434">
        <v>0.16788321167883211</v>
      </c>
      <c r="F160" s="434"/>
    </row>
    <row r="161" spans="1:6" x14ac:dyDescent="0.2">
      <c r="A161" s="437">
        <v>13</v>
      </c>
      <c r="B161" s="438" t="s">
        <v>161</v>
      </c>
      <c r="C161" s="432">
        <v>13</v>
      </c>
      <c r="D161" s="437">
        <v>147</v>
      </c>
      <c r="E161" s="434">
        <v>0.18894601542416453</v>
      </c>
      <c r="F161" s="434"/>
    </row>
    <row r="162" spans="1:6" x14ac:dyDescent="0.2">
      <c r="A162" s="437">
        <v>13</v>
      </c>
      <c r="B162" s="438" t="s">
        <v>162</v>
      </c>
      <c r="C162" s="432">
        <v>13</v>
      </c>
      <c r="D162" s="437">
        <v>87</v>
      </c>
      <c r="E162" s="434">
        <v>0.10970996216897856</v>
      </c>
      <c r="F162" s="434"/>
    </row>
    <row r="163" spans="1:6" x14ac:dyDescent="0.2">
      <c r="A163" s="437">
        <v>13</v>
      </c>
      <c r="B163" s="438" t="s">
        <v>163</v>
      </c>
      <c r="C163" s="432">
        <v>13</v>
      </c>
      <c r="D163" s="437">
        <v>74</v>
      </c>
      <c r="E163" s="434">
        <v>0.20108695652173914</v>
      </c>
      <c r="F163" s="434"/>
    </row>
    <row r="164" spans="1:6" x14ac:dyDescent="0.2">
      <c r="A164" s="437">
        <v>13</v>
      </c>
      <c r="B164" s="438" t="s">
        <v>164</v>
      </c>
      <c r="C164" s="432">
        <v>13</v>
      </c>
      <c r="D164" s="437">
        <v>77</v>
      </c>
      <c r="E164" s="434">
        <v>0.21212121212121213</v>
      </c>
      <c r="F164" s="434"/>
    </row>
    <row r="165" spans="1:6" x14ac:dyDescent="0.2">
      <c r="A165" s="437">
        <v>13</v>
      </c>
      <c r="B165" s="438" t="s">
        <v>165</v>
      </c>
      <c r="C165" s="432">
        <v>13</v>
      </c>
      <c r="D165" s="437">
        <v>149</v>
      </c>
      <c r="E165" s="434">
        <v>0.22305389221556887</v>
      </c>
      <c r="F165" s="434"/>
    </row>
    <row r="166" spans="1:6" x14ac:dyDescent="0.2">
      <c r="A166" s="437">
        <v>13</v>
      </c>
      <c r="B166" s="438" t="s">
        <v>166</v>
      </c>
      <c r="C166" s="432">
        <v>13</v>
      </c>
      <c r="D166" s="437">
        <v>19</v>
      </c>
      <c r="E166" s="434">
        <v>8.9201877934272297E-2</v>
      </c>
      <c r="F166" s="434"/>
    </row>
    <row r="167" spans="1:6" x14ac:dyDescent="0.2">
      <c r="A167" s="437">
        <v>13</v>
      </c>
      <c r="B167" s="438" t="s">
        <v>167</v>
      </c>
      <c r="C167" s="432">
        <v>13</v>
      </c>
      <c r="D167" s="437">
        <v>44</v>
      </c>
      <c r="E167" s="434">
        <v>9.7777777777777783E-2</v>
      </c>
      <c r="F167" s="434"/>
    </row>
    <row r="168" spans="1:6" x14ac:dyDescent="0.2">
      <c r="A168" s="437">
        <v>13</v>
      </c>
      <c r="B168" s="438" t="s">
        <v>168</v>
      </c>
      <c r="C168" s="432">
        <v>13</v>
      </c>
      <c r="D168" s="437">
        <v>316</v>
      </c>
      <c r="E168" s="434">
        <v>0.17439293598233996</v>
      </c>
      <c r="F168" s="434"/>
    </row>
    <row r="169" spans="1:6" x14ac:dyDescent="0.2">
      <c r="A169" s="437">
        <v>13</v>
      </c>
      <c r="B169" s="438" t="s">
        <v>169</v>
      </c>
      <c r="C169" s="432">
        <v>13</v>
      </c>
      <c r="D169" s="437">
        <v>178</v>
      </c>
      <c r="E169" s="434">
        <v>0.1119496855345912</v>
      </c>
      <c r="F169" s="434"/>
    </row>
    <row r="170" spans="1:6" x14ac:dyDescent="0.2">
      <c r="A170" s="437">
        <v>13</v>
      </c>
      <c r="B170" s="438" t="s">
        <v>170</v>
      </c>
      <c r="C170" s="432">
        <v>13</v>
      </c>
      <c r="D170" s="437">
        <v>192</v>
      </c>
      <c r="E170" s="434">
        <v>0.15880893300248139</v>
      </c>
      <c r="F170" s="434"/>
    </row>
    <row r="171" spans="1:6" x14ac:dyDescent="0.2">
      <c r="A171" s="437">
        <v>13</v>
      </c>
      <c r="B171" s="438" t="s">
        <v>171</v>
      </c>
      <c r="C171" s="432">
        <v>13</v>
      </c>
      <c r="D171" s="437">
        <v>166</v>
      </c>
      <c r="E171" s="434">
        <v>0.13333333333333333</v>
      </c>
      <c r="F171" s="434"/>
    </row>
    <row r="172" spans="1:6" x14ac:dyDescent="0.2">
      <c r="A172" s="437">
        <v>13</v>
      </c>
      <c r="B172" s="438" t="s">
        <v>172</v>
      </c>
      <c r="C172" s="432">
        <v>13</v>
      </c>
      <c r="D172" s="437">
        <v>148</v>
      </c>
      <c r="E172" s="434">
        <v>0.16017316017316016</v>
      </c>
      <c r="F172" s="434"/>
    </row>
    <row r="173" spans="1:6" x14ac:dyDescent="0.2">
      <c r="A173" s="437">
        <v>13</v>
      </c>
      <c r="B173" s="438" t="s">
        <v>173</v>
      </c>
      <c r="C173" s="432">
        <v>13</v>
      </c>
      <c r="D173" s="437">
        <v>103</v>
      </c>
      <c r="E173" s="434">
        <v>0.13411458333333334</v>
      </c>
      <c r="F173" s="434"/>
    </row>
    <row r="174" spans="1:6" x14ac:dyDescent="0.2">
      <c r="A174" s="437">
        <v>13</v>
      </c>
      <c r="B174" s="438" t="s">
        <v>174</v>
      </c>
      <c r="C174" s="432">
        <v>13</v>
      </c>
      <c r="D174" s="437">
        <v>145</v>
      </c>
      <c r="E174" s="434">
        <v>0.23200000000000001</v>
      </c>
      <c r="F174" s="434"/>
    </row>
    <row r="175" spans="1:6" x14ac:dyDescent="0.2">
      <c r="A175" s="437">
        <v>13</v>
      </c>
      <c r="B175" s="438" t="s">
        <v>175</v>
      </c>
      <c r="C175" s="432">
        <v>13</v>
      </c>
      <c r="D175" s="437">
        <v>212</v>
      </c>
      <c r="E175" s="434">
        <v>0.19467401285583102</v>
      </c>
      <c r="F175" s="434"/>
    </row>
    <row r="176" spans="1:6" x14ac:dyDescent="0.2">
      <c r="A176" s="437">
        <v>13</v>
      </c>
      <c r="B176" s="438" t="s">
        <v>176</v>
      </c>
      <c r="C176" s="432">
        <v>13</v>
      </c>
      <c r="D176" s="437">
        <v>49</v>
      </c>
      <c r="E176" s="434">
        <v>0.14040114613180515</v>
      </c>
      <c r="F176" s="434"/>
    </row>
    <row r="177" spans="1:6" x14ac:dyDescent="0.2">
      <c r="A177" s="437">
        <v>13</v>
      </c>
      <c r="B177" s="438" t="s">
        <v>177</v>
      </c>
      <c r="C177" s="432">
        <v>13</v>
      </c>
      <c r="D177" s="437">
        <v>21</v>
      </c>
      <c r="E177" s="434">
        <v>0.15789473684210525</v>
      </c>
      <c r="F177" s="434"/>
    </row>
    <row r="178" spans="1:6" x14ac:dyDescent="0.2">
      <c r="A178" s="437">
        <v>13</v>
      </c>
      <c r="B178" s="438" t="s">
        <v>178</v>
      </c>
      <c r="C178" s="432">
        <v>13</v>
      </c>
      <c r="D178" s="437">
        <v>114</v>
      </c>
      <c r="E178" s="434">
        <v>0.16426512968299711</v>
      </c>
      <c r="F178" s="434"/>
    </row>
    <row r="179" spans="1:6" x14ac:dyDescent="0.2">
      <c r="A179" s="437">
        <v>13</v>
      </c>
      <c r="B179" s="438" t="s">
        <v>179</v>
      </c>
      <c r="C179" s="432">
        <v>13</v>
      </c>
      <c r="D179" s="437">
        <v>191</v>
      </c>
      <c r="E179" s="434">
        <v>0.14002932551319647</v>
      </c>
      <c r="F179" s="434"/>
    </row>
    <row r="180" spans="1:6" x14ac:dyDescent="0.2">
      <c r="A180" s="437">
        <v>13</v>
      </c>
      <c r="B180" s="438" t="s">
        <v>180</v>
      </c>
      <c r="C180" s="432">
        <v>13</v>
      </c>
      <c r="D180" s="437">
        <v>80</v>
      </c>
      <c r="E180" s="434">
        <v>0.18181818181818182</v>
      </c>
      <c r="F180" s="434"/>
    </row>
    <row r="181" spans="1:6" x14ac:dyDescent="0.2">
      <c r="A181" s="437">
        <v>13</v>
      </c>
      <c r="B181" s="438" t="s">
        <v>181</v>
      </c>
      <c r="C181" s="432">
        <v>14</v>
      </c>
      <c r="D181" s="437">
        <v>22</v>
      </c>
      <c r="E181" s="434">
        <v>0.15827338129496402</v>
      </c>
      <c r="F181" s="434"/>
    </row>
    <row r="182" spans="1:6" x14ac:dyDescent="0.2">
      <c r="A182" s="437">
        <v>14</v>
      </c>
      <c r="B182" s="438" t="s">
        <v>182</v>
      </c>
      <c r="C182" s="432">
        <v>14</v>
      </c>
      <c r="D182" s="437">
        <v>34</v>
      </c>
      <c r="E182" s="434">
        <v>0.11846689895470383</v>
      </c>
      <c r="F182" s="434"/>
    </row>
    <row r="183" spans="1:6" x14ac:dyDescent="0.2">
      <c r="A183" s="437">
        <v>14</v>
      </c>
      <c r="B183" s="438" t="s">
        <v>183</v>
      </c>
      <c r="C183" s="432">
        <v>14</v>
      </c>
      <c r="D183" s="437">
        <v>16</v>
      </c>
      <c r="E183" s="434">
        <v>0.11347517730496454</v>
      </c>
      <c r="F183" s="434"/>
    </row>
    <row r="184" spans="1:6" x14ac:dyDescent="0.2">
      <c r="A184" s="437">
        <v>14</v>
      </c>
      <c r="B184" s="438" t="s">
        <v>184</v>
      </c>
      <c r="C184" s="432">
        <v>14</v>
      </c>
      <c r="D184" s="437">
        <v>24</v>
      </c>
      <c r="E184" s="434">
        <v>0.13333333333333333</v>
      </c>
      <c r="F184" s="434"/>
    </row>
    <row r="185" spans="1:6" x14ac:dyDescent="0.2">
      <c r="A185" s="437">
        <v>14</v>
      </c>
      <c r="B185" s="438" t="s">
        <v>185</v>
      </c>
      <c r="C185" s="432">
        <v>15</v>
      </c>
      <c r="D185" s="437">
        <v>105</v>
      </c>
      <c r="E185" s="434">
        <v>0.206286836935167</v>
      </c>
      <c r="F185" s="434"/>
    </row>
    <row r="186" spans="1:6" x14ac:dyDescent="0.2">
      <c r="A186" s="437">
        <v>15</v>
      </c>
      <c r="B186" s="438" t="s">
        <v>186</v>
      </c>
      <c r="C186" s="432">
        <v>15</v>
      </c>
      <c r="D186" s="437">
        <v>162</v>
      </c>
      <c r="E186" s="434">
        <v>0.14285714285714285</v>
      </c>
      <c r="F186" s="434"/>
    </row>
    <row r="187" spans="1:6" x14ac:dyDescent="0.2">
      <c r="A187" s="437">
        <v>15</v>
      </c>
      <c r="B187" s="438" t="s">
        <v>187</v>
      </c>
      <c r="C187" s="432"/>
      <c r="D187" s="437">
        <v>195</v>
      </c>
      <c r="E187" s="434">
        <v>0.1598360655737705</v>
      </c>
      <c r="F187" s="434"/>
    </row>
    <row r="188" spans="1:6" x14ac:dyDescent="0.2">
      <c r="A188" s="437">
        <v>15</v>
      </c>
      <c r="B188" s="438" t="s">
        <v>188</v>
      </c>
      <c r="C188" s="432">
        <v>15</v>
      </c>
      <c r="D188" s="437">
        <v>0</v>
      </c>
      <c r="E188" s="434">
        <v>0</v>
      </c>
      <c r="F188" s="435"/>
    </row>
    <row r="189" spans="1:6" x14ac:dyDescent="0.2">
      <c r="A189" s="437" t="s">
        <v>189</v>
      </c>
      <c r="B189" s="438"/>
      <c r="C189" s="429"/>
      <c r="D189" s="61">
        <v>12589</v>
      </c>
      <c r="E189" s="434">
        <v>0.16172711039169591</v>
      </c>
    </row>
    <row r="190" spans="1:6" x14ac:dyDescent="0.2">
      <c r="A190" s="439"/>
      <c r="B190" s="440"/>
      <c r="C190" s="429"/>
      <c r="D190" s="409"/>
    </row>
    <row r="193" spans="2:5" ht="15" x14ac:dyDescent="0.25">
      <c r="B193" s="102" t="s">
        <v>190</v>
      </c>
      <c r="C193" s="410"/>
      <c r="D193" s="436">
        <v>12855</v>
      </c>
      <c r="E193" s="434">
        <v>0.16142196996333316</v>
      </c>
    </row>
    <row r="194" spans="2:5" x14ac:dyDescent="0.2">
      <c r="D194" s="432"/>
      <c r="E194" s="434"/>
    </row>
  </sheetData>
  <mergeCells count="1">
    <mergeCell ref="B2:C2"/>
  </mergeCells>
  <phoneticPr fontId="3" type="noConversion"/>
  <conditionalFormatting sqref="D189">
    <cfRule type="cellIs" dxfId="255" priority="3" stopIfTrue="1" operator="equal">
      <formula>0</formula>
    </cfRule>
  </conditionalFormatting>
  <conditionalFormatting sqref="E193:E194">
    <cfRule type="cellIs" dxfId="254" priority="5" stopIfTrue="1" operator="greaterThan">
      <formula>E$205*1.0001</formula>
    </cfRule>
    <cfRule type="cellIs" dxfId="253" priority="6" stopIfTrue="1" operator="lessThan">
      <formula>E$204*0.99</formula>
    </cfRule>
  </conditionalFormatting>
  <conditionalFormatting sqref="F5:F188">
    <cfRule type="cellIs" dxfId="252" priority="9" stopIfTrue="1" operator="greaterThan">
      <formula>F$205*1.0001</formula>
    </cfRule>
    <cfRule type="cellIs" dxfId="251" priority="10" stopIfTrue="1" operator="lessThan">
      <formula>F$204*0.99</formula>
    </cfRule>
  </conditionalFormatting>
  <pageMargins left="0.75" right="0.75" top="1" bottom="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70"/>
  <sheetViews>
    <sheetView showGridLines="0" topLeftCell="A41" zoomScale="120" zoomScaleNormal="120" workbookViewId="0">
      <selection activeCell="A14" sqref="A14:A17"/>
    </sheetView>
  </sheetViews>
  <sheetFormatPr baseColWidth="10" defaultColWidth="11.42578125" defaultRowHeight="12.75" x14ac:dyDescent="0.2"/>
  <cols>
    <col min="2" max="2" width="39.140625" customWidth="1"/>
    <col min="3" max="3" width="6" bestFit="1" customWidth="1"/>
  </cols>
  <sheetData>
    <row r="1" spans="1:16" ht="15" x14ac:dyDescent="0.2">
      <c r="B1" s="1176" t="s">
        <v>1030</v>
      </c>
      <c r="C1" s="1176"/>
      <c r="D1" s="1176"/>
      <c r="E1" s="1176"/>
      <c r="F1" s="1176"/>
      <c r="G1" s="1176"/>
      <c r="H1" s="1176"/>
      <c r="I1" s="1176"/>
      <c r="J1" s="1176"/>
      <c r="K1" s="1176"/>
      <c r="L1" s="1176"/>
      <c r="M1" s="1176"/>
      <c r="N1" s="1176"/>
      <c r="O1" s="1176"/>
      <c r="P1" s="1176"/>
    </row>
    <row r="2" spans="1:16" x14ac:dyDescent="0.2">
      <c r="B2" s="1177" t="s">
        <v>1031</v>
      </c>
      <c r="C2" s="1177"/>
      <c r="D2" s="1177"/>
      <c r="E2" s="1177"/>
      <c r="F2" s="1177"/>
      <c r="G2" s="1177"/>
      <c r="H2" s="1177"/>
      <c r="I2" s="1177"/>
      <c r="J2" s="1177"/>
      <c r="K2" s="1177"/>
      <c r="L2" s="1177"/>
      <c r="M2" s="1177"/>
      <c r="N2" s="1177"/>
      <c r="O2" s="1177"/>
      <c r="P2" s="1177"/>
    </row>
    <row r="3" spans="1:16" x14ac:dyDescent="0.2">
      <c r="B3" s="1177" t="s">
        <v>1032</v>
      </c>
      <c r="C3" s="1177"/>
      <c r="D3" s="1177"/>
      <c r="E3" s="1177"/>
      <c r="F3" s="1177"/>
      <c r="G3" s="1177"/>
      <c r="H3" s="1177"/>
      <c r="I3" s="1177"/>
      <c r="J3" s="1177"/>
      <c r="K3" s="1177"/>
      <c r="L3" s="1177"/>
      <c r="M3" s="1177"/>
      <c r="N3" s="1177"/>
      <c r="O3" s="1177"/>
      <c r="P3" s="1177"/>
    </row>
    <row r="4" spans="1:16" x14ac:dyDescent="0.2">
      <c r="B4" s="1178" t="s">
        <v>1033</v>
      </c>
      <c r="C4" s="1178"/>
      <c r="D4" s="1178"/>
      <c r="E4" s="1178"/>
      <c r="F4" s="1178"/>
      <c r="G4" s="1178"/>
      <c r="H4" s="1178"/>
      <c r="I4" s="1178"/>
      <c r="J4" s="1178"/>
      <c r="K4" s="1178"/>
      <c r="L4" s="1178"/>
      <c r="M4" s="1178"/>
      <c r="N4" s="1178"/>
      <c r="O4" s="1178"/>
      <c r="P4" s="1178"/>
    </row>
    <row r="5" spans="1:16" ht="15" customHeight="1" x14ac:dyDescent="0.2">
      <c r="B5" s="273"/>
      <c r="C5" s="1179" t="s">
        <v>1034</v>
      </c>
      <c r="D5" s="1179"/>
      <c r="E5" s="1179"/>
      <c r="F5" s="1179"/>
      <c r="G5" s="1179"/>
      <c r="H5" s="1179"/>
      <c r="I5" s="1179"/>
      <c r="J5" s="1179"/>
      <c r="K5" s="1179"/>
      <c r="L5" s="1179"/>
      <c r="M5" s="1179"/>
      <c r="N5" s="1179"/>
      <c r="O5" s="1179"/>
      <c r="P5" s="1179"/>
    </row>
    <row r="6" spans="1:16" x14ac:dyDescent="0.2">
      <c r="B6" s="1126"/>
      <c r="C6" s="1128" t="s">
        <v>1035</v>
      </c>
      <c r="D6" s="1130" t="s">
        <v>672</v>
      </c>
      <c r="E6" s="1131"/>
      <c r="F6" s="1132" t="s">
        <v>673</v>
      </c>
      <c r="G6" s="1131"/>
      <c r="H6" s="1126"/>
      <c r="I6" s="1126"/>
      <c r="J6" s="1126"/>
      <c r="K6" s="1126"/>
      <c r="L6" s="1126"/>
      <c r="M6" s="1126"/>
      <c r="N6" s="1126"/>
      <c r="O6" s="1126"/>
    </row>
    <row r="7" spans="1:16" x14ac:dyDescent="0.2">
      <c r="B7" s="1127"/>
      <c r="C7" s="1128"/>
      <c r="D7" s="1133" t="s">
        <v>1036</v>
      </c>
      <c r="E7" s="1134"/>
      <c r="F7" s="1135" t="s">
        <v>1036</v>
      </c>
      <c r="G7" s="1133"/>
      <c r="H7" s="1126"/>
      <c r="I7" s="1126"/>
      <c r="J7" s="1126"/>
      <c r="K7" s="1126"/>
      <c r="L7" s="1126"/>
      <c r="M7" s="1126"/>
      <c r="N7" s="1126"/>
      <c r="O7" s="1126"/>
    </row>
    <row r="8" spans="1:16" x14ac:dyDescent="0.2">
      <c r="B8" s="252" t="s">
        <v>527</v>
      </c>
      <c r="C8" s="1129"/>
      <c r="D8" s="253" t="s">
        <v>1037</v>
      </c>
      <c r="E8" s="254" t="s">
        <v>475</v>
      </c>
      <c r="F8" s="254" t="s">
        <v>1037</v>
      </c>
      <c r="G8" s="254" t="s">
        <v>475</v>
      </c>
      <c r="H8" s="1136" t="s">
        <v>1038</v>
      </c>
      <c r="I8" s="1137"/>
      <c r="J8" s="1137"/>
      <c r="K8" s="1137"/>
      <c r="L8" s="1137"/>
      <c r="M8" s="1138"/>
      <c r="N8" s="1139" t="s">
        <v>1039</v>
      </c>
      <c r="O8" s="1144" t="s">
        <v>1040</v>
      </c>
    </row>
    <row r="9" spans="1:16" ht="22.5" x14ac:dyDescent="0.2">
      <c r="B9" s="255" t="s">
        <v>486</v>
      </c>
      <c r="C9" s="253"/>
      <c r="D9" s="256">
        <v>0.65</v>
      </c>
      <c r="E9" s="256">
        <v>0.6</v>
      </c>
      <c r="F9" s="256">
        <v>0.65</v>
      </c>
      <c r="G9" s="256">
        <v>0.65</v>
      </c>
      <c r="H9" s="1146" t="s">
        <v>1041</v>
      </c>
      <c r="I9" s="1147"/>
      <c r="J9" s="1148" t="s">
        <v>1042</v>
      </c>
      <c r="K9" s="1147"/>
      <c r="L9" s="257" t="s">
        <v>1043</v>
      </c>
      <c r="M9" s="257" t="s">
        <v>1044</v>
      </c>
      <c r="N9" s="1140"/>
      <c r="O9" s="1145"/>
    </row>
    <row r="10" spans="1:16" x14ac:dyDescent="0.2">
      <c r="B10" s="1149" t="s">
        <v>1045</v>
      </c>
      <c r="C10" s="1152">
        <v>0.7</v>
      </c>
      <c r="D10" s="1155"/>
      <c r="E10" s="1155"/>
      <c r="F10" s="1155"/>
      <c r="G10" s="1155"/>
      <c r="H10" s="258" t="s">
        <v>1046</v>
      </c>
      <c r="I10" s="1158" t="s">
        <v>1047</v>
      </c>
      <c r="J10" s="1158" t="s">
        <v>1048</v>
      </c>
      <c r="K10" s="1158"/>
      <c r="L10" s="1158" t="s">
        <v>1049</v>
      </c>
      <c r="M10" s="1159" t="s">
        <v>1050</v>
      </c>
      <c r="N10" s="1141" t="s">
        <v>1051</v>
      </c>
      <c r="O10" s="1141" t="s">
        <v>1052</v>
      </c>
    </row>
    <row r="11" spans="1:16" x14ac:dyDescent="0.2">
      <c r="B11" s="1150"/>
      <c r="C11" s="1153"/>
      <c r="D11" s="1156"/>
      <c r="E11" s="1156"/>
      <c r="F11" s="1156"/>
      <c r="G11" s="1156"/>
      <c r="H11" s="258" t="s">
        <v>1053</v>
      </c>
      <c r="I11" s="1142"/>
      <c r="J11" s="1142"/>
      <c r="K11" s="1142"/>
      <c r="L11" s="1142"/>
      <c r="M11" s="1160"/>
      <c r="N11" s="1142"/>
      <c r="O11" s="1142"/>
    </row>
    <row r="12" spans="1:16" x14ac:dyDescent="0.2">
      <c r="B12" s="1150"/>
      <c r="C12" s="1153"/>
      <c r="D12" s="1156"/>
      <c r="E12" s="1156"/>
      <c r="F12" s="1156"/>
      <c r="G12" s="1156"/>
      <c r="H12" s="258" t="s">
        <v>1054</v>
      </c>
      <c r="I12" s="1142"/>
      <c r="J12" s="1142"/>
      <c r="K12" s="1142"/>
      <c r="L12" s="1142"/>
      <c r="M12" s="1160"/>
      <c r="N12" s="1142"/>
      <c r="O12" s="1142"/>
    </row>
    <row r="13" spans="1:16" x14ac:dyDescent="0.2">
      <c r="B13" s="1151"/>
      <c r="C13" s="1154"/>
      <c r="D13" s="1157"/>
      <c r="E13" s="1157"/>
      <c r="F13" s="1157"/>
      <c r="G13" s="1157"/>
      <c r="H13" s="259" t="s">
        <v>1055</v>
      </c>
      <c r="I13" s="1143"/>
      <c r="J13" s="1143"/>
      <c r="K13" s="1143"/>
      <c r="L13" s="1143"/>
      <c r="M13" s="1161"/>
      <c r="N13" s="1143"/>
      <c r="O13" s="1143"/>
    </row>
    <row r="14" spans="1:16" ht="27" x14ac:dyDescent="0.2">
      <c r="A14" s="1125" t="s">
        <v>1056</v>
      </c>
      <c r="B14" s="1162" t="s">
        <v>1057</v>
      </c>
      <c r="C14" s="1152">
        <v>0.3</v>
      </c>
      <c r="D14" s="1165"/>
      <c r="E14" s="1165"/>
      <c r="F14" s="1165"/>
      <c r="G14" s="1165"/>
      <c r="H14" s="303" t="s">
        <v>1058</v>
      </c>
      <c r="I14" s="1158" t="s">
        <v>1059</v>
      </c>
      <c r="J14" s="258" t="s">
        <v>1046</v>
      </c>
      <c r="K14" s="1158" t="s">
        <v>1059</v>
      </c>
      <c r="L14" s="1158" t="s">
        <v>1049</v>
      </c>
      <c r="M14" s="1159" t="s">
        <v>1050</v>
      </c>
      <c r="N14" s="1158" t="s">
        <v>1060</v>
      </c>
      <c r="O14" s="1158" t="s">
        <v>1061</v>
      </c>
    </row>
    <row r="15" spans="1:16" x14ac:dyDescent="0.2">
      <c r="A15" s="1125"/>
      <c r="B15" s="1163"/>
      <c r="C15" s="1153"/>
      <c r="D15" s="1166"/>
      <c r="E15" s="1166"/>
      <c r="F15" s="1166"/>
      <c r="G15" s="1166"/>
      <c r="H15" s="310"/>
      <c r="I15" s="1142"/>
      <c r="J15" s="258" t="s">
        <v>1053</v>
      </c>
      <c r="K15" s="1142"/>
      <c r="L15" s="1142"/>
      <c r="M15" s="1160"/>
      <c r="N15" s="1142"/>
      <c r="O15" s="1142"/>
    </row>
    <row r="16" spans="1:16" ht="27" x14ac:dyDescent="0.2">
      <c r="A16" s="1125"/>
      <c r="B16" s="1163"/>
      <c r="C16" s="1153"/>
      <c r="D16" s="1166"/>
      <c r="E16" s="1166"/>
      <c r="F16" s="1166"/>
      <c r="G16" s="1166"/>
      <c r="H16" s="303" t="s">
        <v>1062</v>
      </c>
      <c r="I16" s="1142"/>
      <c r="J16" s="258" t="s">
        <v>1054</v>
      </c>
      <c r="K16" s="1142"/>
      <c r="L16" s="1142"/>
      <c r="M16" s="1160"/>
      <c r="N16" s="1142"/>
      <c r="O16" s="1142"/>
    </row>
    <row r="17" spans="1:15" x14ac:dyDescent="0.2">
      <c r="A17" s="1125"/>
      <c r="B17" s="1164"/>
      <c r="C17" s="1154"/>
      <c r="D17" s="1167"/>
      <c r="E17" s="1167"/>
      <c r="F17" s="1167"/>
      <c r="G17" s="1167"/>
      <c r="H17" s="301"/>
      <c r="I17" s="1143"/>
      <c r="J17" s="259" t="s">
        <v>1055</v>
      </c>
      <c r="K17" s="1143"/>
      <c r="L17" s="1143"/>
      <c r="M17" s="1161"/>
      <c r="N17" s="1143"/>
      <c r="O17" s="1143"/>
    </row>
    <row r="18" spans="1:15" x14ac:dyDescent="0.2">
      <c r="B18" s="260" t="s">
        <v>1063</v>
      </c>
      <c r="C18" s="261"/>
      <c r="D18" s="262">
        <v>0.35</v>
      </c>
      <c r="E18" s="262">
        <v>0.3</v>
      </c>
      <c r="F18" s="262">
        <v>0.35</v>
      </c>
      <c r="G18" s="262">
        <v>0.35</v>
      </c>
      <c r="H18" s="1168"/>
      <c r="I18" s="1169"/>
      <c r="J18" s="263"/>
      <c r="K18" s="263"/>
      <c r="L18" s="264"/>
      <c r="M18" s="271"/>
      <c r="N18" s="264"/>
      <c r="O18" s="264"/>
    </row>
    <row r="19" spans="1:15" x14ac:dyDescent="0.2">
      <c r="B19" s="1149" t="s">
        <v>492</v>
      </c>
      <c r="C19" s="1170">
        <v>1</v>
      </c>
      <c r="D19" s="1165"/>
      <c r="E19" s="1165"/>
      <c r="F19" s="1165"/>
      <c r="G19" s="1165"/>
      <c r="H19" s="258" t="s">
        <v>1064</v>
      </c>
      <c r="I19" s="1158" t="s">
        <v>1065</v>
      </c>
      <c r="J19" s="258" t="s">
        <v>1066</v>
      </c>
      <c r="K19" s="1158" t="s">
        <v>1067</v>
      </c>
      <c r="L19" s="1158" t="s">
        <v>1049</v>
      </c>
      <c r="M19" s="1159" t="s">
        <v>1050</v>
      </c>
      <c r="N19" s="1158" t="s">
        <v>1068</v>
      </c>
      <c r="O19" s="1158" t="s">
        <v>1061</v>
      </c>
    </row>
    <row r="20" spans="1:15" x14ac:dyDescent="0.2">
      <c r="B20" s="1150"/>
      <c r="C20" s="1171"/>
      <c r="D20" s="1166"/>
      <c r="E20" s="1166"/>
      <c r="F20" s="1166"/>
      <c r="G20" s="1166"/>
      <c r="H20" s="258" t="s">
        <v>1069</v>
      </c>
      <c r="I20" s="1142"/>
      <c r="J20" s="258" t="s">
        <v>1069</v>
      </c>
      <c r="K20" s="1142"/>
      <c r="L20" s="1142"/>
      <c r="M20" s="1160"/>
      <c r="N20" s="1142"/>
      <c r="O20" s="1142"/>
    </row>
    <row r="21" spans="1:15" x14ac:dyDescent="0.2">
      <c r="B21" s="1150"/>
      <c r="C21" s="1171"/>
      <c r="D21" s="1166"/>
      <c r="E21" s="1166"/>
      <c r="F21" s="1166"/>
      <c r="G21" s="1166"/>
      <c r="H21" s="258" t="s">
        <v>1070</v>
      </c>
      <c r="I21" s="1142"/>
      <c r="J21" s="258" t="s">
        <v>1070</v>
      </c>
      <c r="K21" s="1142"/>
      <c r="L21" s="1142"/>
      <c r="M21" s="1160"/>
      <c r="N21" s="1142"/>
      <c r="O21" s="1142"/>
    </row>
    <row r="22" spans="1:15" x14ac:dyDescent="0.2">
      <c r="B22" s="1151"/>
      <c r="C22" s="1172"/>
      <c r="D22" s="1167"/>
      <c r="E22" s="1167"/>
      <c r="F22" s="1167"/>
      <c r="G22" s="1167"/>
      <c r="H22" s="259" t="s">
        <v>1071</v>
      </c>
      <c r="I22" s="1143"/>
      <c r="J22" s="259" t="s">
        <v>1071</v>
      </c>
      <c r="K22" s="1143"/>
      <c r="L22" s="1143"/>
      <c r="M22" s="1161"/>
      <c r="N22" s="1143"/>
      <c r="O22" s="1143"/>
    </row>
    <row r="23" spans="1:15" x14ac:dyDescent="0.2">
      <c r="B23" s="260" t="s">
        <v>487</v>
      </c>
      <c r="C23" s="261"/>
      <c r="D23" s="262">
        <v>0</v>
      </c>
      <c r="E23" s="262">
        <v>0.1</v>
      </c>
      <c r="F23" s="265" t="s">
        <v>1072</v>
      </c>
      <c r="G23" s="265" t="s">
        <v>1072</v>
      </c>
      <c r="H23" s="1168"/>
      <c r="I23" s="1169"/>
      <c r="J23" s="263"/>
      <c r="K23" s="263"/>
      <c r="L23" s="264"/>
      <c r="M23" s="271"/>
      <c r="N23" s="264"/>
      <c r="O23" s="264"/>
    </row>
    <row r="24" spans="1:15" x14ac:dyDescent="0.2">
      <c r="B24" s="1149" t="s">
        <v>711</v>
      </c>
      <c r="C24" s="1170">
        <v>1</v>
      </c>
      <c r="D24" s="1165"/>
      <c r="E24" s="1165"/>
      <c r="F24" s="1165"/>
      <c r="G24" s="1165"/>
      <c r="H24" s="1158" t="s">
        <v>1073</v>
      </c>
      <c r="I24" s="1158"/>
      <c r="J24" s="258" t="s">
        <v>1046</v>
      </c>
      <c r="K24" s="1158" t="s">
        <v>1074</v>
      </c>
      <c r="L24" s="1158" t="s">
        <v>1075</v>
      </c>
      <c r="M24" s="1159" t="s">
        <v>1076</v>
      </c>
      <c r="N24" s="1158" t="s">
        <v>1077</v>
      </c>
      <c r="O24" s="1158" t="s">
        <v>1078</v>
      </c>
    </row>
    <row r="25" spans="1:15" x14ac:dyDescent="0.2">
      <c r="B25" s="1150"/>
      <c r="C25" s="1171"/>
      <c r="D25" s="1166"/>
      <c r="E25" s="1166"/>
      <c r="F25" s="1166"/>
      <c r="G25" s="1166"/>
      <c r="H25" s="1142"/>
      <c r="I25" s="1142"/>
      <c r="J25" s="258" t="s">
        <v>1053</v>
      </c>
      <c r="K25" s="1142"/>
      <c r="L25" s="1142"/>
      <c r="M25" s="1160"/>
      <c r="N25" s="1142"/>
      <c r="O25" s="1142"/>
    </row>
    <row r="26" spans="1:15" x14ac:dyDescent="0.2">
      <c r="B26" s="1150"/>
      <c r="C26" s="1171"/>
      <c r="D26" s="1166"/>
      <c r="E26" s="1166"/>
      <c r="F26" s="1166"/>
      <c r="G26" s="1166"/>
      <c r="H26" s="1142"/>
      <c r="I26" s="1142"/>
      <c r="J26" s="258" t="s">
        <v>1054</v>
      </c>
      <c r="K26" s="1142"/>
      <c r="L26" s="1142"/>
      <c r="M26" s="1160"/>
      <c r="N26" s="1142"/>
      <c r="O26" s="1142"/>
    </row>
    <row r="27" spans="1:15" x14ac:dyDescent="0.2">
      <c r="B27" s="1151"/>
      <c r="C27" s="1172"/>
      <c r="D27" s="1167"/>
      <c r="E27" s="1167"/>
      <c r="F27" s="1167"/>
      <c r="G27" s="1167"/>
      <c r="H27" s="1143"/>
      <c r="I27" s="1143"/>
      <c r="J27" s="259" t="s">
        <v>1055</v>
      </c>
      <c r="K27" s="1143"/>
      <c r="L27" s="1143"/>
      <c r="M27" s="1161"/>
      <c r="N27" s="1143"/>
      <c r="O27" s="1143"/>
    </row>
    <row r="28" spans="1:15" x14ac:dyDescent="0.2">
      <c r="B28" s="266" t="s">
        <v>1079</v>
      </c>
      <c r="C28" s="267"/>
      <c r="D28" s="268">
        <v>1</v>
      </c>
      <c r="E28" s="268">
        <v>1</v>
      </c>
      <c r="F28" s="268">
        <v>1</v>
      </c>
      <c r="G28" s="268">
        <v>1</v>
      </c>
      <c r="H28" s="1168"/>
      <c r="I28" s="1169"/>
      <c r="J28" s="269"/>
      <c r="K28" s="269"/>
      <c r="L28" s="270"/>
      <c r="M28" s="272"/>
      <c r="N28" s="270"/>
      <c r="O28" s="270"/>
    </row>
    <row r="29" spans="1:15" x14ac:dyDescent="0.2">
      <c r="B29" s="1173" t="s">
        <v>1080</v>
      </c>
      <c r="C29" s="1174"/>
      <c r="D29" s="1174"/>
      <c r="E29" s="1174"/>
      <c r="F29" s="1174"/>
      <c r="G29" s="1174"/>
      <c r="H29" s="1174"/>
      <c r="I29" s="1174"/>
      <c r="J29" s="1174"/>
      <c r="K29" s="1174"/>
      <c r="L29" s="1174"/>
      <c r="M29" s="1174"/>
      <c r="N29" s="1174"/>
      <c r="O29" s="1175"/>
    </row>
    <row r="31" spans="1:15" x14ac:dyDescent="0.2">
      <c r="B31" s="326" t="s">
        <v>1081</v>
      </c>
    </row>
    <row r="32" spans="1:15" x14ac:dyDescent="0.2">
      <c r="B32" s="296" t="s">
        <v>1082</v>
      </c>
      <c r="C32" s="1188" t="s">
        <v>1083</v>
      </c>
      <c r="D32" s="1189"/>
      <c r="E32" s="1189"/>
      <c r="F32" s="1189"/>
      <c r="G32" s="1189"/>
      <c r="H32" s="1190"/>
      <c r="I32" s="1194" t="s">
        <v>1084</v>
      </c>
      <c r="J32" s="1197" t="s">
        <v>1040</v>
      </c>
      <c r="K32" s="1200" t="s">
        <v>1085</v>
      </c>
    </row>
    <row r="33" spans="2:11" x14ac:dyDescent="0.2">
      <c r="B33" s="297" t="s">
        <v>534</v>
      </c>
      <c r="C33" s="1191"/>
      <c r="D33" s="1192"/>
      <c r="E33" s="1192"/>
      <c r="F33" s="1192"/>
      <c r="G33" s="1192"/>
      <c r="H33" s="1193"/>
      <c r="I33" s="1195"/>
      <c r="J33" s="1198"/>
      <c r="K33" s="1201"/>
    </row>
    <row r="34" spans="2:11" ht="22.5" x14ac:dyDescent="0.2">
      <c r="B34" s="300" t="s">
        <v>528</v>
      </c>
      <c r="C34" s="1203" t="s">
        <v>1086</v>
      </c>
      <c r="D34" s="1204"/>
      <c r="E34" s="1204"/>
      <c r="F34" s="1205"/>
      <c r="G34" s="302" t="s">
        <v>1087</v>
      </c>
      <c r="H34" s="302" t="s">
        <v>1088</v>
      </c>
      <c r="I34" s="1196"/>
      <c r="J34" s="1199"/>
      <c r="K34" s="1202"/>
    </row>
    <row r="35" spans="2:11" ht="28.7" customHeight="1" x14ac:dyDescent="0.2">
      <c r="B35" s="1149" t="s">
        <v>535</v>
      </c>
      <c r="C35" s="1212" t="s">
        <v>1089</v>
      </c>
      <c r="D35" s="1213"/>
      <c r="E35" s="1213"/>
      <c r="F35" s="1214"/>
      <c r="G35" s="1209" t="s">
        <v>1090</v>
      </c>
      <c r="H35" s="1159" t="s">
        <v>1050</v>
      </c>
      <c r="I35" s="1159" t="s">
        <v>1068</v>
      </c>
      <c r="J35" s="1159" t="s">
        <v>1061</v>
      </c>
      <c r="K35" s="1159" t="s">
        <v>1091</v>
      </c>
    </row>
    <row r="36" spans="2:11" x14ac:dyDescent="0.2">
      <c r="B36" s="1151"/>
      <c r="C36" s="1215" t="s">
        <v>1092</v>
      </c>
      <c r="D36" s="1216"/>
      <c r="E36" s="1216"/>
      <c r="F36" s="1217"/>
      <c r="G36" s="1211"/>
      <c r="H36" s="1161"/>
      <c r="I36" s="1161"/>
      <c r="J36" s="1161"/>
      <c r="K36" s="1161"/>
    </row>
    <row r="37" spans="2:11" ht="90" x14ac:dyDescent="0.2">
      <c r="B37" s="277" t="s">
        <v>536</v>
      </c>
      <c r="C37" s="1206" t="s">
        <v>550</v>
      </c>
      <c r="D37" s="1207"/>
      <c r="E37" s="1207"/>
      <c r="F37" s="1208"/>
      <c r="G37" s="325" t="s">
        <v>1093</v>
      </c>
      <c r="H37" s="304" t="s">
        <v>1094</v>
      </c>
      <c r="I37" s="304" t="s">
        <v>1095</v>
      </c>
      <c r="J37" s="304" t="s">
        <v>1096</v>
      </c>
      <c r="K37" s="304" t="s">
        <v>1091</v>
      </c>
    </row>
    <row r="38" spans="2:11" x14ac:dyDescent="0.2">
      <c r="B38" s="305" t="s">
        <v>529</v>
      </c>
      <c r="C38" s="1180"/>
      <c r="D38" s="1181"/>
      <c r="E38" s="1181"/>
      <c r="F38" s="1182"/>
      <c r="G38" s="306"/>
      <c r="H38" s="306"/>
      <c r="I38" s="306"/>
      <c r="J38" s="306"/>
      <c r="K38" s="306"/>
    </row>
    <row r="39" spans="2:11" ht="18" x14ac:dyDescent="0.2">
      <c r="B39" s="1149" t="s">
        <v>1097</v>
      </c>
      <c r="C39" s="307" t="s">
        <v>1098</v>
      </c>
      <c r="D39" s="1186" t="s">
        <v>1075</v>
      </c>
      <c r="E39" s="1186" t="s">
        <v>1099</v>
      </c>
      <c r="F39" s="299"/>
      <c r="G39" s="1209" t="s">
        <v>1090</v>
      </c>
      <c r="H39" s="1159" t="s">
        <v>1050</v>
      </c>
      <c r="I39" s="1159" t="s">
        <v>1051</v>
      </c>
      <c r="J39" s="1159" t="s">
        <v>1100</v>
      </c>
      <c r="K39" s="1159" t="s">
        <v>1091</v>
      </c>
    </row>
    <row r="40" spans="2:11" ht="18" x14ac:dyDescent="0.2">
      <c r="B40" s="1150"/>
      <c r="C40" s="308" t="s">
        <v>1101</v>
      </c>
      <c r="D40" s="1187"/>
      <c r="E40" s="1187"/>
      <c r="F40" s="299"/>
      <c r="G40" s="1210"/>
      <c r="H40" s="1160"/>
      <c r="I40" s="1160"/>
      <c r="J40" s="1160"/>
      <c r="K40" s="1160"/>
    </row>
    <row r="41" spans="2:11" ht="18" x14ac:dyDescent="0.2">
      <c r="B41" s="1150"/>
      <c r="C41" s="309" t="s">
        <v>1102</v>
      </c>
      <c r="D41" s="309" t="s">
        <v>1103</v>
      </c>
      <c r="E41" s="309" t="s">
        <v>1104</v>
      </c>
      <c r="F41" s="299"/>
      <c r="G41" s="1210"/>
      <c r="H41" s="1160"/>
      <c r="I41" s="1160"/>
      <c r="J41" s="1160"/>
      <c r="K41" s="1160"/>
    </row>
    <row r="42" spans="2:11" ht="18" x14ac:dyDescent="0.2">
      <c r="B42" s="1150"/>
      <c r="C42" s="311" t="s">
        <v>1105</v>
      </c>
      <c r="D42" s="311" t="s">
        <v>1106</v>
      </c>
      <c r="E42" s="312" t="s">
        <v>1107</v>
      </c>
      <c r="F42" s="299"/>
      <c r="G42" s="1210"/>
      <c r="H42" s="1160"/>
      <c r="I42" s="1160"/>
      <c r="J42" s="1160"/>
      <c r="K42" s="1160"/>
    </row>
    <row r="43" spans="2:11" x14ac:dyDescent="0.2">
      <c r="B43" s="1150"/>
      <c r="C43" s="314" t="s">
        <v>1108</v>
      </c>
      <c r="D43" s="313" t="s">
        <v>1109</v>
      </c>
      <c r="E43" s="314" t="s">
        <v>1110</v>
      </c>
      <c r="F43" s="299"/>
      <c r="G43" s="1210"/>
      <c r="H43" s="1160"/>
      <c r="I43" s="1160"/>
      <c r="J43" s="1160"/>
      <c r="K43" s="1160"/>
    </row>
    <row r="44" spans="2:11" ht="16.5" x14ac:dyDescent="0.2">
      <c r="B44" s="1151"/>
      <c r="C44" s="315" t="s">
        <v>1111</v>
      </c>
      <c r="D44" s="315" t="s">
        <v>1111</v>
      </c>
      <c r="E44" s="316" t="s">
        <v>1112</v>
      </c>
      <c r="F44" s="298"/>
      <c r="G44" s="1211"/>
      <c r="H44" s="1161"/>
      <c r="I44" s="1161"/>
      <c r="J44" s="1161"/>
      <c r="K44" s="1161"/>
    </row>
    <row r="45" spans="2:11" ht="18" x14ac:dyDescent="0.2">
      <c r="B45" s="1149" t="s">
        <v>1113</v>
      </c>
      <c r="C45" s="307" t="s">
        <v>1098</v>
      </c>
      <c r="D45" s="1186" t="s">
        <v>1075</v>
      </c>
      <c r="E45" s="1186" t="s">
        <v>1099</v>
      </c>
      <c r="F45" s="299"/>
      <c r="G45" s="1209" t="s">
        <v>1090</v>
      </c>
      <c r="H45" s="1159" t="s">
        <v>1050</v>
      </c>
      <c r="I45" s="1159" t="s">
        <v>1051</v>
      </c>
      <c r="J45" s="1159" t="s">
        <v>1100</v>
      </c>
      <c r="K45" s="1159" t="s">
        <v>1091</v>
      </c>
    </row>
    <row r="46" spans="2:11" ht="16.5" x14ac:dyDescent="0.2">
      <c r="B46" s="1150"/>
      <c r="C46" s="317" t="s">
        <v>1114</v>
      </c>
      <c r="D46" s="1187"/>
      <c r="E46" s="1187"/>
      <c r="F46" s="299"/>
      <c r="G46" s="1210"/>
      <c r="H46" s="1160"/>
      <c r="I46" s="1160"/>
      <c r="J46" s="1160"/>
      <c r="K46" s="1160"/>
    </row>
    <row r="47" spans="2:11" ht="18" x14ac:dyDescent="0.2">
      <c r="B47" s="1150"/>
      <c r="C47" s="309" t="s">
        <v>1115</v>
      </c>
      <c r="D47" s="309" t="s">
        <v>1116</v>
      </c>
      <c r="E47" s="309" t="s">
        <v>1104</v>
      </c>
      <c r="F47" s="299"/>
      <c r="G47" s="1210"/>
      <c r="H47" s="1160"/>
      <c r="I47" s="1160"/>
      <c r="J47" s="1160"/>
      <c r="K47" s="1160"/>
    </row>
    <row r="48" spans="2:11" ht="18" x14ac:dyDescent="0.2">
      <c r="B48" s="1150"/>
      <c r="C48" s="312" t="s">
        <v>1117</v>
      </c>
      <c r="D48" s="312" t="s">
        <v>1118</v>
      </c>
      <c r="E48" s="312" t="s">
        <v>1107</v>
      </c>
      <c r="F48" s="299"/>
      <c r="G48" s="1210"/>
      <c r="H48" s="1160"/>
      <c r="I48" s="1160"/>
      <c r="J48" s="1160"/>
      <c r="K48" s="1160"/>
    </row>
    <row r="49" spans="2:11" x14ac:dyDescent="0.2">
      <c r="B49" s="1150"/>
      <c r="C49" s="314" t="s">
        <v>1119</v>
      </c>
      <c r="D49" s="314" t="s">
        <v>1120</v>
      </c>
      <c r="E49" s="314" t="s">
        <v>1110</v>
      </c>
      <c r="F49" s="299"/>
      <c r="G49" s="1210"/>
      <c r="H49" s="1160"/>
      <c r="I49" s="1160"/>
      <c r="J49" s="1160"/>
      <c r="K49" s="1160"/>
    </row>
    <row r="50" spans="2:11" ht="16.5" x14ac:dyDescent="0.2">
      <c r="B50" s="1151"/>
      <c r="C50" s="315" t="s">
        <v>1121</v>
      </c>
      <c r="D50" s="315" t="s">
        <v>1121</v>
      </c>
      <c r="E50" s="316" t="s">
        <v>1112</v>
      </c>
      <c r="F50" s="298"/>
      <c r="G50" s="1211"/>
      <c r="H50" s="1161"/>
      <c r="I50" s="1161"/>
      <c r="J50" s="1161"/>
      <c r="K50" s="1161"/>
    </row>
    <row r="51" spans="2:11" x14ac:dyDescent="0.2">
      <c r="B51" s="305" t="s">
        <v>530</v>
      </c>
      <c r="C51" s="1180"/>
      <c r="D51" s="1181"/>
      <c r="E51" s="1181"/>
      <c r="F51" s="1182"/>
      <c r="G51" s="306"/>
      <c r="H51" s="306"/>
      <c r="I51" s="306"/>
      <c r="J51" s="306"/>
      <c r="K51" s="306"/>
    </row>
    <row r="52" spans="2:11" ht="20.45" customHeight="1" x14ac:dyDescent="0.2">
      <c r="B52" s="1149" t="s">
        <v>1122</v>
      </c>
      <c r="C52" s="1218" t="s">
        <v>561</v>
      </c>
      <c r="D52" s="1219"/>
      <c r="E52" s="1219"/>
      <c r="F52" s="1220"/>
      <c r="G52" s="1159" t="s">
        <v>1075</v>
      </c>
      <c r="H52" s="1159" t="s">
        <v>1076</v>
      </c>
      <c r="I52" s="1227" t="s">
        <v>1123</v>
      </c>
      <c r="J52" s="1183" t="s">
        <v>1124</v>
      </c>
      <c r="K52" s="318"/>
    </row>
    <row r="53" spans="2:11" x14ac:dyDescent="0.2">
      <c r="B53" s="1150"/>
      <c r="C53" s="1221"/>
      <c r="D53" s="1222"/>
      <c r="E53" s="1222"/>
      <c r="F53" s="1223"/>
      <c r="G53" s="1160"/>
      <c r="H53" s="1160"/>
      <c r="I53" s="1228"/>
      <c r="J53" s="1184"/>
      <c r="K53" s="319" t="s">
        <v>1125</v>
      </c>
    </row>
    <row r="54" spans="2:11" x14ac:dyDescent="0.2">
      <c r="B54" s="1151"/>
      <c r="C54" s="1224"/>
      <c r="D54" s="1225"/>
      <c r="E54" s="1225"/>
      <c r="F54" s="1226"/>
      <c r="G54" s="1161"/>
      <c r="H54" s="1161"/>
      <c r="I54" s="1229"/>
      <c r="J54" s="1185"/>
      <c r="K54" s="320" t="s">
        <v>1126</v>
      </c>
    </row>
    <row r="55" spans="2:11" ht="33.6" customHeight="1" x14ac:dyDescent="0.2">
      <c r="B55" s="1149" t="s">
        <v>1127</v>
      </c>
      <c r="C55" s="1218" t="s">
        <v>1128</v>
      </c>
      <c r="D55" s="1219"/>
      <c r="E55" s="1219"/>
      <c r="F55" s="1220"/>
      <c r="G55" s="1159" t="s">
        <v>1075</v>
      </c>
      <c r="H55" s="1159" t="s">
        <v>1076</v>
      </c>
      <c r="I55" s="1227" t="s">
        <v>1123</v>
      </c>
      <c r="J55" s="1183" t="s">
        <v>1124</v>
      </c>
      <c r="K55" s="318"/>
    </row>
    <row r="56" spans="2:11" x14ac:dyDescent="0.2">
      <c r="B56" s="1151"/>
      <c r="C56" s="1224"/>
      <c r="D56" s="1225"/>
      <c r="E56" s="1225"/>
      <c r="F56" s="1226"/>
      <c r="G56" s="1161"/>
      <c r="H56" s="1161"/>
      <c r="I56" s="1229"/>
      <c r="J56" s="1185"/>
      <c r="K56" s="320" t="s">
        <v>1129</v>
      </c>
    </row>
    <row r="57" spans="2:11" ht="18" x14ac:dyDescent="0.2">
      <c r="B57" s="1149" t="s">
        <v>1130</v>
      </c>
      <c r="C57" s="307" t="s">
        <v>472</v>
      </c>
      <c r="D57" s="1186" t="s">
        <v>1075</v>
      </c>
      <c r="E57" s="1186" t="s">
        <v>626</v>
      </c>
      <c r="F57" s="299"/>
      <c r="G57" s="1159" t="s">
        <v>1075</v>
      </c>
      <c r="H57" s="1159" t="s">
        <v>1076</v>
      </c>
      <c r="I57" s="1159" t="s">
        <v>1131</v>
      </c>
      <c r="J57" s="1159" t="s">
        <v>1052</v>
      </c>
      <c r="K57" s="321"/>
    </row>
    <row r="58" spans="2:11" ht="18" x14ac:dyDescent="0.2">
      <c r="B58" s="1150"/>
      <c r="C58" s="308" t="s">
        <v>1132</v>
      </c>
      <c r="D58" s="1187"/>
      <c r="E58" s="1187"/>
      <c r="F58" s="299"/>
      <c r="G58" s="1160"/>
      <c r="H58" s="1160"/>
      <c r="I58" s="1160"/>
      <c r="J58" s="1160"/>
      <c r="K58" s="303" t="s">
        <v>1133</v>
      </c>
    </row>
    <row r="59" spans="2:11" ht="18" x14ac:dyDescent="0.2">
      <c r="B59" s="1150"/>
      <c r="C59" s="309" t="s">
        <v>1134</v>
      </c>
      <c r="D59" s="309" t="s">
        <v>1116</v>
      </c>
      <c r="E59" s="309" t="s">
        <v>1104</v>
      </c>
      <c r="F59" s="299"/>
      <c r="G59" s="1160"/>
      <c r="H59" s="1160"/>
      <c r="I59" s="1160"/>
      <c r="J59" s="1160"/>
      <c r="K59" s="310"/>
    </row>
    <row r="60" spans="2:11" ht="18" x14ac:dyDescent="0.2">
      <c r="B60" s="1150"/>
      <c r="C60" s="312" t="s">
        <v>1135</v>
      </c>
      <c r="D60" s="312" t="s">
        <v>1118</v>
      </c>
      <c r="E60" s="312" t="s">
        <v>1107</v>
      </c>
      <c r="F60" s="299"/>
      <c r="G60" s="1160"/>
      <c r="H60" s="1160"/>
      <c r="I60" s="1160"/>
      <c r="J60" s="1160"/>
      <c r="K60" s="310"/>
    </row>
    <row r="61" spans="2:11" x14ac:dyDescent="0.2">
      <c r="B61" s="1150"/>
      <c r="C61" s="314" t="s">
        <v>1136</v>
      </c>
      <c r="D61" s="314" t="s">
        <v>1120</v>
      </c>
      <c r="E61" s="314" t="s">
        <v>1110</v>
      </c>
      <c r="F61" s="299"/>
      <c r="G61" s="1160"/>
      <c r="H61" s="1160"/>
      <c r="I61" s="1160"/>
      <c r="J61" s="1160"/>
      <c r="K61" s="310"/>
    </row>
    <row r="62" spans="2:11" ht="16.5" x14ac:dyDescent="0.2">
      <c r="B62" s="1151"/>
      <c r="C62" s="315" t="s">
        <v>1121</v>
      </c>
      <c r="D62" s="315" t="s">
        <v>1121</v>
      </c>
      <c r="E62" s="316" t="s">
        <v>1112</v>
      </c>
      <c r="F62" s="298"/>
      <c r="G62" s="1161"/>
      <c r="H62" s="1161"/>
      <c r="I62" s="1161"/>
      <c r="J62" s="1161"/>
      <c r="K62" s="301"/>
    </row>
    <row r="63" spans="2:11" x14ac:dyDescent="0.2">
      <c r="B63" s="305" t="s">
        <v>531</v>
      </c>
      <c r="C63" s="1180"/>
      <c r="D63" s="1181"/>
      <c r="E63" s="1181"/>
      <c r="F63" s="1182"/>
      <c r="G63" s="306"/>
      <c r="H63" s="306"/>
      <c r="I63" s="306"/>
      <c r="J63" s="306"/>
      <c r="K63" s="306"/>
    </row>
    <row r="64" spans="2:11" ht="24" customHeight="1" x14ac:dyDescent="0.2">
      <c r="B64" s="1149" t="s">
        <v>1137</v>
      </c>
      <c r="C64" s="307" t="s">
        <v>1138</v>
      </c>
      <c r="D64" s="307" t="s">
        <v>472</v>
      </c>
      <c r="E64" s="307" t="s">
        <v>1075</v>
      </c>
      <c r="F64" s="1186" t="s">
        <v>626</v>
      </c>
      <c r="G64" s="1209" t="s">
        <v>1139</v>
      </c>
      <c r="H64" s="303" t="s">
        <v>1140</v>
      </c>
      <c r="I64" s="1159" t="s">
        <v>1141</v>
      </c>
      <c r="J64" s="1183" t="s">
        <v>1142</v>
      </c>
      <c r="K64" s="1183" t="s">
        <v>1143</v>
      </c>
    </row>
    <row r="65" spans="2:11" x14ac:dyDescent="0.2">
      <c r="B65" s="1150"/>
      <c r="C65" s="308" t="s">
        <v>1144</v>
      </c>
      <c r="D65" s="308" t="s">
        <v>1145</v>
      </c>
      <c r="E65" s="322" t="s">
        <v>1146</v>
      </c>
      <c r="F65" s="1187"/>
      <c r="G65" s="1210"/>
      <c r="H65" s="303" t="s">
        <v>1147</v>
      </c>
      <c r="I65" s="1160"/>
      <c r="J65" s="1184"/>
      <c r="K65" s="1184"/>
    </row>
    <row r="66" spans="2:11" x14ac:dyDescent="0.2">
      <c r="B66" s="1151"/>
      <c r="C66" s="323">
        <v>0.4</v>
      </c>
      <c r="D66" s="323">
        <v>0.8</v>
      </c>
      <c r="E66" s="309" t="s">
        <v>1148</v>
      </c>
      <c r="F66" s="309" t="s">
        <v>1104</v>
      </c>
      <c r="G66" s="1211"/>
      <c r="H66" s="304" t="s">
        <v>1149</v>
      </c>
      <c r="I66" s="1161"/>
      <c r="J66" s="1185"/>
      <c r="K66" s="1185"/>
    </row>
    <row r="67" spans="2:11" x14ac:dyDescent="0.2">
      <c r="B67" s="305" t="s">
        <v>532</v>
      </c>
      <c r="C67" s="1180"/>
      <c r="D67" s="1181"/>
      <c r="E67" s="1181"/>
      <c r="F67" s="1182"/>
      <c r="G67" s="306"/>
      <c r="H67" s="306"/>
      <c r="I67" s="306"/>
      <c r="J67" s="306"/>
      <c r="K67" s="306"/>
    </row>
    <row r="68" spans="2:11" ht="49.5" x14ac:dyDescent="0.2">
      <c r="B68" s="277" t="s">
        <v>1150</v>
      </c>
      <c r="C68" s="1230">
        <v>1</v>
      </c>
      <c r="D68" s="1231"/>
      <c r="E68" s="1231"/>
      <c r="F68" s="1232"/>
      <c r="G68" s="304" t="s">
        <v>1075</v>
      </c>
      <c r="H68" s="304" t="s">
        <v>1151</v>
      </c>
      <c r="I68" s="324" t="s">
        <v>1152</v>
      </c>
      <c r="J68" s="304" t="s">
        <v>1153</v>
      </c>
      <c r="K68" s="304" t="s">
        <v>1091</v>
      </c>
    </row>
    <row r="69" spans="2:11" x14ac:dyDescent="0.2">
      <c r="B69" s="305" t="s">
        <v>533</v>
      </c>
      <c r="C69" s="1180"/>
      <c r="D69" s="1181"/>
      <c r="E69" s="1181"/>
      <c r="F69" s="1182"/>
      <c r="G69" s="306"/>
      <c r="H69" s="306"/>
      <c r="I69" s="306"/>
      <c r="J69" s="306"/>
      <c r="K69" s="306"/>
    </row>
    <row r="70" spans="2:11" ht="54" x14ac:dyDescent="0.2">
      <c r="B70" s="277" t="s">
        <v>1154</v>
      </c>
      <c r="C70" s="1233">
        <v>3.76</v>
      </c>
      <c r="D70" s="1234"/>
      <c r="E70" s="1234"/>
      <c r="F70" s="1235"/>
      <c r="G70" s="304" t="s">
        <v>1075</v>
      </c>
      <c r="H70" s="304" t="s">
        <v>1076</v>
      </c>
      <c r="I70" s="304" t="s">
        <v>1155</v>
      </c>
      <c r="J70" s="304" t="s">
        <v>1156</v>
      </c>
      <c r="K70" s="320" t="s">
        <v>1157</v>
      </c>
    </row>
  </sheetData>
  <mergeCells count="134">
    <mergeCell ref="K64:K66"/>
    <mergeCell ref="C67:F67"/>
    <mergeCell ref="C68:F68"/>
    <mergeCell ref="C69:F69"/>
    <mergeCell ref="C70:F70"/>
    <mergeCell ref="C63:F63"/>
    <mergeCell ref="B64:B66"/>
    <mergeCell ref="G64:G66"/>
    <mergeCell ref="I64:I66"/>
    <mergeCell ref="J64:J66"/>
    <mergeCell ref="F64:F65"/>
    <mergeCell ref="B57:B62"/>
    <mergeCell ref="G57:G62"/>
    <mergeCell ref="H57:H62"/>
    <mergeCell ref="I57:I62"/>
    <mergeCell ref="J57:J62"/>
    <mergeCell ref="B55:B56"/>
    <mergeCell ref="C55:F56"/>
    <mergeCell ref="G55:G56"/>
    <mergeCell ref="H55:H56"/>
    <mergeCell ref="I55:I56"/>
    <mergeCell ref="D57:D58"/>
    <mergeCell ref="E57:E58"/>
    <mergeCell ref="B52:B54"/>
    <mergeCell ref="C52:F54"/>
    <mergeCell ref="G52:G54"/>
    <mergeCell ref="H52:H54"/>
    <mergeCell ref="I52:I54"/>
    <mergeCell ref="B45:B50"/>
    <mergeCell ref="G45:G50"/>
    <mergeCell ref="H45:H50"/>
    <mergeCell ref="I45:I50"/>
    <mergeCell ref="B39:B44"/>
    <mergeCell ref="G39:G44"/>
    <mergeCell ref="H39:H44"/>
    <mergeCell ref="I39:I44"/>
    <mergeCell ref="J39:J44"/>
    <mergeCell ref="B35:B36"/>
    <mergeCell ref="C35:F35"/>
    <mergeCell ref="C36:F36"/>
    <mergeCell ref="G35:G36"/>
    <mergeCell ref="H35:H36"/>
    <mergeCell ref="C38:F38"/>
    <mergeCell ref="C32:H33"/>
    <mergeCell ref="I32:I34"/>
    <mergeCell ref="J32:J34"/>
    <mergeCell ref="K32:K34"/>
    <mergeCell ref="C34:F34"/>
    <mergeCell ref="I35:I36"/>
    <mergeCell ref="J35:J36"/>
    <mergeCell ref="K35:K36"/>
    <mergeCell ref="C37:F37"/>
    <mergeCell ref="K39:K44"/>
    <mergeCell ref="K45:K50"/>
    <mergeCell ref="C51:F51"/>
    <mergeCell ref="J52:J54"/>
    <mergeCell ref="J55:J56"/>
    <mergeCell ref="D39:D40"/>
    <mergeCell ref="E39:E40"/>
    <mergeCell ref="D45:D46"/>
    <mergeCell ref="E45:E46"/>
    <mergeCell ref="J45:J50"/>
    <mergeCell ref="O24:O27"/>
    <mergeCell ref="H28:I28"/>
    <mergeCell ref="B29:O29"/>
    <mergeCell ref="B1:P1"/>
    <mergeCell ref="B2:P2"/>
    <mergeCell ref="B3:P3"/>
    <mergeCell ref="B4:P4"/>
    <mergeCell ref="C5:P5"/>
    <mergeCell ref="H24:H27"/>
    <mergeCell ref="I24:I27"/>
    <mergeCell ref="K24:K27"/>
    <mergeCell ref="L24:L27"/>
    <mergeCell ref="M24:M27"/>
    <mergeCell ref="N24:N27"/>
    <mergeCell ref="B24:B27"/>
    <mergeCell ref="C24:C27"/>
    <mergeCell ref="D24:D27"/>
    <mergeCell ref="E24:E27"/>
    <mergeCell ref="F24:F27"/>
    <mergeCell ref="G24:G27"/>
    <mergeCell ref="K19:K22"/>
    <mergeCell ref="L19:L22"/>
    <mergeCell ref="M19:M22"/>
    <mergeCell ref="N19:N22"/>
    <mergeCell ref="O19:O22"/>
    <mergeCell ref="H23:I23"/>
    <mergeCell ref="H18:I18"/>
    <mergeCell ref="B19:B22"/>
    <mergeCell ref="C19:C22"/>
    <mergeCell ref="D19:D22"/>
    <mergeCell ref="E19:E22"/>
    <mergeCell ref="F19:F22"/>
    <mergeCell ref="G19:G22"/>
    <mergeCell ref="I19:I22"/>
    <mergeCell ref="M10:M13"/>
    <mergeCell ref="N10:N13"/>
    <mergeCell ref="O14:O17"/>
    <mergeCell ref="B14:B17"/>
    <mergeCell ref="C14:C17"/>
    <mergeCell ref="D14:D17"/>
    <mergeCell ref="E14:E17"/>
    <mergeCell ref="F14:F17"/>
    <mergeCell ref="G14:G17"/>
    <mergeCell ref="I14:I17"/>
    <mergeCell ref="K14:K17"/>
    <mergeCell ref="L14:L17"/>
    <mergeCell ref="M14:M17"/>
    <mergeCell ref="N14:N17"/>
    <mergeCell ref="A14:A17"/>
    <mergeCell ref="B6:B7"/>
    <mergeCell ref="C6:C8"/>
    <mergeCell ref="D6:E6"/>
    <mergeCell ref="F6:G6"/>
    <mergeCell ref="H6:O7"/>
    <mergeCell ref="D7:E7"/>
    <mergeCell ref="F7:G7"/>
    <mergeCell ref="H8:M8"/>
    <mergeCell ref="N8:N9"/>
    <mergeCell ref="O10:O13"/>
    <mergeCell ref="O8:O9"/>
    <mergeCell ref="H9:I9"/>
    <mergeCell ref="J9:K9"/>
    <mergeCell ref="B10:B13"/>
    <mergeCell ref="C10:C13"/>
    <mergeCell ref="D10:D13"/>
    <mergeCell ref="E10:E13"/>
    <mergeCell ref="F10:F13"/>
    <mergeCell ref="G10:G13"/>
    <mergeCell ref="I10:I13"/>
    <mergeCell ref="J10:J13"/>
    <mergeCell ref="K10:K13"/>
    <mergeCell ref="L10:L13"/>
  </mergeCells>
  <conditionalFormatting sqref="C2:D2 F2">
    <cfRule type="cellIs" dxfId="2" priority="1" stopIfTrue="1" operator="equal">
      <formula>0</formula>
    </cfRule>
    <cfRule type="cellIs" dxfId="1" priority="2" stopIfTrue="1" operator="equal">
      <formula>$W$9</formula>
    </cfRule>
    <cfRule type="cellIs" dxfId="0" priority="3" stopIfTrue="1" operator="equal">
      <formula>$Y$9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S186"/>
  <sheetViews>
    <sheetView showGridLines="0" tabSelected="1" zoomScaleNormal="100" workbookViewId="0">
      <selection sqref="A1:AC1"/>
    </sheetView>
  </sheetViews>
  <sheetFormatPr baseColWidth="10" defaultColWidth="0" defaultRowHeight="12.75" zeroHeight="1" x14ac:dyDescent="0.2"/>
  <cols>
    <col min="1" max="2" width="10.85546875" customWidth="1"/>
    <col min="3" max="3" width="24.7109375" bestFit="1" customWidth="1"/>
    <col min="4" max="4" width="14.28515625" bestFit="1" customWidth="1"/>
    <col min="5" max="11" width="7" customWidth="1"/>
    <col min="12" max="24" width="5.42578125" customWidth="1"/>
    <col min="25" max="25" width="5.85546875" customWidth="1"/>
    <col min="26" max="38" width="4.42578125" customWidth="1"/>
    <col min="39" max="39" width="6.140625" customWidth="1"/>
    <col min="40" max="40" width="4.42578125" customWidth="1"/>
    <col min="41" max="41" width="5.140625" customWidth="1"/>
    <col min="42" max="47" width="6.140625" customWidth="1"/>
    <col min="48" max="48" width="5" customWidth="1"/>
    <col min="49" max="49" width="6.140625" customWidth="1"/>
    <col min="50" max="50" width="6.42578125" customWidth="1"/>
    <col min="51" max="51" width="4.85546875" customWidth="1"/>
    <col min="52" max="52" width="7.42578125" customWidth="1"/>
    <col min="53" max="53" width="8.42578125" customWidth="1"/>
    <col min="54" max="55" width="4.85546875" customWidth="1"/>
    <col min="56" max="56" width="7" customWidth="1"/>
    <col min="57" max="62" width="5.42578125" customWidth="1"/>
    <col min="63" max="74" width="7.140625" customWidth="1"/>
    <col min="75" max="86" width="5.140625" customWidth="1"/>
    <col min="87" max="87" width="8.28515625" customWidth="1"/>
    <col min="88" max="93" width="5.140625" customWidth="1"/>
    <col min="94" max="97" width="6.42578125" customWidth="1"/>
    <col min="98" max="98" width="6.42578125" hidden="1" customWidth="1"/>
    <col min="99" max="99" width="6.42578125" customWidth="1"/>
    <col min="100" max="100" width="5.28515625" customWidth="1"/>
    <col min="101" max="101" width="6" customWidth="1"/>
    <col min="102" max="105" width="6.42578125" customWidth="1"/>
    <col min="106" max="108" width="4.28515625" customWidth="1"/>
    <col min="109" max="109" width="6.42578125" customWidth="1"/>
    <col min="110" max="111" width="7.140625" customWidth="1"/>
    <col min="112" max="115" width="6.7109375" customWidth="1"/>
    <col min="116" max="148" width="10.85546875" customWidth="1"/>
    <col min="149" max="149" width="4.7109375" customWidth="1"/>
    <col min="150" max="16384" width="10.85546875" hidden="1"/>
  </cols>
  <sheetData>
    <row r="1" spans="1:148" ht="33.75" customHeight="1" x14ac:dyDescent="0.2">
      <c r="A1" s="707" t="s">
        <v>191</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6"/>
      <c r="AE1" s="6"/>
      <c r="AF1" s="6"/>
      <c r="AG1" s="6"/>
      <c r="AH1" s="6"/>
      <c r="AI1" s="6"/>
      <c r="AJ1" s="6"/>
      <c r="AK1" s="6"/>
      <c r="AL1" s="6"/>
      <c r="AM1" s="6"/>
      <c r="AN1" s="6"/>
      <c r="AO1" s="6"/>
      <c r="AP1" s="6"/>
      <c r="AQ1" s="44"/>
      <c r="AR1" s="44"/>
      <c r="AS1" s="44"/>
      <c r="AT1" s="44"/>
      <c r="AU1" s="44"/>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row>
    <row r="2" spans="1:148" x14ac:dyDescent="0.2">
      <c r="A2" s="709" t="s">
        <v>192</v>
      </c>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6"/>
      <c r="AE2" s="6"/>
      <c r="AF2" s="6"/>
      <c r="AG2" s="6"/>
      <c r="AH2" s="6"/>
      <c r="AI2" s="6"/>
      <c r="AJ2" s="6"/>
      <c r="AK2" s="6"/>
      <c r="AL2" s="6"/>
      <c r="AM2" s="6"/>
      <c r="AN2" s="6"/>
      <c r="AO2" s="6"/>
      <c r="AP2" s="6"/>
      <c r="AQ2" s="44"/>
      <c r="AR2" s="44"/>
      <c r="AS2" s="44"/>
      <c r="AT2" s="44"/>
      <c r="AU2" s="44"/>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row>
    <row r="3" spans="1:148" x14ac:dyDescent="0.2">
      <c r="A3" s="709" t="s">
        <v>193</v>
      </c>
      <c r="B3" s="710"/>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6"/>
      <c r="AE3" s="6"/>
      <c r="AF3" s="6"/>
      <c r="AG3" s="6"/>
      <c r="AH3" s="6"/>
      <c r="AI3" s="6"/>
      <c r="AJ3" s="6"/>
      <c r="AK3" s="6"/>
      <c r="AL3" s="6"/>
      <c r="AM3" s="6"/>
      <c r="AN3" s="6"/>
      <c r="AO3" s="6"/>
      <c r="AP3" s="6"/>
      <c r="AQ3" s="44"/>
      <c r="AR3" s="44"/>
      <c r="AS3" s="44"/>
      <c r="AT3" s="44"/>
      <c r="AU3" s="44"/>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row>
    <row r="4" spans="1:148" x14ac:dyDescent="0.2">
      <c r="A4" s="709" t="s">
        <v>194</v>
      </c>
      <c r="B4" s="710"/>
      <c r="C4" s="710"/>
      <c r="D4" s="710"/>
      <c r="E4" s="710"/>
      <c r="F4" s="710"/>
      <c r="G4" s="710"/>
      <c r="H4" s="710"/>
      <c r="I4" s="710"/>
      <c r="J4" s="710"/>
      <c r="K4" s="710"/>
      <c r="L4" s="710"/>
      <c r="M4" s="710"/>
      <c r="N4" s="710"/>
      <c r="O4" s="710"/>
      <c r="P4" s="710"/>
      <c r="Q4" s="710"/>
      <c r="R4" s="710"/>
      <c r="S4" s="710"/>
      <c r="T4" s="710"/>
      <c r="U4" s="710"/>
      <c r="V4" s="710"/>
      <c r="W4" s="710"/>
      <c r="X4" s="710"/>
      <c r="Y4" s="710"/>
      <c r="Z4" s="710"/>
      <c r="AA4" s="710"/>
      <c r="AB4" s="710"/>
      <c r="AC4" s="710"/>
      <c r="AD4" s="6"/>
      <c r="AE4" s="6"/>
      <c r="AF4" s="6"/>
      <c r="AG4" s="6"/>
      <c r="AH4" s="6"/>
      <c r="AI4" s="6"/>
      <c r="AJ4" s="6"/>
      <c r="AK4" s="6"/>
      <c r="AL4" s="6"/>
      <c r="AM4" s="6"/>
      <c r="AN4" s="6"/>
      <c r="AO4" s="6"/>
      <c r="AP4" s="6"/>
      <c r="AQ4" s="44"/>
      <c r="AR4" s="44"/>
      <c r="AS4" s="44"/>
      <c r="AT4" s="44"/>
      <c r="AU4" s="44"/>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row>
    <row r="5" spans="1:148" x14ac:dyDescent="0.2">
      <c r="A5" s="44"/>
      <c r="B5" s="44"/>
      <c r="C5" s="44"/>
      <c r="D5" s="44"/>
      <c r="E5" s="44"/>
      <c r="F5" s="44"/>
      <c r="G5" s="44"/>
      <c r="H5" s="44"/>
      <c r="I5" s="44"/>
      <c r="J5" s="44"/>
      <c r="K5" s="44"/>
      <c r="L5" s="44"/>
      <c r="M5" s="44"/>
      <c r="N5" s="44"/>
      <c r="O5" s="44"/>
      <c r="P5" s="44"/>
      <c r="Q5" s="44"/>
      <c r="R5" s="44"/>
      <c r="S5" s="44"/>
      <c r="T5" s="44"/>
      <c r="U5" s="44"/>
      <c r="V5" s="44"/>
      <c r="W5" s="44"/>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row>
    <row r="6" spans="1:148" x14ac:dyDescent="0.2">
      <c r="A6" s="280" t="s">
        <v>195</v>
      </c>
      <c r="B6" s="484"/>
      <c r="C6" s="484"/>
      <c r="D6" s="484"/>
      <c r="E6" s="484"/>
      <c r="F6" s="484"/>
      <c r="G6" s="484"/>
      <c r="H6" s="484"/>
      <c r="I6" s="484"/>
      <c r="J6" s="484"/>
      <c r="K6" s="484"/>
      <c r="L6" s="6"/>
      <c r="M6" s="6"/>
      <c r="N6" s="1255" t="s">
        <v>196</v>
      </c>
      <c r="O6" s="1255"/>
      <c r="P6" s="1255"/>
      <c r="Q6" s="1255"/>
      <c r="R6" s="1254" t="s">
        <v>197</v>
      </c>
      <c r="S6" s="523"/>
      <c r="T6" s="6"/>
      <c r="U6" s="485" t="s">
        <v>199</v>
      </c>
      <c r="V6" s="523" t="s">
        <v>198</v>
      </c>
      <c r="W6" s="6"/>
      <c r="X6" s="44"/>
      <c r="Y6" s="486" t="s">
        <v>200</v>
      </c>
      <c r="Z6" s="712">
        <v>2025</v>
      </c>
      <c r="AA6" s="713"/>
      <c r="AB6" s="6"/>
      <c r="AC6" s="6"/>
      <c r="AD6" s="6"/>
      <c r="AE6" s="6"/>
      <c r="AF6" s="6"/>
      <c r="AG6" s="6"/>
      <c r="AH6" s="6"/>
      <c r="AI6" s="6"/>
      <c r="AJ6" s="6"/>
      <c r="AK6" s="6"/>
      <c r="AL6" s="6"/>
      <c r="AM6" s="6"/>
      <c r="AN6" s="6"/>
      <c r="AO6" s="6"/>
      <c r="AP6" s="6"/>
      <c r="AQ6" s="711"/>
      <c r="AR6" s="474"/>
      <c r="AS6" s="474"/>
      <c r="AT6" s="474"/>
      <c r="AU6" s="740"/>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44"/>
      <c r="CT6" s="6"/>
      <c r="CU6" s="757"/>
      <c r="CV6" s="6"/>
      <c r="CW6" s="6"/>
      <c r="CX6" s="6"/>
      <c r="CY6" s="6"/>
      <c r="CZ6" s="6"/>
      <c r="DA6" s="6"/>
      <c r="DB6" s="6"/>
      <c r="DC6" s="6"/>
      <c r="DD6" s="6"/>
      <c r="DE6" s="6"/>
      <c r="DF6" s="6"/>
      <c r="DG6" s="6"/>
      <c r="DH6" s="6"/>
      <c r="DI6" s="6"/>
      <c r="DJ6" s="6"/>
      <c r="DK6" s="6"/>
      <c r="DL6" s="6"/>
      <c r="DM6" s="6"/>
      <c r="DN6" s="6"/>
      <c r="DO6" s="6"/>
      <c r="DP6" s="6"/>
    </row>
    <row r="7" spans="1:148" x14ac:dyDescent="0.2">
      <c r="A7" s="6"/>
      <c r="B7" s="280" t="s">
        <v>201</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711"/>
      <c r="AQ7" s="711"/>
      <c r="AR7" s="474"/>
      <c r="AS7" s="474"/>
      <c r="AT7" s="474"/>
      <c r="AU7" s="740"/>
      <c r="AV7" s="6"/>
      <c r="AW7" s="6"/>
      <c r="AX7" s="6"/>
      <c r="AY7" s="6"/>
      <c r="AZ7" s="6"/>
      <c r="BA7" s="6"/>
      <c r="BB7" s="6"/>
      <c r="BC7" s="6"/>
      <c r="BD7" s="6"/>
      <c r="BE7" s="6"/>
      <c r="BF7" s="6"/>
      <c r="BG7" s="6"/>
      <c r="BH7" s="6"/>
      <c r="BI7" s="6"/>
      <c r="BJ7" s="6"/>
      <c r="BK7" s="6"/>
      <c r="BL7" s="6"/>
      <c r="BM7" s="762"/>
      <c r="BN7" s="762"/>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44"/>
      <c r="CT7" s="6"/>
      <c r="CU7" s="757"/>
      <c r="CV7" s="6"/>
      <c r="CW7" s="6"/>
      <c r="CX7" s="6"/>
      <c r="CY7" s="6"/>
      <c r="CZ7" s="6"/>
      <c r="DA7" s="6"/>
      <c r="DB7" s="6"/>
      <c r="DC7" s="6"/>
      <c r="DD7" s="6"/>
      <c r="DE7" s="6"/>
      <c r="DF7" s="6"/>
      <c r="DG7" s="6"/>
      <c r="DH7" s="6"/>
      <c r="DI7" s="6"/>
      <c r="DJ7" s="6"/>
      <c r="DK7" s="6"/>
      <c r="DL7" s="6"/>
      <c r="DM7" s="6"/>
      <c r="DN7" s="6"/>
      <c r="DO7" s="6"/>
      <c r="DP7" s="6"/>
    </row>
    <row r="8" spans="1:148" x14ac:dyDescent="0.2">
      <c r="A8" s="6"/>
      <c r="B8" s="730"/>
      <c r="C8" s="731"/>
      <c r="D8" s="731"/>
      <c r="E8" s="731"/>
      <c r="F8" s="731"/>
      <c r="G8" s="731"/>
      <c r="H8" s="731"/>
      <c r="I8" s="731"/>
      <c r="J8" s="731"/>
      <c r="K8" s="731"/>
      <c r="L8" s="731"/>
      <c r="M8" s="731"/>
      <c r="N8" s="731"/>
      <c r="O8" s="731"/>
      <c r="P8" s="731"/>
      <c r="Q8" s="731"/>
      <c r="R8" s="731"/>
      <c r="S8" s="731"/>
      <c r="T8" s="731"/>
      <c r="U8" s="731"/>
      <c r="V8" s="731"/>
      <c r="W8" s="731"/>
      <c r="X8" s="731"/>
      <c r="Y8" s="732"/>
      <c r="Z8" s="281"/>
      <c r="AA8" s="281"/>
      <c r="AB8" s="281"/>
      <c r="AC8" s="281"/>
      <c r="AD8" s="281"/>
      <c r="AE8" s="281"/>
      <c r="AF8" s="281"/>
      <c r="AG8" s="281"/>
      <c r="AH8" s="281"/>
      <c r="AI8" s="281"/>
      <c r="AJ8" s="281"/>
      <c r="AK8" s="281"/>
      <c r="AL8" s="281"/>
      <c r="AM8" s="281"/>
      <c r="AN8" s="281"/>
      <c r="AO8" s="6"/>
      <c r="AP8" s="711"/>
      <c r="AQ8" s="711"/>
      <c r="AR8" s="474"/>
      <c r="AS8" s="474"/>
      <c r="AT8" s="474"/>
      <c r="AU8" s="740"/>
      <c r="AV8" s="6"/>
      <c r="AW8" s="6"/>
      <c r="AX8" s="6"/>
      <c r="AY8" s="6"/>
      <c r="AZ8" s="6"/>
      <c r="BA8" s="6"/>
      <c r="BB8" s="6"/>
      <c r="BC8" s="6"/>
      <c r="BD8" s="6"/>
      <c r="BE8" s="6"/>
      <c r="BF8" s="6"/>
      <c r="BG8" s="6"/>
      <c r="BH8" s="6"/>
      <c r="BI8" s="6"/>
      <c r="BJ8" s="6"/>
      <c r="BK8" s="6"/>
      <c r="BL8" s="6"/>
      <c r="BM8" s="762"/>
      <c r="BN8" s="762"/>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44"/>
      <c r="CT8" s="6"/>
      <c r="CU8" s="757"/>
      <c r="CV8" s="6"/>
      <c r="CW8" s="6"/>
      <c r="CX8" s="6"/>
      <c r="CY8" s="6"/>
      <c r="CZ8" s="6"/>
      <c r="DA8" s="6"/>
      <c r="DB8" s="6"/>
      <c r="DC8" s="6"/>
      <c r="DD8" s="6"/>
      <c r="DE8" s="6"/>
      <c r="DF8" s="6"/>
      <c r="DG8" s="6"/>
      <c r="DH8" s="6"/>
      <c r="DI8" s="6"/>
      <c r="DJ8" s="6"/>
      <c r="DK8" s="6"/>
      <c r="DL8" s="6"/>
      <c r="DM8" s="6"/>
      <c r="DN8" s="6"/>
      <c r="DO8" s="6"/>
      <c r="DP8" s="6"/>
    </row>
    <row r="9" spans="1:148" ht="21.75" customHeight="1" x14ac:dyDescent="0.2">
      <c r="A9" s="6"/>
      <c r="B9" s="733"/>
      <c r="C9" s="734"/>
      <c r="D9" s="734"/>
      <c r="E9" s="734"/>
      <c r="F9" s="734"/>
      <c r="G9" s="734"/>
      <c r="H9" s="734"/>
      <c r="I9" s="734"/>
      <c r="J9" s="734"/>
      <c r="K9" s="734"/>
      <c r="L9" s="734"/>
      <c r="M9" s="734"/>
      <c r="N9" s="734"/>
      <c r="O9" s="734"/>
      <c r="P9" s="734"/>
      <c r="Q9" s="734"/>
      <c r="R9" s="734"/>
      <c r="S9" s="734"/>
      <c r="T9" s="734"/>
      <c r="U9" s="734"/>
      <c r="V9" s="734"/>
      <c r="W9" s="734"/>
      <c r="X9" s="734"/>
      <c r="Y9" s="735"/>
      <c r="Z9" s="6"/>
      <c r="AA9" s="6"/>
      <c r="AB9" s="6"/>
      <c r="AC9" s="6"/>
      <c r="AD9" s="6"/>
      <c r="AE9" s="6"/>
      <c r="AF9" s="6"/>
      <c r="AG9" s="6"/>
      <c r="AH9" s="6"/>
      <c r="AI9" s="6"/>
      <c r="AJ9" s="6"/>
      <c r="AK9" s="6"/>
      <c r="AL9" s="6"/>
      <c r="AM9" s="6"/>
      <c r="AN9" s="6"/>
      <c r="AO9" s="6"/>
      <c r="AP9" s="711"/>
      <c r="AQ9" s="711"/>
      <c r="AR9" s="474"/>
      <c r="AS9" s="474"/>
      <c r="AT9" s="474"/>
      <c r="AU9" s="740"/>
      <c r="AV9" s="6"/>
      <c r="AW9" s="6"/>
      <c r="AX9" s="6"/>
      <c r="AY9" s="6"/>
      <c r="AZ9" s="6"/>
      <c r="BA9" s="6"/>
      <c r="BB9" s="450"/>
      <c r="BC9" s="450"/>
      <c r="BD9" s="450"/>
      <c r="BE9" s="450"/>
      <c r="BF9" s="450"/>
      <c r="BG9" s="450"/>
      <c r="BH9" s="450"/>
      <c r="BI9" s="450"/>
      <c r="BJ9" s="6"/>
      <c r="BK9" s="6"/>
      <c r="BL9" s="6"/>
      <c r="BM9" s="762"/>
      <c r="BN9" s="762"/>
      <c r="BO9" s="6"/>
      <c r="BP9" s="6"/>
      <c r="BQ9" s="6"/>
      <c r="BR9" s="6"/>
      <c r="BS9" s="6"/>
      <c r="BT9" s="6"/>
      <c r="BU9" s="6"/>
      <c r="BV9" s="6"/>
      <c r="BW9" s="6"/>
      <c r="BX9" s="44"/>
      <c r="BY9" s="44"/>
      <c r="BZ9" s="44"/>
      <c r="CA9" s="44"/>
      <c r="CB9" s="44"/>
      <c r="CC9" s="44"/>
      <c r="CD9" s="44"/>
      <c r="CE9" s="44"/>
      <c r="CF9" s="44"/>
      <c r="CG9" s="44"/>
      <c r="CH9" s="44"/>
      <c r="CI9" s="44"/>
      <c r="CJ9" s="739"/>
      <c r="CK9" s="739"/>
      <c r="CL9" s="739"/>
      <c r="CM9" s="739"/>
      <c r="CN9" s="739"/>
      <c r="CO9" s="739"/>
      <c r="CP9" s="739"/>
      <c r="CQ9" s="739"/>
      <c r="CR9" s="6"/>
      <c r="CS9" s="44"/>
      <c r="CT9" s="6"/>
      <c r="CU9" s="757"/>
      <c r="CV9" s="6"/>
      <c r="CW9" s="6"/>
      <c r="CX9" s="6"/>
      <c r="CY9" s="6"/>
      <c r="CZ9" s="6"/>
      <c r="DA9" s="6"/>
      <c r="DB9" s="6"/>
      <c r="DC9" s="6"/>
      <c r="DD9" s="6"/>
      <c r="DE9" s="6"/>
      <c r="DF9" s="6"/>
      <c r="DG9" s="6"/>
      <c r="DH9" s="6"/>
      <c r="DI9" s="6"/>
      <c r="DJ9" s="6"/>
      <c r="DK9" s="6"/>
      <c r="DL9" s="6"/>
      <c r="DM9" s="6"/>
      <c r="DN9" s="6"/>
      <c r="DO9" s="6"/>
      <c r="DP9" s="6"/>
    </row>
    <row r="10" spans="1:148" x14ac:dyDescent="0.2">
      <c r="A10" s="6"/>
      <c r="B10" s="736"/>
      <c r="C10" s="737"/>
      <c r="D10" s="737"/>
      <c r="E10" s="737"/>
      <c r="F10" s="737"/>
      <c r="G10" s="737"/>
      <c r="H10" s="737"/>
      <c r="I10" s="737"/>
      <c r="J10" s="737"/>
      <c r="K10" s="737"/>
      <c r="L10" s="737"/>
      <c r="M10" s="737"/>
      <c r="N10" s="737"/>
      <c r="O10" s="737"/>
      <c r="P10" s="737"/>
      <c r="Q10" s="737"/>
      <c r="R10" s="737"/>
      <c r="S10" s="737"/>
      <c r="T10" s="737"/>
      <c r="U10" s="737"/>
      <c r="V10" s="737"/>
      <c r="W10" s="737"/>
      <c r="X10" s="737"/>
      <c r="Y10" s="738"/>
      <c r="Z10" s="6"/>
      <c r="AA10" s="6"/>
      <c r="AB10" s="6"/>
      <c r="AC10" s="6"/>
      <c r="AD10" s="6"/>
      <c r="AE10" s="6"/>
      <c r="AF10" s="6"/>
      <c r="AG10" s="6"/>
      <c r="AH10" s="6"/>
      <c r="AI10" s="6"/>
      <c r="AJ10" s="6"/>
      <c r="AK10" s="6"/>
      <c r="AL10" s="6"/>
      <c r="AM10" s="6"/>
      <c r="AN10" s="6"/>
      <c r="AO10" s="281"/>
      <c r="AP10" s="711"/>
      <c r="AQ10" s="711"/>
      <c r="AR10" s="474"/>
      <c r="AS10" s="474"/>
      <c r="AT10" s="474"/>
      <c r="AU10" s="740"/>
      <c r="AV10" s="6"/>
      <c r="AW10" s="6"/>
      <c r="AY10" s="475"/>
      <c r="AZ10" s="475"/>
      <c r="BA10" s="475"/>
      <c r="BB10" s="6"/>
      <c r="BC10" s="281"/>
      <c r="BD10" s="281"/>
      <c r="BE10" s="281"/>
      <c r="BF10" s="281"/>
      <c r="BG10" s="281"/>
      <c r="BH10" s="281"/>
      <c r="BI10" s="281"/>
      <c r="BJ10" s="281"/>
      <c r="BK10" s="281"/>
      <c r="BL10" s="6"/>
      <c r="BM10" s="6"/>
      <c r="BN10" s="487"/>
      <c r="BO10" s="6"/>
      <c r="BP10" s="6"/>
      <c r="BQ10" s="6"/>
      <c r="BR10" s="6"/>
      <c r="BS10" s="6"/>
      <c r="BT10" s="6"/>
      <c r="BU10" s="6"/>
      <c r="BV10" s="6"/>
      <c r="BW10" s="6"/>
      <c r="BX10" s="44"/>
      <c r="BY10" s="44"/>
      <c r="BZ10" s="44"/>
      <c r="CA10" s="44"/>
      <c r="CB10" s="44"/>
      <c r="CC10" s="44"/>
      <c r="CD10" s="44"/>
      <c r="CE10" s="44"/>
      <c r="CF10" s="44"/>
      <c r="CG10" s="44"/>
      <c r="CH10" s="44"/>
      <c r="CI10" s="44"/>
      <c r="CJ10" s="739"/>
      <c r="CK10" s="739"/>
      <c r="CL10" s="739"/>
      <c r="CM10" s="739"/>
      <c r="CN10" s="739"/>
      <c r="CO10" s="739"/>
      <c r="CP10" s="739"/>
      <c r="CQ10" s="739"/>
      <c r="CR10" s="6"/>
      <c r="CS10" s="44"/>
      <c r="CT10" s="6"/>
      <c r="CU10" s="757"/>
      <c r="CV10" s="6"/>
      <c r="CW10" s="6"/>
      <c r="CX10" s="6"/>
      <c r="CY10" s="6"/>
      <c r="CZ10" s="6"/>
      <c r="DA10" s="6"/>
      <c r="DB10" s="6"/>
      <c r="DC10" s="6"/>
      <c r="DD10" s="6"/>
      <c r="DE10" s="6"/>
      <c r="DF10" s="6"/>
      <c r="DG10" s="6"/>
      <c r="DH10" s="6"/>
      <c r="DI10" s="6"/>
      <c r="DJ10" s="6"/>
      <c r="DK10" s="6"/>
      <c r="DL10" s="6"/>
      <c r="DM10" s="6"/>
      <c r="DN10" s="6"/>
      <c r="DO10" s="6"/>
      <c r="DP10" s="6"/>
    </row>
    <row r="11" spans="1:148" ht="18" customHeight="1" x14ac:dyDescent="0.2">
      <c r="AL11" s="741"/>
      <c r="AM11" s="742"/>
      <c r="AN11" s="742"/>
      <c r="AO11" s="742"/>
      <c r="AP11" s="742"/>
      <c r="AQ11" s="742"/>
      <c r="AR11" s="742"/>
      <c r="AS11" s="742"/>
      <c r="AT11" s="742"/>
      <c r="AU11" s="742"/>
      <c r="AV11" s="742"/>
      <c r="AW11" s="743"/>
      <c r="CD11" s="525"/>
      <c r="CE11" s="525"/>
      <c r="CF11" s="525"/>
      <c r="CG11" s="525"/>
      <c r="CH11" s="525"/>
      <c r="CI11" s="525"/>
      <c r="CJ11" s="739"/>
      <c r="CK11" s="739"/>
      <c r="CL11" s="739"/>
      <c r="CM11" s="739"/>
      <c r="CN11" s="739"/>
      <c r="CO11" s="739"/>
      <c r="CP11" s="739"/>
      <c r="CQ11" s="739"/>
      <c r="CT11" s="526"/>
      <c r="CU11" s="757"/>
      <c r="CV11" s="746" t="s">
        <v>202</v>
      </c>
      <c r="CW11" s="747"/>
      <c r="CX11" s="747"/>
      <c r="CY11" s="747"/>
      <c r="CZ11" s="747"/>
      <c r="DA11" s="747"/>
      <c r="DB11" s="747"/>
      <c r="DC11" s="748"/>
      <c r="DD11" s="753" t="s">
        <v>203</v>
      </c>
      <c r="DE11" s="754"/>
      <c r="DF11" s="754"/>
      <c r="DG11" s="754"/>
      <c r="DH11" s="754"/>
      <c r="DI11" s="527"/>
      <c r="DJ11" s="746" t="s">
        <v>204</v>
      </c>
      <c r="DK11" s="747"/>
      <c r="DL11" s="747"/>
      <c r="DM11" s="748"/>
      <c r="DN11" s="753" t="s">
        <v>205</v>
      </c>
      <c r="DO11" s="754"/>
      <c r="DP11" s="754"/>
      <c r="DQ11" s="755"/>
      <c r="DR11" s="746" t="s">
        <v>206</v>
      </c>
      <c r="DS11" s="747"/>
      <c r="DT11" s="748"/>
      <c r="DU11" s="528" t="s">
        <v>207</v>
      </c>
      <c r="DV11" s="765" t="s">
        <v>208</v>
      </c>
      <c r="DW11" s="766"/>
      <c r="DX11" s="766"/>
      <c r="DY11" s="766"/>
      <c r="DZ11" s="766"/>
      <c r="EA11" s="766"/>
      <c r="EB11" s="766"/>
      <c r="EC11" s="767"/>
    </row>
    <row r="12" spans="1:148" ht="18" customHeight="1" x14ac:dyDescent="0.2">
      <c r="AL12" s="716" t="s">
        <v>209</v>
      </c>
      <c r="AM12" s="717"/>
      <c r="AN12" s="717"/>
      <c r="AO12" s="717"/>
      <c r="AP12" s="717"/>
      <c r="AQ12" s="717"/>
      <c r="AR12" s="717"/>
      <c r="AS12" s="717"/>
      <c r="AT12" s="717"/>
      <c r="AU12" s="717"/>
      <c r="AV12" s="717"/>
      <c r="AW12" s="717"/>
      <c r="CD12" s="674"/>
      <c r="CE12" s="674"/>
      <c r="CF12" s="674"/>
      <c r="CG12" s="674"/>
      <c r="CH12" s="674"/>
      <c r="CI12" s="674"/>
      <c r="CJ12" s="674"/>
      <c r="CT12" s="526"/>
      <c r="CV12" s="771" t="s">
        <v>202</v>
      </c>
      <c r="CW12" s="772"/>
      <c r="CX12" s="772"/>
      <c r="CY12" s="772"/>
      <c r="CZ12" s="772"/>
      <c r="DA12" s="772"/>
      <c r="DB12" s="772"/>
      <c r="DC12" s="773"/>
      <c r="DD12" s="768" t="s">
        <v>203</v>
      </c>
      <c r="DE12" s="769"/>
      <c r="DF12" s="769"/>
      <c r="DG12" s="769"/>
      <c r="DH12" s="769"/>
      <c r="DI12" s="527"/>
      <c r="DJ12" s="771" t="s">
        <v>204</v>
      </c>
      <c r="DK12" s="772"/>
      <c r="DL12" s="772"/>
      <c r="DM12" s="773"/>
      <c r="DN12" s="768" t="s">
        <v>205</v>
      </c>
      <c r="DO12" s="769"/>
      <c r="DP12" s="769"/>
      <c r="DQ12" s="770"/>
      <c r="DR12" s="771" t="s">
        <v>206</v>
      </c>
      <c r="DS12" s="772"/>
      <c r="DT12" s="773"/>
      <c r="DU12" s="528" t="s">
        <v>207</v>
      </c>
      <c r="DV12" s="765" t="s">
        <v>208</v>
      </c>
      <c r="DW12" s="766"/>
      <c r="DX12" s="766"/>
      <c r="DY12" s="766"/>
      <c r="DZ12" s="766"/>
      <c r="EA12" s="766"/>
      <c r="EB12" s="766"/>
      <c r="EC12" s="767"/>
      <c r="ED12" s="1238" t="s">
        <v>1166</v>
      </c>
      <c r="EE12" s="1239"/>
      <c r="EF12" s="1239"/>
      <c r="EG12" s="1239"/>
      <c r="EH12" s="1239"/>
      <c r="EI12" s="1239"/>
      <c r="EJ12" s="1239"/>
      <c r="EK12" s="1239"/>
      <c r="EL12" s="1239"/>
      <c r="EM12" s="1239"/>
      <c r="EN12" s="1239"/>
      <c r="EO12" s="1239"/>
      <c r="EP12" s="1239"/>
      <c r="EQ12" s="1239"/>
      <c r="ER12" s="1239"/>
    </row>
    <row r="13" spans="1:148" ht="39.6" customHeight="1" x14ac:dyDescent="0.2">
      <c r="H13" s="529"/>
      <c r="I13" s="724" t="s">
        <v>210</v>
      </c>
      <c r="J13" s="725"/>
      <c r="K13" s="725"/>
      <c r="L13" s="725"/>
      <c r="M13" s="725"/>
      <c r="N13" s="725"/>
      <c r="O13" s="725"/>
      <c r="P13" s="725"/>
      <c r="Q13" s="725"/>
      <c r="R13" s="725"/>
      <c r="S13" s="725"/>
      <c r="T13" s="725"/>
      <c r="U13" s="725"/>
      <c r="V13" s="725"/>
      <c r="W13" s="725"/>
      <c r="X13" s="725"/>
      <c r="Y13" s="725"/>
      <c r="Z13" s="725"/>
      <c r="AA13" s="725"/>
      <c r="AB13" s="725"/>
      <c r="AC13" s="725"/>
      <c r="AD13" s="725"/>
      <c r="AE13" s="725"/>
      <c r="AF13" s="725"/>
      <c r="AG13" s="725"/>
      <c r="AH13" s="725"/>
      <c r="AI13" s="725"/>
      <c r="AJ13" s="725"/>
      <c r="AK13" s="726"/>
      <c r="AL13" s="714" t="s">
        <v>211</v>
      </c>
      <c r="AM13" s="714" t="s">
        <v>212</v>
      </c>
      <c r="AN13" s="714" t="s">
        <v>213</v>
      </c>
      <c r="AO13" s="714" t="s">
        <v>214</v>
      </c>
      <c r="AP13" s="786" t="s">
        <v>215</v>
      </c>
      <c r="AQ13" s="786"/>
      <c r="AR13" s="786"/>
      <c r="AS13" s="786"/>
      <c r="AT13" s="786"/>
      <c r="AU13" s="723" t="s">
        <v>216</v>
      </c>
      <c r="AV13" s="723"/>
      <c r="AW13" s="723"/>
      <c r="AX13" s="751" t="s">
        <v>217</v>
      </c>
      <c r="AY13" s="752"/>
      <c r="AZ13" s="752"/>
      <c r="BA13" s="752"/>
      <c r="BB13" s="752"/>
      <c r="BC13" s="752"/>
      <c r="BD13" s="752"/>
      <c r="BE13" s="752"/>
      <c r="BF13" s="752"/>
      <c r="BG13" s="752"/>
      <c r="BH13" s="752"/>
      <c r="BI13" s="752"/>
      <c r="BJ13" s="761" t="s">
        <v>218</v>
      </c>
      <c r="BK13" s="761"/>
      <c r="BL13" s="761"/>
      <c r="BM13" s="761"/>
      <c r="BN13" s="761"/>
      <c r="BO13" s="761"/>
      <c r="BP13" s="761"/>
      <c r="BQ13" s="761"/>
      <c r="BR13" s="761"/>
      <c r="BS13" s="761"/>
      <c r="BT13" s="761"/>
      <c r="BU13" s="749" t="s">
        <v>219</v>
      </c>
      <c r="BV13" s="749"/>
      <c r="BW13" s="758" t="s">
        <v>220</v>
      </c>
      <c r="BX13" s="715" t="s">
        <v>221</v>
      </c>
      <c r="BY13" s="749" t="s">
        <v>222</v>
      </c>
      <c r="BZ13" s="749"/>
      <c r="CA13" s="749"/>
      <c r="CB13" s="778" t="s">
        <v>223</v>
      </c>
      <c r="CC13" s="778"/>
      <c r="CD13" s="778"/>
      <c r="CE13" s="778"/>
      <c r="CF13" s="778"/>
      <c r="CG13" s="778"/>
      <c r="CH13" s="778"/>
      <c r="CI13" s="778"/>
      <c r="CJ13" s="778"/>
      <c r="CK13" s="778"/>
      <c r="CL13" s="778"/>
      <c r="CM13" s="778"/>
      <c r="CN13" s="778"/>
      <c r="CO13" s="778"/>
      <c r="CP13" s="778"/>
      <c r="CQ13" s="778"/>
      <c r="CR13" s="778"/>
      <c r="CS13" s="778"/>
      <c r="CT13" s="530"/>
      <c r="CU13" s="715" t="s">
        <v>224</v>
      </c>
      <c r="CV13" s="531" t="s">
        <v>225</v>
      </c>
      <c r="CW13" s="532" t="s">
        <v>226</v>
      </c>
      <c r="CX13" s="532" t="s">
        <v>226</v>
      </c>
      <c r="CY13" s="532" t="s">
        <v>227</v>
      </c>
      <c r="CZ13" s="532" t="s">
        <v>228</v>
      </c>
      <c r="DA13" s="533" t="s">
        <v>229</v>
      </c>
      <c r="DB13" s="532" t="s">
        <v>230</v>
      </c>
      <c r="DC13" s="532" t="s">
        <v>226</v>
      </c>
      <c r="DD13" s="759" t="s">
        <v>231</v>
      </c>
      <c r="DE13" s="759"/>
      <c r="DF13" s="759"/>
      <c r="DG13" s="759"/>
      <c r="DH13" s="759"/>
      <c r="DI13" s="759"/>
      <c r="DJ13" s="532" t="s">
        <v>232</v>
      </c>
      <c r="DK13" s="532" t="s">
        <v>233</v>
      </c>
      <c r="DL13" s="532" t="s">
        <v>234</v>
      </c>
      <c r="DM13" s="532" t="s">
        <v>232</v>
      </c>
      <c r="DN13" s="787" t="s">
        <v>232</v>
      </c>
      <c r="DO13" s="787"/>
      <c r="DP13" s="787"/>
      <c r="DQ13" s="787"/>
      <c r="DR13" s="787" t="s">
        <v>235</v>
      </c>
      <c r="DS13" s="787"/>
      <c r="DT13" s="787"/>
      <c r="DU13" s="532" t="s">
        <v>235</v>
      </c>
      <c r="DV13" s="788" t="s">
        <v>236</v>
      </c>
      <c r="DW13" s="788"/>
      <c r="DX13" s="788"/>
      <c r="DY13" s="760" t="s">
        <v>237</v>
      </c>
      <c r="DZ13" s="760"/>
      <c r="EA13" s="760"/>
      <c r="EB13" s="779" t="s">
        <v>238</v>
      </c>
      <c r="EC13" s="779"/>
      <c r="ED13" s="1240" t="s">
        <v>1167</v>
      </c>
      <c r="EE13" s="1240"/>
      <c r="EF13" s="1240"/>
      <c r="EG13" s="1240"/>
      <c r="EH13" s="1240"/>
      <c r="EI13" s="1240" t="s">
        <v>1168</v>
      </c>
      <c r="EJ13" s="1240"/>
      <c r="EK13" s="1240"/>
      <c r="EL13" s="1240"/>
      <c r="EM13" s="1240"/>
      <c r="EN13" s="1240" t="s">
        <v>1169</v>
      </c>
      <c r="EO13" s="1240"/>
      <c r="EP13" s="1240"/>
      <c r="EQ13" s="1240"/>
      <c r="ER13" s="1240"/>
    </row>
    <row r="14" spans="1:148" ht="37.5" customHeight="1" x14ac:dyDescent="0.2">
      <c r="A14" s="534"/>
      <c r="B14" s="534"/>
      <c r="C14" s="534"/>
      <c r="D14" s="534"/>
      <c r="E14" s="534"/>
      <c r="F14" s="534"/>
      <c r="G14" s="534"/>
      <c r="H14" s="535"/>
      <c r="I14" s="718" t="s">
        <v>239</v>
      </c>
      <c r="J14" s="718"/>
      <c r="K14" s="718"/>
      <c r="L14" s="718"/>
      <c r="M14" s="718"/>
      <c r="N14" s="718"/>
      <c r="O14" s="718"/>
      <c r="P14" s="780" t="s">
        <v>240</v>
      </c>
      <c r="Q14" s="781"/>
      <c r="R14" s="781"/>
      <c r="S14" s="781"/>
      <c r="T14" s="781"/>
      <c r="U14" s="781"/>
      <c r="V14" s="782"/>
      <c r="W14" s="719" t="s">
        <v>241</v>
      </c>
      <c r="X14" s="719"/>
      <c r="Y14" s="719"/>
      <c r="Z14" s="719"/>
      <c r="AA14" s="719"/>
      <c r="AB14" s="719"/>
      <c r="AC14" s="719"/>
      <c r="AD14" s="720" t="s">
        <v>242</v>
      </c>
      <c r="AE14" s="720"/>
      <c r="AF14" s="720"/>
      <c r="AG14" s="727" t="s">
        <v>1158</v>
      </c>
      <c r="AH14" s="728"/>
      <c r="AI14" s="727" t="s">
        <v>1159</v>
      </c>
      <c r="AJ14" s="729"/>
      <c r="AK14" s="728"/>
      <c r="AL14" s="714"/>
      <c r="AM14" s="714"/>
      <c r="AN14" s="714"/>
      <c r="AO14" s="714"/>
      <c r="AP14" s="721" t="s">
        <v>243</v>
      </c>
      <c r="AQ14" s="721"/>
      <c r="AR14" s="721"/>
      <c r="AS14" s="721"/>
      <c r="AT14" s="722" t="s">
        <v>244</v>
      </c>
      <c r="AU14" s="715" t="s">
        <v>245</v>
      </c>
      <c r="AV14" s="715" t="s">
        <v>246</v>
      </c>
      <c r="AW14" s="715" t="s">
        <v>247</v>
      </c>
      <c r="AX14" s="1241" t="s">
        <v>1170</v>
      </c>
      <c r="AY14" s="1236"/>
      <c r="AZ14" s="1237"/>
      <c r="BA14" s="750" t="s">
        <v>248</v>
      </c>
      <c r="BB14" s="750"/>
      <c r="BC14" s="750"/>
      <c r="BD14" s="750" t="s">
        <v>249</v>
      </c>
      <c r="BE14" s="750"/>
      <c r="BF14" s="750"/>
      <c r="BG14" s="750" t="s">
        <v>250</v>
      </c>
      <c r="BH14" s="750"/>
      <c r="BI14" s="750"/>
      <c r="BJ14" s="763" t="s">
        <v>251</v>
      </c>
      <c r="BK14" s="763" t="s">
        <v>252</v>
      </c>
      <c r="BL14" s="764" t="s">
        <v>253</v>
      </c>
      <c r="BM14" s="764" t="s">
        <v>254</v>
      </c>
      <c r="BN14" s="715" t="s">
        <v>255</v>
      </c>
      <c r="BO14" s="744" t="s">
        <v>256</v>
      </c>
      <c r="BP14" s="715" t="s">
        <v>257</v>
      </c>
      <c r="BQ14" s="715" t="s">
        <v>258</v>
      </c>
      <c r="BR14" s="783" t="s">
        <v>259</v>
      </c>
      <c r="BS14" s="715" t="s">
        <v>260</v>
      </c>
      <c r="BT14" s="715" t="str">
        <f>+CONCATENATE("nº niños detección 2º EB ",$B$3)</f>
        <v xml:space="preserve">nº niños detección 2º EB </v>
      </c>
      <c r="BU14" s="758" t="s">
        <v>261</v>
      </c>
      <c r="BV14" s="758" t="s">
        <v>262</v>
      </c>
      <c r="BW14" s="758"/>
      <c r="BX14" s="715"/>
      <c r="BY14" s="756" t="s">
        <v>263</v>
      </c>
      <c r="BZ14" s="715" t="s">
        <v>264</v>
      </c>
      <c r="CA14" s="715" t="s">
        <v>265</v>
      </c>
      <c r="CB14" s="745" t="s">
        <v>266</v>
      </c>
      <c r="CC14" s="745"/>
      <c r="CD14" s="745"/>
      <c r="CE14" s="745" t="s">
        <v>267</v>
      </c>
      <c r="CF14" s="745"/>
      <c r="CG14" s="745"/>
      <c r="CH14" s="745"/>
      <c r="CI14" s="760" t="s">
        <v>268</v>
      </c>
      <c r="CJ14" s="760"/>
      <c r="CK14" s="760"/>
      <c r="CL14" s="760"/>
      <c r="CM14" s="760"/>
      <c r="CN14" s="760"/>
      <c r="CO14" s="760"/>
      <c r="CP14" s="1242" t="s">
        <v>1186</v>
      </c>
      <c r="CQ14" s="760" t="s">
        <v>269</v>
      </c>
      <c r="CR14" s="760"/>
      <c r="CS14" s="536" t="s">
        <v>270</v>
      </c>
      <c r="CT14" s="530"/>
      <c r="CU14" s="715"/>
      <c r="CV14" s="760" t="s">
        <v>271</v>
      </c>
      <c r="CW14" s="760" t="s">
        <v>272</v>
      </c>
      <c r="CX14" s="760" t="s">
        <v>273</v>
      </c>
      <c r="CY14" s="760" t="s">
        <v>274</v>
      </c>
      <c r="CZ14" s="760" t="s">
        <v>275</v>
      </c>
      <c r="DA14" s="760" t="s">
        <v>276</v>
      </c>
      <c r="DB14" s="760" t="s">
        <v>277</v>
      </c>
      <c r="DC14" s="760" t="s">
        <v>278</v>
      </c>
      <c r="DD14" s="785" t="s">
        <v>279</v>
      </c>
      <c r="DE14" s="785"/>
      <c r="DF14" s="785"/>
      <c r="DG14" s="785"/>
      <c r="DH14" s="785"/>
      <c r="DI14" s="785"/>
      <c r="DJ14" s="775" t="s">
        <v>280</v>
      </c>
      <c r="DK14" s="775" t="s">
        <v>281</v>
      </c>
      <c r="DL14" s="775" t="s">
        <v>282</v>
      </c>
      <c r="DM14" s="775" t="s">
        <v>283</v>
      </c>
      <c r="DN14" s="774" t="s">
        <v>284</v>
      </c>
      <c r="DO14" s="774" t="s">
        <v>285</v>
      </c>
      <c r="DP14" s="774" t="s">
        <v>286</v>
      </c>
      <c r="DQ14" s="774" t="s">
        <v>287</v>
      </c>
      <c r="DR14" s="775" t="s">
        <v>288</v>
      </c>
      <c r="DS14" s="775" t="s">
        <v>289</v>
      </c>
      <c r="DT14" s="775" t="s">
        <v>290</v>
      </c>
      <c r="DU14" s="775" t="s">
        <v>291</v>
      </c>
      <c r="DV14" s="776" t="s">
        <v>292</v>
      </c>
      <c r="DW14" s="776" t="s">
        <v>293</v>
      </c>
      <c r="DX14" s="777" t="s">
        <v>294</v>
      </c>
      <c r="DY14" s="760"/>
      <c r="DZ14" s="760"/>
      <c r="EA14" s="760"/>
      <c r="EB14" s="779"/>
      <c r="EC14" s="779"/>
      <c r="ED14" s="1240"/>
      <c r="EE14" s="1240"/>
      <c r="EF14" s="1240"/>
      <c r="EG14" s="1240"/>
      <c r="EH14" s="1240"/>
      <c r="EI14" s="1240"/>
      <c r="EJ14" s="1240"/>
      <c r="EK14" s="1240"/>
      <c r="EL14" s="1240"/>
      <c r="EM14" s="1240"/>
      <c r="EN14" s="1240"/>
      <c r="EO14" s="1240"/>
      <c r="EP14" s="1240"/>
      <c r="EQ14" s="1240"/>
      <c r="ER14" s="1240"/>
    </row>
    <row r="15" spans="1:148" ht="77.25" customHeight="1" x14ac:dyDescent="0.2">
      <c r="A15" s="537" t="s">
        <v>295</v>
      </c>
      <c r="B15" s="538" t="s">
        <v>296</v>
      </c>
      <c r="C15" s="538" t="s">
        <v>297</v>
      </c>
      <c r="D15" s="538" t="s">
        <v>298</v>
      </c>
      <c r="E15" s="538" t="s">
        <v>299</v>
      </c>
      <c r="F15" s="636" t="s">
        <v>300</v>
      </c>
      <c r="G15" s="673" t="s">
        <v>1165</v>
      </c>
      <c r="H15" s="638" t="s">
        <v>301</v>
      </c>
      <c r="I15" s="636" t="s">
        <v>302</v>
      </c>
      <c r="J15" s="636" t="s">
        <v>303</v>
      </c>
      <c r="K15" s="636" t="s">
        <v>304</v>
      </c>
      <c r="L15" s="636" t="s">
        <v>305</v>
      </c>
      <c r="M15" s="636" t="s">
        <v>306</v>
      </c>
      <c r="N15" s="636" t="s">
        <v>307</v>
      </c>
      <c r="O15" s="637" t="s">
        <v>190</v>
      </c>
      <c r="P15" s="636" t="s">
        <v>302</v>
      </c>
      <c r="Q15" s="636" t="s">
        <v>303</v>
      </c>
      <c r="R15" s="636" t="s">
        <v>304</v>
      </c>
      <c r="S15" s="636" t="s">
        <v>305</v>
      </c>
      <c r="T15" s="636" t="s">
        <v>306</v>
      </c>
      <c r="U15" s="636" t="s">
        <v>307</v>
      </c>
      <c r="V15" s="637" t="s">
        <v>190</v>
      </c>
      <c r="W15" s="636" t="s">
        <v>302</v>
      </c>
      <c r="X15" s="636" t="s">
        <v>303</v>
      </c>
      <c r="Y15" s="636" t="s">
        <v>304</v>
      </c>
      <c r="Z15" s="636" t="s">
        <v>305</v>
      </c>
      <c r="AA15" s="636" t="s">
        <v>306</v>
      </c>
      <c r="AB15" s="636" t="s">
        <v>307</v>
      </c>
      <c r="AC15" s="637" t="s">
        <v>190</v>
      </c>
      <c r="AD15" s="540" t="s">
        <v>308</v>
      </c>
      <c r="AE15" s="540" t="s">
        <v>309</v>
      </c>
      <c r="AF15" s="540" t="s">
        <v>310</v>
      </c>
      <c r="AG15" s="540" t="s">
        <v>1161</v>
      </c>
      <c r="AH15" s="540" t="s">
        <v>1160</v>
      </c>
      <c r="AI15" s="540" t="s">
        <v>1162</v>
      </c>
      <c r="AJ15" s="540" t="s">
        <v>1163</v>
      </c>
      <c r="AK15" s="540" t="s">
        <v>1164</v>
      </c>
      <c r="AL15" s="714"/>
      <c r="AM15" s="714"/>
      <c r="AN15" s="714"/>
      <c r="AO15" s="714"/>
      <c r="AP15" s="541" t="s">
        <v>311</v>
      </c>
      <c r="AQ15" s="541" t="s">
        <v>312</v>
      </c>
      <c r="AR15" s="541" t="s">
        <v>313</v>
      </c>
      <c r="AS15" s="541" t="s">
        <v>314</v>
      </c>
      <c r="AT15" s="722"/>
      <c r="AU15" s="715"/>
      <c r="AV15" s="715"/>
      <c r="AW15" s="715"/>
      <c r="AX15" s="542" t="s">
        <v>315</v>
      </c>
      <c r="AY15" s="543" t="s">
        <v>316</v>
      </c>
      <c r="AZ15" s="542" t="s">
        <v>317</v>
      </c>
      <c r="BA15" s="537" t="s">
        <v>318</v>
      </c>
      <c r="BB15" s="539" t="s">
        <v>319</v>
      </c>
      <c r="BC15" s="537" t="s">
        <v>320</v>
      </c>
      <c r="BD15" s="537" t="s">
        <v>321</v>
      </c>
      <c r="BE15" s="539" t="s">
        <v>319</v>
      </c>
      <c r="BF15" s="537" t="s">
        <v>320</v>
      </c>
      <c r="BG15" s="537" t="s">
        <v>321</v>
      </c>
      <c r="BH15" s="539" t="s">
        <v>319</v>
      </c>
      <c r="BI15" s="537" t="s">
        <v>320</v>
      </c>
      <c r="BJ15" s="763"/>
      <c r="BK15" s="763"/>
      <c r="BL15" s="764"/>
      <c r="BM15" s="764"/>
      <c r="BN15" s="715"/>
      <c r="BO15" s="744"/>
      <c r="BP15" s="715"/>
      <c r="BQ15" s="715"/>
      <c r="BR15" s="784"/>
      <c r="BS15" s="715"/>
      <c r="BT15" s="715"/>
      <c r="BU15" s="758"/>
      <c r="BV15" s="758"/>
      <c r="BW15" s="758"/>
      <c r="BX15" s="715"/>
      <c r="BY15" s="715"/>
      <c r="BZ15" s="715"/>
      <c r="CA15" s="715"/>
      <c r="CB15" s="545" t="s">
        <v>322</v>
      </c>
      <c r="CC15" s="545" t="s">
        <v>323</v>
      </c>
      <c r="CD15" s="544" t="s">
        <v>324</v>
      </c>
      <c r="CE15" s="545" t="s">
        <v>325</v>
      </c>
      <c r="CF15" s="545" t="s">
        <v>326</v>
      </c>
      <c r="CG15" s="545" t="s">
        <v>327</v>
      </c>
      <c r="CH15" s="546" t="s">
        <v>328</v>
      </c>
      <c r="CI15" s="548" t="s">
        <v>329</v>
      </c>
      <c r="CJ15" s="547" t="s">
        <v>330</v>
      </c>
      <c r="CK15" s="548" t="s">
        <v>331</v>
      </c>
      <c r="CL15" s="547" t="s">
        <v>332</v>
      </c>
      <c r="CM15" s="548" t="s">
        <v>333</v>
      </c>
      <c r="CN15" s="549" t="s">
        <v>334</v>
      </c>
      <c r="CO15" s="550" t="s">
        <v>335</v>
      </c>
      <c r="CP15" s="539" t="s">
        <v>324</v>
      </c>
      <c r="CQ15" s="539" t="s">
        <v>324</v>
      </c>
      <c r="CR15" s="539" t="s">
        <v>229</v>
      </c>
      <c r="CS15" s="544" t="s">
        <v>229</v>
      </c>
      <c r="CT15" s="551" t="s">
        <v>336</v>
      </c>
      <c r="CU15" s="715"/>
      <c r="CV15" s="760"/>
      <c r="CW15" s="760"/>
      <c r="CX15" s="760"/>
      <c r="CY15" s="760"/>
      <c r="CZ15" s="760"/>
      <c r="DA15" s="760"/>
      <c r="DB15" s="760"/>
      <c r="DC15" s="760"/>
      <c r="DD15" s="550" t="s">
        <v>337</v>
      </c>
      <c r="DE15" s="550" t="s">
        <v>338</v>
      </c>
      <c r="DF15" s="550" t="s">
        <v>339</v>
      </c>
      <c r="DG15" s="550" t="s">
        <v>340</v>
      </c>
      <c r="DH15" s="550" t="s">
        <v>341</v>
      </c>
      <c r="DI15" s="552" t="s">
        <v>342</v>
      </c>
      <c r="DJ15" s="775"/>
      <c r="DK15" s="775"/>
      <c r="DL15" s="775"/>
      <c r="DM15" s="775"/>
      <c r="DN15" s="774"/>
      <c r="DO15" s="774"/>
      <c r="DP15" s="774"/>
      <c r="DQ15" s="774"/>
      <c r="DR15" s="775"/>
      <c r="DS15" s="775"/>
      <c r="DT15" s="775"/>
      <c r="DU15" s="775"/>
      <c r="DV15" s="776"/>
      <c r="DW15" s="776"/>
      <c r="DX15" s="777"/>
      <c r="DY15" s="522" t="s">
        <v>343</v>
      </c>
      <c r="DZ15" s="522" t="s">
        <v>344</v>
      </c>
      <c r="EA15" s="522" t="s">
        <v>345</v>
      </c>
      <c r="EB15" s="522" t="s">
        <v>346</v>
      </c>
      <c r="EC15" s="522" t="s">
        <v>347</v>
      </c>
      <c r="ED15" s="1243" t="s">
        <v>1171</v>
      </c>
      <c r="EE15" s="1243" t="s">
        <v>1172</v>
      </c>
      <c r="EF15" s="1243" t="s">
        <v>1173</v>
      </c>
      <c r="EG15" s="1243" t="s">
        <v>1174</v>
      </c>
      <c r="EH15" s="1243" t="s">
        <v>1175</v>
      </c>
      <c r="EI15" s="1243" t="s">
        <v>1176</v>
      </c>
      <c r="EJ15" s="1243" t="s">
        <v>1177</v>
      </c>
      <c r="EK15" s="1243" t="s">
        <v>1178</v>
      </c>
      <c r="EL15" s="1243" t="s">
        <v>1179</v>
      </c>
      <c r="EM15" s="1243" t="s">
        <v>1180</v>
      </c>
      <c r="EN15" s="1244" t="s">
        <v>1181</v>
      </c>
      <c r="EO15" s="1245" t="s">
        <v>1182</v>
      </c>
      <c r="EP15" s="1245" t="s">
        <v>1183</v>
      </c>
      <c r="EQ15" s="1245" t="s">
        <v>1184</v>
      </c>
      <c r="ER15" s="1245" t="s">
        <v>1185</v>
      </c>
    </row>
    <row r="16" spans="1:148" s="2" customFormat="1" ht="22.35" customHeight="1" x14ac:dyDescent="0.2">
      <c r="A16" s="675" t="s">
        <v>348</v>
      </c>
      <c r="B16" s="488">
        <f>COUNTA(B17:B184)</f>
        <v>0</v>
      </c>
      <c r="C16" s="488">
        <f>COUNTA(C17:C184)</f>
        <v>0</v>
      </c>
      <c r="D16" s="488">
        <f>COUNTA(D17:D184)</f>
        <v>0</v>
      </c>
      <c r="E16" s="489"/>
      <c r="F16" s="490">
        <f t="shared" ref="F16:AV16" si="0">SUM(F17:F184)</f>
        <v>0</v>
      </c>
      <c r="G16" s="490">
        <f t="shared" si="0"/>
        <v>0</v>
      </c>
      <c r="H16" s="490">
        <f t="shared" si="0"/>
        <v>0</v>
      </c>
      <c r="I16" s="490">
        <f t="shared" si="0"/>
        <v>0</v>
      </c>
      <c r="J16" s="490">
        <f t="shared" si="0"/>
        <v>0</v>
      </c>
      <c r="K16" s="490">
        <f t="shared" si="0"/>
        <v>0</v>
      </c>
      <c r="L16" s="491">
        <f t="shared" si="0"/>
        <v>0</v>
      </c>
      <c r="M16" s="491">
        <f t="shared" si="0"/>
        <v>0</v>
      </c>
      <c r="N16" s="491">
        <f t="shared" si="0"/>
        <v>0</v>
      </c>
      <c r="O16" s="491">
        <f t="shared" si="0"/>
        <v>0</v>
      </c>
      <c r="P16" s="491">
        <f t="shared" si="0"/>
        <v>0</v>
      </c>
      <c r="Q16" s="491">
        <f t="shared" si="0"/>
        <v>0</v>
      </c>
      <c r="R16" s="491">
        <f t="shared" si="0"/>
        <v>0</v>
      </c>
      <c r="S16" s="491">
        <f t="shared" si="0"/>
        <v>0</v>
      </c>
      <c r="T16" s="491">
        <f t="shared" si="0"/>
        <v>0</v>
      </c>
      <c r="U16" s="491">
        <f t="shared" si="0"/>
        <v>0</v>
      </c>
      <c r="V16" s="491">
        <f t="shared" si="0"/>
        <v>0</v>
      </c>
      <c r="W16" s="491">
        <f t="shared" si="0"/>
        <v>0</v>
      </c>
      <c r="X16" s="491">
        <f t="shared" si="0"/>
        <v>0</v>
      </c>
      <c r="Y16" s="491">
        <f t="shared" si="0"/>
        <v>0</v>
      </c>
      <c r="Z16" s="491">
        <f t="shared" si="0"/>
        <v>0</v>
      </c>
      <c r="AA16" s="491">
        <f t="shared" si="0"/>
        <v>0</v>
      </c>
      <c r="AB16" s="491">
        <f t="shared" si="0"/>
        <v>0</v>
      </c>
      <c r="AC16" s="491">
        <f t="shared" si="0"/>
        <v>0</v>
      </c>
      <c r="AD16" s="556" t="str">
        <f>IFERROR(AVERAGE(AD17:AD184),"-")</f>
        <v>-</v>
      </c>
      <c r="AE16" s="556" t="str">
        <f t="shared" ref="AE16:AF16" si="1">IFERROR(AVERAGE(AE17:AE184),"-")</f>
        <v>-</v>
      </c>
      <c r="AF16" s="556" t="str">
        <f t="shared" si="1"/>
        <v>-</v>
      </c>
      <c r="AG16" s="491">
        <f>SUM(AG17:AG184)</f>
        <v>0</v>
      </c>
      <c r="AH16" s="491">
        <f t="shared" si="0"/>
        <v>0</v>
      </c>
      <c r="AI16" s="491">
        <f t="shared" si="0"/>
        <v>0</v>
      </c>
      <c r="AJ16" s="491">
        <f t="shared" si="0"/>
        <v>0</v>
      </c>
      <c r="AK16" s="491">
        <f t="shared" si="0"/>
        <v>0</v>
      </c>
      <c r="AL16" s="491">
        <f t="shared" si="0"/>
        <v>0</v>
      </c>
      <c r="AM16" s="491">
        <f t="shared" si="0"/>
        <v>0</v>
      </c>
      <c r="AN16" s="491">
        <f t="shared" si="0"/>
        <v>0</v>
      </c>
      <c r="AO16" s="556" t="str">
        <f t="shared" ref="AO16" si="2">IFERROR(AN16/AM16,"-")</f>
        <v>-</v>
      </c>
      <c r="AP16" s="491">
        <f t="shared" si="0"/>
        <v>0</v>
      </c>
      <c r="AQ16" s="491">
        <f t="shared" si="0"/>
        <v>0</v>
      </c>
      <c r="AR16" s="553" t="str">
        <f>IFERROR(AVERAGE(AR17:AR184),"-")</f>
        <v>-</v>
      </c>
      <c r="AS16" s="491">
        <f t="shared" si="0"/>
        <v>0</v>
      </c>
      <c r="AT16" s="553" t="str">
        <f>IFERROR(AVERAGE(AT17:AT184),"-")</f>
        <v>-</v>
      </c>
      <c r="AU16" s="491">
        <f t="shared" si="0"/>
        <v>0</v>
      </c>
      <c r="AV16" s="491">
        <f t="shared" si="0"/>
        <v>0</v>
      </c>
      <c r="AW16" s="554" t="str">
        <f>IFERROR(AV16/AU16,"-")</f>
        <v>-</v>
      </c>
      <c r="AX16" s="670">
        <f>SUM(AX17:AX184)</f>
        <v>0</v>
      </c>
      <c r="AY16" s="492">
        <f>SUM(AY17:AY184)</f>
        <v>0</v>
      </c>
      <c r="AZ16" s="492">
        <f>SUM(AZ17:AZ184)</f>
        <v>0</v>
      </c>
      <c r="BA16" s="494">
        <f>SUM(BA17:BA184)</f>
        <v>0</v>
      </c>
      <c r="BB16" s="494">
        <f>SUM(BB17:BB184)</f>
        <v>0</v>
      </c>
      <c r="BC16" s="493" t="str">
        <f>IFERROR(BB16/BA16,"-")</f>
        <v>-</v>
      </c>
      <c r="BD16" s="494">
        <f>SUM(BD17:BD184)</f>
        <v>0</v>
      </c>
      <c r="BE16" s="494">
        <f>SUM(BE17:BE184)</f>
        <v>0</v>
      </c>
      <c r="BF16" s="493" t="str">
        <f>IFERROR(BE16/BD16,"-")</f>
        <v>-</v>
      </c>
      <c r="BG16" s="494">
        <f>SUM(BG17:BG184)</f>
        <v>0</v>
      </c>
      <c r="BH16" s="494">
        <f>SUM(BH17:BH184)</f>
        <v>0</v>
      </c>
      <c r="BI16" s="493" t="str">
        <f>IFERROR(BH16/BG16,"-")</f>
        <v>-</v>
      </c>
      <c r="BJ16" s="555">
        <f>SUM(BJ17:BJ184)</f>
        <v>0</v>
      </c>
      <c r="BK16" s="490">
        <f>SUM(BK17:BK184)</f>
        <v>0</v>
      </c>
      <c r="BL16" s="490">
        <f>SUM(BL17:BL184)</f>
        <v>0</v>
      </c>
      <c r="BM16" s="490">
        <f t="shared" ref="BM16:BN16" si="3">SUM(BM17:BM184)</f>
        <v>0</v>
      </c>
      <c r="BN16" s="490">
        <f t="shared" si="3"/>
        <v>0</v>
      </c>
      <c r="BO16" s="495" t="str">
        <f>+IFERROR(BN16/BL16,"-")</f>
        <v>-</v>
      </c>
      <c r="BP16" s="490">
        <f t="shared" ref="BP16:BV16" si="4">SUM(BP17:BP184)</f>
        <v>0</v>
      </c>
      <c r="BQ16" s="490">
        <f t="shared" si="4"/>
        <v>0</v>
      </c>
      <c r="BR16" s="490">
        <f t="shared" si="4"/>
        <v>0</v>
      </c>
      <c r="BS16" s="490">
        <f t="shared" si="4"/>
        <v>0</v>
      </c>
      <c r="BT16" s="490">
        <f t="shared" si="4"/>
        <v>0</v>
      </c>
      <c r="BU16" s="490">
        <f t="shared" si="4"/>
        <v>0</v>
      </c>
      <c r="BV16" s="490">
        <f t="shared" si="4"/>
        <v>0</v>
      </c>
      <c r="BW16" s="581" t="str">
        <f>IFERROR(BR16/BK16,"-")</f>
        <v>-</v>
      </c>
      <c r="BX16" s="581" t="str">
        <f>IFERROR(AVERAGE(BX17:BX184),"-")</f>
        <v>-</v>
      </c>
      <c r="BY16" s="582">
        <f>SUM(BY17:BY184)</f>
        <v>0</v>
      </c>
      <c r="BZ16" s="582">
        <f t="shared" ref="BZ16:CA16" si="5">SUM(BZ17:BZ184)</f>
        <v>0</v>
      </c>
      <c r="CA16" s="582">
        <f t="shared" si="5"/>
        <v>0</v>
      </c>
      <c r="CB16" s="490">
        <f>SUM(CB17:CB184)</f>
        <v>0</v>
      </c>
      <c r="CC16" s="490">
        <f t="shared" ref="CC16:CD16" si="6">SUM(CC17:CC184)</f>
        <v>0</v>
      </c>
      <c r="CD16" s="490">
        <f t="shared" si="6"/>
        <v>0</v>
      </c>
      <c r="CE16" s="1246" t="str">
        <f>IFERROR(AVERAGE(CE17:CE184),"-")</f>
        <v>-</v>
      </c>
      <c r="CF16" s="1246" t="str">
        <f t="shared" ref="CF16:CH16" si="7">IFERROR(AVERAGE(CF17:CF184),"-")</f>
        <v>-</v>
      </c>
      <c r="CG16" s="1246" t="str">
        <f t="shared" si="7"/>
        <v>-</v>
      </c>
      <c r="CH16" s="1246" t="str">
        <f t="shared" si="7"/>
        <v>-</v>
      </c>
      <c r="CI16" s="582">
        <f t="shared" ref="CI16:CU16" si="8">SUM(CI17:CI184)</f>
        <v>0</v>
      </c>
      <c r="CJ16" s="582">
        <f t="shared" si="8"/>
        <v>0</v>
      </c>
      <c r="CK16" s="582">
        <f t="shared" si="8"/>
        <v>0</v>
      </c>
      <c r="CL16" s="582">
        <f t="shared" si="8"/>
        <v>0</v>
      </c>
      <c r="CM16" s="582">
        <f t="shared" si="8"/>
        <v>0</v>
      </c>
      <c r="CN16" s="582">
        <f t="shared" si="8"/>
        <v>0</v>
      </c>
      <c r="CO16" s="582">
        <f t="shared" si="8"/>
        <v>0</v>
      </c>
      <c r="CP16" s="582">
        <f t="shared" si="8"/>
        <v>0</v>
      </c>
      <c r="CQ16" s="582">
        <f t="shared" si="8"/>
        <v>0</v>
      </c>
      <c r="CR16" s="495" t="str">
        <f t="shared" ref="CR16:CR79" si="9">IFERROR(CQ16/CP16,"-")</f>
        <v>-</v>
      </c>
      <c r="CS16" s="495" t="str">
        <f>IFERROR(CQ16/CD16,"-")</f>
        <v>-</v>
      </c>
      <c r="CT16" s="490">
        <f t="shared" si="8"/>
        <v>0</v>
      </c>
      <c r="CU16" s="490">
        <f t="shared" si="8"/>
        <v>0</v>
      </c>
      <c r="CV16" s="491" t="str">
        <f>IFERROR(AVERAGE(CV17:CV184),"-")</f>
        <v>-</v>
      </c>
      <c r="CW16" s="491" t="str">
        <f t="shared" ref="CW16:DU16" si="10">IFERROR(AVERAGE(CW17:CW184),"-")</f>
        <v>-</v>
      </c>
      <c r="CX16" s="491" t="str">
        <f t="shared" si="10"/>
        <v>-</v>
      </c>
      <c r="CY16" s="491" t="str">
        <f t="shared" si="10"/>
        <v>-</v>
      </c>
      <c r="CZ16" s="491">
        <f>COUNTIF(CZ17:CZ183,2)</f>
        <v>0</v>
      </c>
      <c r="DA16" s="491" t="str">
        <f t="shared" si="10"/>
        <v>-</v>
      </c>
      <c r="DB16" s="491" t="str">
        <f t="shared" si="10"/>
        <v>-</v>
      </c>
      <c r="DC16" s="491" t="str">
        <f t="shared" si="10"/>
        <v>-</v>
      </c>
      <c r="DD16" s="491" t="str">
        <f t="shared" si="10"/>
        <v>-</v>
      </c>
      <c r="DE16" s="491" t="str">
        <f t="shared" si="10"/>
        <v>-</v>
      </c>
      <c r="DF16" s="491" t="str">
        <f t="shared" si="10"/>
        <v>-</v>
      </c>
      <c r="DG16" s="491" t="str">
        <f t="shared" si="10"/>
        <v>-</v>
      </c>
      <c r="DH16" s="491" t="str">
        <f t="shared" si="10"/>
        <v>-</v>
      </c>
      <c r="DI16" s="491" t="str">
        <f t="shared" si="10"/>
        <v>-</v>
      </c>
      <c r="DJ16" s="491" t="str">
        <f t="shared" si="10"/>
        <v>-</v>
      </c>
      <c r="DK16" s="491" t="str">
        <f>IFERROR(_xlfn.MODE.SNGL(DK17:DK184),"-")</f>
        <v>-</v>
      </c>
      <c r="DL16" s="491" t="str">
        <f t="shared" si="10"/>
        <v>-</v>
      </c>
      <c r="DM16" s="491" t="str">
        <f t="shared" si="10"/>
        <v>-</v>
      </c>
      <c r="DN16" s="491" t="str">
        <f t="shared" si="10"/>
        <v>-</v>
      </c>
      <c r="DO16" s="491" t="str">
        <f t="shared" si="10"/>
        <v>-</v>
      </c>
      <c r="DP16" s="491" t="str">
        <f t="shared" si="10"/>
        <v>-</v>
      </c>
      <c r="DQ16" s="491" t="str">
        <f t="shared" si="10"/>
        <v>-</v>
      </c>
      <c r="DR16" s="491" t="str">
        <f t="shared" si="10"/>
        <v>-</v>
      </c>
      <c r="DS16" s="491" t="str">
        <f t="shared" si="10"/>
        <v>-</v>
      </c>
      <c r="DT16" s="491" t="str">
        <f t="shared" si="10"/>
        <v>-</v>
      </c>
      <c r="DU16" s="491" t="str">
        <f t="shared" si="10"/>
        <v>-</v>
      </c>
      <c r="DV16" s="491" t="str">
        <f t="shared" ref="DV16" si="11">IFERROR(AVERAGE(DV17:DV184),"-")</f>
        <v>-</v>
      </c>
      <c r="DW16" s="491" t="str">
        <f t="shared" ref="DW16" si="12">IFERROR(AVERAGE(DW17:DW184),"-")</f>
        <v>-</v>
      </c>
      <c r="DX16" s="491" t="str">
        <f t="shared" ref="DX16" si="13">IFERROR(AVERAGE(DX17:DX184),"-")</f>
        <v>-</v>
      </c>
      <c r="DY16" s="491">
        <f>COUNTIF(DY17:DY183,"X")</f>
        <v>0</v>
      </c>
      <c r="DZ16" s="491">
        <f t="shared" ref="DZ16:EC16" si="14">COUNTIF(DZ17:DZ183,"X")</f>
        <v>0</v>
      </c>
      <c r="EA16" s="491">
        <f t="shared" si="14"/>
        <v>0</v>
      </c>
      <c r="EB16" s="491">
        <f t="shared" si="14"/>
        <v>0</v>
      </c>
      <c r="EC16" s="491">
        <f t="shared" si="14"/>
        <v>0</v>
      </c>
      <c r="ED16" s="1248"/>
      <c r="EE16" s="1248"/>
      <c r="EF16" s="1248"/>
      <c r="EG16" s="1248"/>
      <c r="EH16" s="1248"/>
      <c r="EI16" s="1248"/>
      <c r="EJ16" s="1248"/>
      <c r="EK16" s="1248"/>
      <c r="EL16" s="1248"/>
      <c r="EM16" s="1248"/>
      <c r="EN16" s="1248"/>
      <c r="EO16" s="1248"/>
      <c r="EP16" s="1248"/>
      <c r="EQ16" s="1248"/>
      <c r="ER16" s="1248"/>
    </row>
    <row r="17" spans="1:149" s="496" customFormat="1" x14ac:dyDescent="0.2">
      <c r="A17" s="557"/>
      <c r="B17" s="558"/>
      <c r="C17" s="558"/>
      <c r="D17" s="558"/>
      <c r="E17" s="558"/>
      <c r="F17" s="557"/>
      <c r="G17" s="557"/>
      <c r="H17" s="557"/>
      <c r="I17" s="3"/>
      <c r="J17" s="3"/>
      <c r="K17" s="3"/>
      <c r="L17" s="557"/>
      <c r="M17" s="557"/>
      <c r="N17" s="557"/>
      <c r="O17" s="628">
        <f t="shared" ref="O17:O80" si="15">SUM(I17:N17)</f>
        <v>0</v>
      </c>
      <c r="P17" s="557"/>
      <c r="Q17" s="557"/>
      <c r="R17" s="559"/>
      <c r="S17" s="557"/>
      <c r="T17" s="557"/>
      <c r="U17" s="557"/>
      <c r="V17" s="628">
        <f t="shared" ref="V17:V80" si="16">SUM(P17:U17)</f>
        <v>0</v>
      </c>
      <c r="W17" s="557"/>
      <c r="X17" s="557"/>
      <c r="Y17" s="559"/>
      <c r="Z17" s="557"/>
      <c r="AA17" s="557"/>
      <c r="AB17" s="557"/>
      <c r="AC17" s="628">
        <f t="shared" ref="AC17:AC80" si="17">SUM(W17:AB17)</f>
        <v>0</v>
      </c>
      <c r="AD17" s="577"/>
      <c r="AE17" s="578"/>
      <c r="AF17" s="567"/>
      <c r="AG17" s="567"/>
      <c r="AH17" s="567"/>
      <c r="AI17" s="567"/>
      <c r="AJ17" s="567"/>
      <c r="AK17" s="567"/>
      <c r="AL17" s="560"/>
      <c r="AM17" s="560"/>
      <c r="AN17" s="560"/>
      <c r="AO17" s="579"/>
      <c r="AP17" s="561"/>
      <c r="AQ17" s="562"/>
      <c r="AR17" s="570"/>
      <c r="AS17" s="564"/>
      <c r="AT17" s="565"/>
      <c r="AU17" s="566"/>
      <c r="AV17" s="580"/>
      <c r="AW17" s="615" t="str">
        <f t="shared" ref="AW17:AW80" si="18">IFERROR(AV17/AU17,"-")</f>
        <v>-</v>
      </c>
      <c r="AX17" s="576"/>
      <c r="AY17" s="557"/>
      <c r="AZ17" s="557"/>
      <c r="BA17" s="576"/>
      <c r="BB17" s="561"/>
      <c r="BC17" s="633" t="str">
        <f t="shared" ref="BC17:BC80" si="19">IFERROR(BB17/BA17,"-")</f>
        <v>-</v>
      </c>
      <c r="BD17" s="576"/>
      <c r="BE17" s="557"/>
      <c r="BF17" s="633" t="str">
        <f t="shared" ref="BF17:BF80" si="20">IFERROR(BE17/BD17,"-")</f>
        <v>-</v>
      </c>
      <c r="BG17" s="557"/>
      <c r="BH17" s="557"/>
      <c r="BI17" s="633"/>
      <c r="BJ17" s="573"/>
      <c r="BK17" s="561"/>
      <c r="BL17" s="561"/>
      <c r="BM17" s="573"/>
      <c r="BN17" s="561"/>
      <c r="BO17" s="634" t="str">
        <f t="shared" ref="BO17:BO80" si="21">+IFERROR(BN17/BL17,"-")</f>
        <v>-</v>
      </c>
      <c r="BP17" s="573"/>
      <c r="BQ17" s="560"/>
      <c r="BR17" s="560"/>
      <c r="BS17" s="561"/>
      <c r="BT17" s="561"/>
      <c r="BU17" s="561"/>
      <c r="BV17" s="561"/>
      <c r="BW17" s="635" t="str">
        <f t="shared" ref="BW17:BW80" si="22">IFERROR(BR17/BK17,"-")</f>
        <v>-</v>
      </c>
      <c r="BX17" s="614"/>
      <c r="BY17" s="614"/>
      <c r="BZ17" s="614"/>
      <c r="CA17" s="614"/>
      <c r="CB17" s="614"/>
      <c r="CC17" s="614"/>
      <c r="CD17" s="617"/>
      <c r="CE17" s="616"/>
      <c r="CF17" s="616"/>
      <c r="CG17" s="616"/>
      <c r="CH17" s="616"/>
      <c r="CI17" s="614"/>
      <c r="CJ17" s="614"/>
      <c r="CK17" s="614"/>
      <c r="CL17" s="614"/>
      <c r="CM17" s="614"/>
      <c r="CN17" s="614"/>
      <c r="CO17" s="618"/>
      <c r="CP17" s="614"/>
      <c r="CQ17" s="623"/>
      <c r="CR17" s="624" t="str">
        <f t="shared" si="9"/>
        <v>-</v>
      </c>
      <c r="CS17" s="619" t="str">
        <f t="shared" ref="CS17:CS80" si="23">IFERROR(CQ17/CD17,"-")</f>
        <v>-</v>
      </c>
      <c r="CT17" s="557"/>
      <c r="CU17" s="557"/>
      <c r="CV17" s="570"/>
      <c r="CW17" s="570"/>
      <c r="CX17" s="570"/>
      <c r="CY17" s="571"/>
      <c r="CZ17" s="571"/>
      <c r="DA17" s="565"/>
      <c r="DB17" s="570"/>
      <c r="DC17" s="570"/>
      <c r="DD17" s="570"/>
      <c r="DE17" s="572"/>
      <c r="DF17" s="570"/>
      <c r="DG17" s="572"/>
      <c r="DH17" s="570"/>
      <c r="DI17" s="620" t="str">
        <f t="shared" ref="DI17:DI80" si="24">IFERROR(AVERAGE(DD17:DH17),"")</f>
        <v/>
      </c>
      <c r="DJ17" s="570"/>
      <c r="DK17" s="572"/>
      <c r="DL17" s="570"/>
      <c r="DM17" s="570"/>
      <c r="DN17" s="570"/>
      <c r="DO17" s="570"/>
      <c r="DP17" s="570"/>
      <c r="DQ17" s="570"/>
      <c r="DR17" s="570"/>
      <c r="DS17" s="570"/>
      <c r="DT17" s="570"/>
      <c r="DU17" s="570"/>
      <c r="DV17" s="96"/>
      <c r="DW17" s="96"/>
      <c r="DX17" s="621"/>
      <c r="DY17" s="678"/>
      <c r="DZ17" s="678"/>
      <c r="EA17" s="678"/>
      <c r="EB17" s="678"/>
      <c r="EC17" s="1247"/>
      <c r="ED17" s="1249"/>
      <c r="EE17" s="1249"/>
      <c r="EF17" s="1249"/>
      <c r="EG17" s="1249"/>
      <c r="EH17" s="1249"/>
      <c r="EI17" s="1249"/>
      <c r="EJ17" s="1249"/>
      <c r="EK17" s="1249"/>
      <c r="EL17" s="1249"/>
      <c r="EM17" s="1249"/>
      <c r="EN17" s="1249"/>
      <c r="EO17" s="1250"/>
      <c r="EP17" s="1249"/>
      <c r="EQ17" s="1249"/>
      <c r="ER17" s="1249"/>
      <c r="ES17" s="476" t="s">
        <v>349</v>
      </c>
    </row>
    <row r="18" spans="1:149" x14ac:dyDescent="0.2">
      <c r="A18" s="557"/>
      <c r="B18" s="558"/>
      <c r="C18" s="558"/>
      <c r="D18" s="558"/>
      <c r="E18" s="558"/>
      <c r="F18" s="557"/>
      <c r="G18" s="557"/>
      <c r="H18" s="557"/>
      <c r="I18" s="3"/>
      <c r="J18" s="3"/>
      <c r="K18" s="3"/>
      <c r="L18" s="557"/>
      <c r="M18" s="557"/>
      <c r="N18" s="557"/>
      <c r="O18" s="628">
        <f t="shared" si="15"/>
        <v>0</v>
      </c>
      <c r="P18" s="557"/>
      <c r="Q18" s="557"/>
      <c r="R18" s="559"/>
      <c r="S18" s="557"/>
      <c r="T18" s="557"/>
      <c r="U18" s="557"/>
      <c r="V18" s="628">
        <f t="shared" si="16"/>
        <v>0</v>
      </c>
      <c r="W18" s="557"/>
      <c r="X18" s="557"/>
      <c r="Y18" s="559"/>
      <c r="Z18" s="557"/>
      <c r="AA18" s="557"/>
      <c r="AB18" s="557"/>
      <c r="AC18" s="628">
        <f t="shared" si="17"/>
        <v>0</v>
      </c>
      <c r="AD18" s="577"/>
      <c r="AE18" s="578"/>
      <c r="AF18" s="567"/>
      <c r="AG18" s="567"/>
      <c r="AH18" s="567"/>
      <c r="AI18" s="567"/>
      <c r="AJ18" s="567"/>
      <c r="AK18" s="567"/>
      <c r="AL18" s="560"/>
      <c r="AM18" s="560"/>
      <c r="AN18" s="560"/>
      <c r="AO18" s="579"/>
      <c r="AP18" s="561"/>
      <c r="AQ18" s="562"/>
      <c r="AR18" s="570"/>
      <c r="AS18" s="564"/>
      <c r="AT18" s="565"/>
      <c r="AU18" s="566"/>
      <c r="AV18" s="580"/>
      <c r="AW18" s="615" t="str">
        <f t="shared" si="18"/>
        <v>-</v>
      </c>
      <c r="AX18" s="576"/>
      <c r="AY18" s="557"/>
      <c r="AZ18" s="557"/>
      <c r="BA18" s="576"/>
      <c r="BB18" s="561"/>
      <c r="BC18" s="633" t="str">
        <f t="shared" si="19"/>
        <v>-</v>
      </c>
      <c r="BD18" s="576"/>
      <c r="BE18" s="557"/>
      <c r="BF18" s="633" t="str">
        <f t="shared" si="20"/>
        <v>-</v>
      </c>
      <c r="BG18" s="557"/>
      <c r="BH18" s="557"/>
      <c r="BI18" s="633"/>
      <c r="BJ18" s="573"/>
      <c r="BK18" s="561"/>
      <c r="BL18" s="561"/>
      <c r="BM18" s="573"/>
      <c r="BN18" s="561"/>
      <c r="BO18" s="634" t="str">
        <f t="shared" si="21"/>
        <v>-</v>
      </c>
      <c r="BP18" s="573"/>
      <c r="BQ18" s="560"/>
      <c r="BR18" s="560"/>
      <c r="BS18" s="561"/>
      <c r="BT18" s="561"/>
      <c r="BU18" s="561"/>
      <c r="BV18" s="561"/>
      <c r="BW18" s="635" t="str">
        <f t="shared" si="22"/>
        <v>-</v>
      </c>
      <c r="BX18" s="614"/>
      <c r="BY18" s="614"/>
      <c r="BZ18" s="614"/>
      <c r="CA18" s="614"/>
      <c r="CB18" s="614"/>
      <c r="CC18" s="614"/>
      <c r="CD18" s="617"/>
      <c r="CE18" s="616"/>
      <c r="CF18" s="616"/>
      <c r="CG18" s="616"/>
      <c r="CH18" s="616"/>
      <c r="CI18" s="614"/>
      <c r="CJ18" s="614"/>
      <c r="CK18" s="614"/>
      <c r="CL18" s="614"/>
      <c r="CM18" s="614"/>
      <c r="CN18" s="614"/>
      <c r="CO18" s="618"/>
      <c r="CP18" s="614"/>
      <c r="CQ18" s="623"/>
      <c r="CR18" s="624" t="str">
        <f t="shared" si="9"/>
        <v>-</v>
      </c>
      <c r="CS18" s="619" t="str">
        <f t="shared" si="23"/>
        <v>-</v>
      </c>
      <c r="CT18" s="557"/>
      <c r="CU18" s="557"/>
      <c r="CV18" s="570"/>
      <c r="CW18" s="570"/>
      <c r="CX18" s="570"/>
      <c r="CY18" s="571"/>
      <c r="CZ18" s="571"/>
      <c r="DA18" s="565"/>
      <c r="DB18" s="570"/>
      <c r="DC18" s="570"/>
      <c r="DD18" s="570"/>
      <c r="DE18" s="572"/>
      <c r="DF18" s="570"/>
      <c r="DG18" s="572"/>
      <c r="DH18" s="570"/>
      <c r="DI18" s="620" t="str">
        <f t="shared" si="24"/>
        <v/>
      </c>
      <c r="DJ18" s="570"/>
      <c r="DK18" s="572"/>
      <c r="DL18" s="570"/>
      <c r="DM18" s="570"/>
      <c r="DN18" s="570"/>
      <c r="DO18" s="570"/>
      <c r="DP18" s="570"/>
      <c r="DQ18" s="570"/>
      <c r="DR18" s="570"/>
      <c r="DS18" s="570"/>
      <c r="DT18" s="570"/>
      <c r="DU18" s="570"/>
      <c r="DV18" s="96"/>
      <c r="DW18" s="96"/>
      <c r="DX18" s="621"/>
      <c r="DY18" s="678"/>
      <c r="DZ18" s="678"/>
      <c r="EA18" s="678"/>
      <c r="EB18" s="678"/>
      <c r="EC18" s="678"/>
      <c r="ED18" s="1249"/>
      <c r="EE18" s="1249"/>
      <c r="EF18" s="1249"/>
      <c r="EG18" s="1249"/>
      <c r="EH18" s="1249"/>
      <c r="EI18" s="1249"/>
      <c r="EJ18" s="1249"/>
      <c r="EK18" s="1249"/>
      <c r="EL18" s="1249"/>
      <c r="EM18" s="1249"/>
      <c r="EN18" s="1249"/>
      <c r="EO18" s="1250"/>
      <c r="EP18" s="1249"/>
      <c r="EQ18" s="1249"/>
      <c r="ER18" s="1249"/>
      <c r="ES18" s="476" t="s">
        <v>349</v>
      </c>
    </row>
    <row r="19" spans="1:149" s="625" customFormat="1" x14ac:dyDescent="0.2">
      <c r="A19" s="557"/>
      <c r="B19" s="558"/>
      <c r="C19" s="558"/>
      <c r="D19" s="558"/>
      <c r="E19" s="558"/>
      <c r="F19" s="557"/>
      <c r="G19" s="557"/>
      <c r="H19" s="557"/>
      <c r="I19" s="3"/>
      <c r="J19" s="3"/>
      <c r="K19" s="3"/>
      <c r="L19" s="557"/>
      <c r="M19" s="557"/>
      <c r="N19" s="557"/>
      <c r="O19" s="628">
        <f t="shared" si="15"/>
        <v>0</v>
      </c>
      <c r="P19" s="557"/>
      <c r="Q19" s="557"/>
      <c r="R19" s="559"/>
      <c r="S19" s="557"/>
      <c r="T19" s="557"/>
      <c r="U19" s="557"/>
      <c r="V19" s="628">
        <f t="shared" si="16"/>
        <v>0</v>
      </c>
      <c r="W19" s="557"/>
      <c r="X19" s="557"/>
      <c r="Y19" s="559"/>
      <c r="Z19" s="557"/>
      <c r="AA19" s="557"/>
      <c r="AB19" s="557"/>
      <c r="AC19" s="628">
        <f t="shared" si="17"/>
        <v>0</v>
      </c>
      <c r="AD19" s="577"/>
      <c r="AE19" s="578"/>
      <c r="AF19" s="567"/>
      <c r="AG19" s="567"/>
      <c r="AH19" s="567"/>
      <c r="AI19" s="567"/>
      <c r="AJ19" s="567"/>
      <c r="AK19" s="567"/>
      <c r="AL19" s="560"/>
      <c r="AM19" s="560"/>
      <c r="AN19" s="560"/>
      <c r="AO19" s="579"/>
      <c r="AP19" s="561"/>
      <c r="AQ19" s="562"/>
      <c r="AR19" s="570"/>
      <c r="AS19" s="564"/>
      <c r="AT19" s="565"/>
      <c r="AU19" s="566"/>
      <c r="AV19" s="580"/>
      <c r="AW19" s="615" t="str">
        <f t="shared" si="18"/>
        <v>-</v>
      </c>
      <c r="AX19" s="576"/>
      <c r="AY19" s="557"/>
      <c r="AZ19" s="557"/>
      <c r="BA19" s="576"/>
      <c r="BB19" s="561"/>
      <c r="BC19" s="633" t="str">
        <f t="shared" si="19"/>
        <v>-</v>
      </c>
      <c r="BD19" s="576"/>
      <c r="BE19" s="557"/>
      <c r="BF19" s="633" t="str">
        <f t="shared" si="20"/>
        <v>-</v>
      </c>
      <c r="BG19" s="557"/>
      <c r="BH19" s="557"/>
      <c r="BI19" s="633"/>
      <c r="BJ19" s="573"/>
      <c r="BK19" s="561"/>
      <c r="BL19" s="561"/>
      <c r="BM19" s="573"/>
      <c r="BN19" s="561"/>
      <c r="BO19" s="634" t="str">
        <f t="shared" si="21"/>
        <v>-</v>
      </c>
      <c r="BP19" s="573"/>
      <c r="BQ19" s="560"/>
      <c r="BR19" s="560"/>
      <c r="BS19" s="561"/>
      <c r="BT19" s="561"/>
      <c r="BU19" s="561"/>
      <c r="BV19" s="561"/>
      <c r="BW19" s="635" t="str">
        <f t="shared" si="22"/>
        <v>-</v>
      </c>
      <c r="BX19" s="614"/>
      <c r="BY19" s="614"/>
      <c r="BZ19" s="614"/>
      <c r="CA19" s="614"/>
      <c r="CB19" s="614"/>
      <c r="CC19" s="614"/>
      <c r="CD19" s="617"/>
      <c r="CE19" s="616"/>
      <c r="CF19" s="616"/>
      <c r="CG19" s="616"/>
      <c r="CH19" s="616"/>
      <c r="CI19" s="614"/>
      <c r="CJ19" s="614"/>
      <c r="CK19" s="614"/>
      <c r="CL19" s="614"/>
      <c r="CM19" s="614"/>
      <c r="CN19" s="614"/>
      <c r="CO19" s="618"/>
      <c r="CP19" s="614"/>
      <c r="CQ19" s="623"/>
      <c r="CR19" s="624" t="str">
        <f t="shared" si="9"/>
        <v>-</v>
      </c>
      <c r="CS19" s="619" t="str">
        <f t="shared" si="23"/>
        <v>-</v>
      </c>
      <c r="CT19" s="557"/>
      <c r="CU19" s="557"/>
      <c r="CV19" s="570"/>
      <c r="CW19" s="570"/>
      <c r="CX19" s="570"/>
      <c r="CY19" s="571"/>
      <c r="CZ19" s="571"/>
      <c r="DA19" s="565"/>
      <c r="DB19" s="570"/>
      <c r="DC19" s="570"/>
      <c r="DD19" s="570"/>
      <c r="DE19" s="572"/>
      <c r="DF19" s="570"/>
      <c r="DG19" s="572"/>
      <c r="DH19" s="570"/>
      <c r="DI19" s="620" t="str">
        <f t="shared" si="24"/>
        <v/>
      </c>
      <c r="DJ19" s="570"/>
      <c r="DK19" s="572"/>
      <c r="DL19" s="570"/>
      <c r="DM19" s="570"/>
      <c r="DN19" s="570"/>
      <c r="DO19" s="570"/>
      <c r="DP19" s="570"/>
      <c r="DQ19" s="570"/>
      <c r="DR19" s="570"/>
      <c r="DS19" s="570"/>
      <c r="DT19" s="570"/>
      <c r="DU19" s="570"/>
      <c r="DV19" s="96"/>
      <c r="DW19" s="96"/>
      <c r="DX19" s="621"/>
      <c r="DY19" s="678"/>
      <c r="DZ19" s="678"/>
      <c r="EA19" s="678"/>
      <c r="EB19" s="678"/>
      <c r="EC19" s="678"/>
      <c r="ED19" s="1249"/>
      <c r="EE19" s="1249"/>
      <c r="EF19" s="1249"/>
      <c r="EG19" s="1249"/>
      <c r="EH19" s="1249"/>
      <c r="EI19" s="1249"/>
      <c r="EJ19" s="1249"/>
      <c r="EK19" s="1249"/>
      <c r="EL19" s="1249"/>
      <c r="EM19" s="1249"/>
      <c r="EN19" s="1249"/>
      <c r="EO19" s="1250"/>
      <c r="EP19" s="1249"/>
      <c r="EQ19" s="1249"/>
      <c r="ER19" s="1249"/>
      <c r="ES19" s="476" t="s">
        <v>349</v>
      </c>
    </row>
    <row r="20" spans="1:149" s="625" customFormat="1" x14ac:dyDescent="0.2">
      <c r="A20" s="557"/>
      <c r="B20" s="558"/>
      <c r="C20" s="558"/>
      <c r="D20" s="558"/>
      <c r="E20" s="558"/>
      <c r="F20" s="557"/>
      <c r="G20" s="557"/>
      <c r="H20" s="557"/>
      <c r="I20" s="3"/>
      <c r="J20" s="3"/>
      <c r="K20" s="3"/>
      <c r="L20" s="557"/>
      <c r="M20" s="557"/>
      <c r="N20" s="557"/>
      <c r="O20" s="628">
        <f t="shared" si="15"/>
        <v>0</v>
      </c>
      <c r="P20" s="557"/>
      <c r="Q20" s="557"/>
      <c r="R20" s="559"/>
      <c r="S20" s="557"/>
      <c r="T20" s="557"/>
      <c r="U20" s="557"/>
      <c r="V20" s="628">
        <f t="shared" si="16"/>
        <v>0</v>
      </c>
      <c r="W20" s="557"/>
      <c r="X20" s="557"/>
      <c r="Y20" s="559"/>
      <c r="Z20" s="557"/>
      <c r="AA20" s="557"/>
      <c r="AB20" s="557"/>
      <c r="AC20" s="628">
        <f t="shared" si="17"/>
        <v>0</v>
      </c>
      <c r="AD20" s="577"/>
      <c r="AE20" s="578"/>
      <c r="AF20" s="567"/>
      <c r="AG20" s="567"/>
      <c r="AH20" s="567"/>
      <c r="AI20" s="567"/>
      <c r="AJ20" s="567"/>
      <c r="AK20" s="567"/>
      <c r="AL20" s="560"/>
      <c r="AM20" s="560"/>
      <c r="AN20" s="560"/>
      <c r="AO20" s="579"/>
      <c r="AP20" s="561"/>
      <c r="AQ20" s="562"/>
      <c r="AR20" s="570"/>
      <c r="AS20" s="564"/>
      <c r="AT20" s="565"/>
      <c r="AU20" s="566"/>
      <c r="AV20" s="580"/>
      <c r="AW20" s="615" t="str">
        <f t="shared" si="18"/>
        <v>-</v>
      </c>
      <c r="AX20" s="576"/>
      <c r="AY20" s="557"/>
      <c r="AZ20" s="557"/>
      <c r="BA20" s="576"/>
      <c r="BB20" s="561"/>
      <c r="BC20" s="633" t="str">
        <f t="shared" si="19"/>
        <v>-</v>
      </c>
      <c r="BD20" s="576"/>
      <c r="BE20" s="557"/>
      <c r="BF20" s="633" t="str">
        <f t="shared" si="20"/>
        <v>-</v>
      </c>
      <c r="BG20" s="557"/>
      <c r="BH20" s="557"/>
      <c r="BI20" s="633"/>
      <c r="BJ20" s="573"/>
      <c r="BK20" s="561"/>
      <c r="BL20" s="561"/>
      <c r="BM20" s="573"/>
      <c r="BN20" s="561"/>
      <c r="BO20" s="634" t="str">
        <f t="shared" si="21"/>
        <v>-</v>
      </c>
      <c r="BP20" s="573"/>
      <c r="BQ20" s="560"/>
      <c r="BR20" s="560"/>
      <c r="BS20" s="561"/>
      <c r="BT20" s="561"/>
      <c r="BU20" s="561"/>
      <c r="BV20" s="561"/>
      <c r="BW20" s="635" t="str">
        <f t="shared" si="22"/>
        <v>-</v>
      </c>
      <c r="BX20" s="614"/>
      <c r="BY20" s="614"/>
      <c r="BZ20" s="614"/>
      <c r="CA20" s="614"/>
      <c r="CB20" s="614"/>
      <c r="CC20" s="614"/>
      <c r="CD20" s="617"/>
      <c r="CE20" s="616"/>
      <c r="CF20" s="616"/>
      <c r="CG20" s="616"/>
      <c r="CH20" s="616"/>
      <c r="CI20" s="614"/>
      <c r="CJ20" s="614"/>
      <c r="CK20" s="614"/>
      <c r="CL20" s="614"/>
      <c r="CM20" s="614"/>
      <c r="CN20" s="614"/>
      <c r="CO20" s="618"/>
      <c r="CP20" s="614"/>
      <c r="CQ20" s="623"/>
      <c r="CR20" s="624" t="str">
        <f t="shared" si="9"/>
        <v>-</v>
      </c>
      <c r="CS20" s="619" t="str">
        <f t="shared" si="23"/>
        <v>-</v>
      </c>
      <c r="CT20" s="557"/>
      <c r="CU20" s="557"/>
      <c r="CV20" s="570"/>
      <c r="CW20" s="570"/>
      <c r="CX20" s="570"/>
      <c r="CY20" s="571"/>
      <c r="CZ20" s="571"/>
      <c r="DA20" s="565"/>
      <c r="DB20" s="570"/>
      <c r="DC20" s="570"/>
      <c r="DD20" s="570"/>
      <c r="DE20" s="572"/>
      <c r="DF20" s="570"/>
      <c r="DG20" s="572"/>
      <c r="DH20" s="570"/>
      <c r="DI20" s="620" t="str">
        <f t="shared" si="24"/>
        <v/>
      </c>
      <c r="DJ20" s="570"/>
      <c r="DK20" s="572"/>
      <c r="DL20" s="570"/>
      <c r="DM20" s="570"/>
      <c r="DN20" s="570"/>
      <c r="DO20" s="570"/>
      <c r="DP20" s="570"/>
      <c r="DQ20" s="570"/>
      <c r="DR20" s="570"/>
      <c r="DS20" s="570"/>
      <c r="DT20" s="570"/>
      <c r="DU20" s="570"/>
      <c r="DV20" s="96"/>
      <c r="DW20" s="96"/>
      <c r="DX20" s="621"/>
      <c r="DY20" s="678"/>
      <c r="DZ20" s="678"/>
      <c r="EA20" s="678"/>
      <c r="EB20" s="678"/>
      <c r="EC20" s="678"/>
      <c r="ED20" s="1249"/>
      <c r="EE20" s="1249"/>
      <c r="EF20" s="1249"/>
      <c r="EG20" s="1249"/>
      <c r="EH20" s="1249"/>
      <c r="EI20" s="1249"/>
      <c r="EJ20" s="1249"/>
      <c r="EK20" s="1249"/>
      <c r="EL20" s="1249"/>
      <c r="EM20" s="1249"/>
      <c r="EN20" s="1249"/>
      <c r="EO20" s="1250"/>
      <c r="EP20" s="1249"/>
      <c r="EQ20" s="1249"/>
      <c r="ER20" s="1249"/>
      <c r="ES20" s="476" t="s">
        <v>349</v>
      </c>
    </row>
    <row r="21" spans="1:149" s="625" customFormat="1" x14ac:dyDescent="0.2">
      <c r="A21" s="563"/>
      <c r="B21" s="574"/>
      <c r="C21" s="574"/>
      <c r="D21" s="574"/>
      <c r="E21" s="566"/>
      <c r="F21" s="563"/>
      <c r="G21" s="563"/>
      <c r="H21" s="563"/>
      <c r="I21" s="3"/>
      <c r="J21" s="3"/>
      <c r="K21" s="3"/>
      <c r="L21" s="557"/>
      <c r="M21" s="557"/>
      <c r="N21" s="557"/>
      <c r="O21" s="628">
        <f t="shared" si="15"/>
        <v>0</v>
      </c>
      <c r="P21" s="557"/>
      <c r="Q21" s="557"/>
      <c r="R21" s="559"/>
      <c r="S21" s="557"/>
      <c r="T21" s="557"/>
      <c r="U21" s="557"/>
      <c r="V21" s="628">
        <f t="shared" si="16"/>
        <v>0</v>
      </c>
      <c r="W21" s="557"/>
      <c r="X21" s="557"/>
      <c r="Y21" s="559"/>
      <c r="Z21" s="557"/>
      <c r="AA21" s="557"/>
      <c r="AB21" s="557"/>
      <c r="AC21" s="628">
        <f t="shared" si="17"/>
        <v>0</v>
      </c>
      <c r="AD21" s="577"/>
      <c r="AE21" s="578"/>
      <c r="AF21" s="567"/>
      <c r="AG21" s="567"/>
      <c r="AH21" s="567"/>
      <c r="AI21" s="567"/>
      <c r="AJ21" s="567"/>
      <c r="AK21" s="567"/>
      <c r="AL21" s="568"/>
      <c r="AM21" s="568"/>
      <c r="AN21" s="568"/>
      <c r="AO21" s="579"/>
      <c r="AP21" s="557"/>
      <c r="AQ21" s="575"/>
      <c r="AR21" s="570"/>
      <c r="AS21" s="564"/>
      <c r="AT21" s="566"/>
      <c r="AU21" s="566"/>
      <c r="AV21" s="580"/>
      <c r="AW21" s="615" t="str">
        <f t="shared" si="18"/>
        <v>-</v>
      </c>
      <c r="AX21" s="576"/>
      <c r="AY21" s="557"/>
      <c r="AZ21" s="557"/>
      <c r="BA21" s="576"/>
      <c r="BB21" s="557"/>
      <c r="BC21" s="633" t="str">
        <f t="shared" si="19"/>
        <v>-</v>
      </c>
      <c r="BD21" s="576"/>
      <c r="BE21" s="563"/>
      <c r="BF21" s="633" t="str">
        <f t="shared" si="20"/>
        <v>-</v>
      </c>
      <c r="BG21" s="563"/>
      <c r="BH21" s="563"/>
      <c r="BI21" s="633"/>
      <c r="BJ21" s="573"/>
      <c r="BK21" s="561"/>
      <c r="BL21" s="561"/>
      <c r="BM21" s="573"/>
      <c r="BN21" s="561"/>
      <c r="BO21" s="634" t="str">
        <f t="shared" si="21"/>
        <v>-</v>
      </c>
      <c r="BP21" s="573"/>
      <c r="BQ21" s="560"/>
      <c r="BR21" s="560"/>
      <c r="BS21" s="561"/>
      <c r="BT21" s="561"/>
      <c r="BU21" s="561"/>
      <c r="BV21" s="561"/>
      <c r="BW21" s="635" t="str">
        <f t="shared" si="22"/>
        <v>-</v>
      </c>
      <c r="BX21" s="614"/>
      <c r="BY21" s="614"/>
      <c r="BZ21" s="614"/>
      <c r="CA21" s="614"/>
      <c r="CB21" s="614"/>
      <c r="CC21" s="614"/>
      <c r="CD21" s="617"/>
      <c r="CE21" s="616"/>
      <c r="CF21" s="616"/>
      <c r="CG21" s="616"/>
      <c r="CH21" s="616"/>
      <c r="CI21" s="614"/>
      <c r="CJ21" s="614"/>
      <c r="CK21" s="614"/>
      <c r="CL21" s="614"/>
      <c r="CM21" s="614"/>
      <c r="CN21" s="614"/>
      <c r="CO21" s="618"/>
      <c r="CP21" s="614"/>
      <c r="CQ21" s="623"/>
      <c r="CR21" s="624" t="str">
        <f t="shared" si="9"/>
        <v>-</v>
      </c>
      <c r="CS21" s="619" t="str">
        <f t="shared" si="23"/>
        <v>-</v>
      </c>
      <c r="CT21" s="563"/>
      <c r="CU21" s="563"/>
      <c r="CV21" s="570"/>
      <c r="CW21" s="570"/>
      <c r="CX21" s="570"/>
      <c r="CY21" s="571"/>
      <c r="CZ21" s="571"/>
      <c r="DA21" s="565"/>
      <c r="DB21" s="570"/>
      <c r="DC21" s="570"/>
      <c r="DD21" s="570"/>
      <c r="DE21" s="572"/>
      <c r="DF21" s="570"/>
      <c r="DG21" s="572"/>
      <c r="DH21" s="570"/>
      <c r="DI21" s="620" t="str">
        <f t="shared" si="24"/>
        <v/>
      </c>
      <c r="DJ21" s="570"/>
      <c r="DK21" s="572"/>
      <c r="DL21" s="570"/>
      <c r="DM21" s="570"/>
      <c r="DN21" s="570"/>
      <c r="DO21" s="570"/>
      <c r="DP21" s="570"/>
      <c r="DQ21" s="570"/>
      <c r="DR21" s="570"/>
      <c r="DS21" s="570"/>
      <c r="DT21" s="570"/>
      <c r="DU21" s="570"/>
      <c r="DV21" s="96"/>
      <c r="DW21" s="96"/>
      <c r="DX21" s="621"/>
      <c r="DY21" s="678"/>
      <c r="DZ21" s="678"/>
      <c r="EA21" s="678"/>
      <c r="EB21" s="678"/>
      <c r="EC21" s="678"/>
      <c r="ED21" s="1249"/>
      <c r="EE21" s="1249"/>
      <c r="EF21" s="1249"/>
      <c r="EG21" s="1249"/>
      <c r="EH21" s="1249"/>
      <c r="EI21" s="1249"/>
      <c r="EJ21" s="1249"/>
      <c r="EK21" s="1249"/>
      <c r="EL21" s="1249"/>
      <c r="EM21" s="1249"/>
      <c r="EN21" s="1249"/>
      <c r="EO21" s="1250"/>
      <c r="EP21" s="1249"/>
      <c r="EQ21" s="1249"/>
      <c r="ER21" s="1249"/>
      <c r="ES21" s="476" t="s">
        <v>349</v>
      </c>
    </row>
    <row r="22" spans="1:149" x14ac:dyDescent="0.2">
      <c r="A22" s="557"/>
      <c r="B22" s="558"/>
      <c r="C22" s="558"/>
      <c r="D22" s="558"/>
      <c r="E22" s="558"/>
      <c r="F22" s="557"/>
      <c r="G22" s="557"/>
      <c r="H22" s="557"/>
      <c r="I22" s="3"/>
      <c r="J22" s="3"/>
      <c r="K22" s="3"/>
      <c r="L22" s="557"/>
      <c r="M22" s="557"/>
      <c r="N22" s="557"/>
      <c r="O22" s="628">
        <f t="shared" si="15"/>
        <v>0</v>
      </c>
      <c r="P22" s="557"/>
      <c r="Q22" s="557"/>
      <c r="R22" s="559"/>
      <c r="S22" s="557"/>
      <c r="T22" s="557"/>
      <c r="U22" s="557"/>
      <c r="V22" s="628">
        <f t="shared" si="16"/>
        <v>0</v>
      </c>
      <c r="W22" s="557"/>
      <c r="X22" s="557"/>
      <c r="Y22" s="559"/>
      <c r="Z22" s="557"/>
      <c r="AA22" s="557"/>
      <c r="AB22" s="557"/>
      <c r="AC22" s="628">
        <f t="shared" si="17"/>
        <v>0</v>
      </c>
      <c r="AD22" s="577"/>
      <c r="AE22" s="578"/>
      <c r="AF22" s="567"/>
      <c r="AG22" s="567"/>
      <c r="AH22" s="567"/>
      <c r="AI22" s="567"/>
      <c r="AJ22" s="567"/>
      <c r="AK22" s="567"/>
      <c r="AL22" s="560"/>
      <c r="AM22" s="560"/>
      <c r="AN22" s="560"/>
      <c r="AO22" s="579"/>
      <c r="AP22" s="561"/>
      <c r="AQ22" s="562"/>
      <c r="AR22" s="570"/>
      <c r="AS22" s="564"/>
      <c r="AT22" s="565"/>
      <c r="AU22" s="566"/>
      <c r="AV22" s="580"/>
      <c r="AW22" s="615" t="str">
        <f t="shared" si="18"/>
        <v>-</v>
      </c>
      <c r="AX22" s="576"/>
      <c r="AY22" s="557"/>
      <c r="AZ22" s="557"/>
      <c r="BA22" s="576"/>
      <c r="BB22" s="561"/>
      <c r="BC22" s="633" t="str">
        <f t="shared" si="19"/>
        <v>-</v>
      </c>
      <c r="BD22" s="576"/>
      <c r="BE22" s="557"/>
      <c r="BF22" s="633" t="str">
        <f t="shared" si="20"/>
        <v>-</v>
      </c>
      <c r="BG22" s="557"/>
      <c r="BH22" s="557"/>
      <c r="BI22" s="633"/>
      <c r="BJ22" s="573"/>
      <c r="BK22" s="561"/>
      <c r="BL22" s="561"/>
      <c r="BM22" s="573"/>
      <c r="BN22" s="561"/>
      <c r="BO22" s="634" t="str">
        <f t="shared" si="21"/>
        <v>-</v>
      </c>
      <c r="BP22" s="573"/>
      <c r="BQ22" s="560"/>
      <c r="BR22" s="560"/>
      <c r="BS22" s="561"/>
      <c r="BT22" s="561"/>
      <c r="BU22" s="561"/>
      <c r="BV22" s="561"/>
      <c r="BW22" s="635" t="str">
        <f t="shared" si="22"/>
        <v>-</v>
      </c>
      <c r="BX22" s="614"/>
      <c r="BY22" s="614"/>
      <c r="BZ22" s="614"/>
      <c r="CA22" s="614"/>
      <c r="CB22" s="614"/>
      <c r="CC22" s="614"/>
      <c r="CD22" s="617"/>
      <c r="CE22" s="616"/>
      <c r="CF22" s="616"/>
      <c r="CG22" s="616"/>
      <c r="CH22" s="616"/>
      <c r="CI22" s="614"/>
      <c r="CJ22" s="614"/>
      <c r="CK22" s="614"/>
      <c r="CL22" s="614"/>
      <c r="CM22" s="614"/>
      <c r="CN22" s="614"/>
      <c r="CO22" s="618"/>
      <c r="CP22" s="614"/>
      <c r="CQ22" s="623"/>
      <c r="CR22" s="624" t="str">
        <f t="shared" si="9"/>
        <v>-</v>
      </c>
      <c r="CS22" s="619" t="str">
        <f t="shared" si="23"/>
        <v>-</v>
      </c>
      <c r="CT22" s="557"/>
      <c r="CU22" s="557"/>
      <c r="CV22" s="570"/>
      <c r="CW22" s="570"/>
      <c r="CX22" s="570"/>
      <c r="CY22" s="571"/>
      <c r="CZ22" s="571"/>
      <c r="DA22" s="565"/>
      <c r="DB22" s="570"/>
      <c r="DC22" s="570"/>
      <c r="DD22" s="570"/>
      <c r="DE22" s="572"/>
      <c r="DF22" s="570"/>
      <c r="DG22" s="572"/>
      <c r="DH22" s="570"/>
      <c r="DI22" s="620" t="str">
        <f t="shared" si="24"/>
        <v/>
      </c>
      <c r="DJ22" s="570"/>
      <c r="DK22" s="572"/>
      <c r="DL22" s="570"/>
      <c r="DM22" s="570"/>
      <c r="DN22" s="570"/>
      <c r="DO22" s="570"/>
      <c r="DP22" s="570"/>
      <c r="DQ22" s="570"/>
      <c r="DR22" s="570"/>
      <c r="DS22" s="570"/>
      <c r="DT22" s="570"/>
      <c r="DU22" s="570"/>
      <c r="DV22" s="96"/>
      <c r="DW22" s="96"/>
      <c r="DX22" s="621"/>
      <c r="DY22" s="678"/>
      <c r="DZ22" s="678"/>
      <c r="EA22" s="678"/>
      <c r="EB22" s="678"/>
      <c r="EC22" s="678"/>
      <c r="ED22" s="1249"/>
      <c r="EE22" s="1249"/>
      <c r="EF22" s="1249"/>
      <c r="EG22" s="1249"/>
      <c r="EH22" s="1249"/>
      <c r="EI22" s="1249"/>
      <c r="EJ22" s="1249"/>
      <c r="EK22" s="1249"/>
      <c r="EL22" s="1249"/>
      <c r="EM22" s="1249"/>
      <c r="EN22" s="1249"/>
      <c r="EO22" s="1250"/>
      <c r="EP22" s="1249"/>
      <c r="EQ22" s="1249"/>
      <c r="ER22" s="1249"/>
      <c r="ES22" s="476" t="s">
        <v>349</v>
      </c>
    </row>
    <row r="23" spans="1:149" s="625" customFormat="1" x14ac:dyDescent="0.2">
      <c r="A23" s="557"/>
      <c r="B23" s="558"/>
      <c r="C23" s="558"/>
      <c r="D23" s="558"/>
      <c r="E23" s="558"/>
      <c r="F23" s="557"/>
      <c r="G23" s="557"/>
      <c r="H23" s="557"/>
      <c r="I23" s="3"/>
      <c r="J23" s="3"/>
      <c r="K23" s="3"/>
      <c r="L23" s="557"/>
      <c r="M23" s="557"/>
      <c r="N23" s="557"/>
      <c r="O23" s="628">
        <f t="shared" si="15"/>
        <v>0</v>
      </c>
      <c r="P23" s="557"/>
      <c r="Q23" s="557"/>
      <c r="R23" s="559"/>
      <c r="S23" s="557"/>
      <c r="T23" s="557"/>
      <c r="U23" s="557"/>
      <c r="V23" s="628">
        <f t="shared" si="16"/>
        <v>0</v>
      </c>
      <c r="W23" s="557"/>
      <c r="X23" s="557"/>
      <c r="Y23" s="559"/>
      <c r="Z23" s="557"/>
      <c r="AA23" s="557"/>
      <c r="AB23" s="557"/>
      <c r="AC23" s="628">
        <f t="shared" si="17"/>
        <v>0</v>
      </c>
      <c r="AD23" s="577"/>
      <c r="AE23" s="578"/>
      <c r="AF23" s="567"/>
      <c r="AG23" s="567"/>
      <c r="AH23" s="567"/>
      <c r="AI23" s="567"/>
      <c r="AJ23" s="567"/>
      <c r="AK23" s="567"/>
      <c r="AL23" s="560"/>
      <c r="AM23" s="560"/>
      <c r="AN23" s="560"/>
      <c r="AO23" s="579"/>
      <c r="AP23" s="561"/>
      <c r="AQ23" s="562"/>
      <c r="AR23" s="570"/>
      <c r="AS23" s="564"/>
      <c r="AT23" s="565"/>
      <c r="AU23" s="566"/>
      <c r="AV23" s="580"/>
      <c r="AW23" s="615" t="str">
        <f t="shared" si="18"/>
        <v>-</v>
      </c>
      <c r="AX23" s="576"/>
      <c r="AY23" s="557"/>
      <c r="AZ23" s="557"/>
      <c r="BA23" s="576"/>
      <c r="BB23" s="561"/>
      <c r="BC23" s="633" t="str">
        <f t="shared" si="19"/>
        <v>-</v>
      </c>
      <c r="BD23" s="576"/>
      <c r="BE23" s="557"/>
      <c r="BF23" s="633" t="str">
        <f t="shared" si="20"/>
        <v>-</v>
      </c>
      <c r="BG23" s="557"/>
      <c r="BH23" s="557"/>
      <c r="BI23" s="633"/>
      <c r="BJ23" s="573"/>
      <c r="BK23" s="561"/>
      <c r="BL23" s="561"/>
      <c r="BM23" s="573"/>
      <c r="BN23" s="561"/>
      <c r="BO23" s="634" t="str">
        <f t="shared" si="21"/>
        <v>-</v>
      </c>
      <c r="BP23" s="573"/>
      <c r="BQ23" s="560"/>
      <c r="BR23" s="560"/>
      <c r="BS23" s="561"/>
      <c r="BT23" s="561"/>
      <c r="BU23" s="561"/>
      <c r="BV23" s="561"/>
      <c r="BW23" s="635" t="str">
        <f t="shared" si="22"/>
        <v>-</v>
      </c>
      <c r="BX23" s="614"/>
      <c r="BY23" s="614"/>
      <c r="BZ23" s="614"/>
      <c r="CA23" s="614"/>
      <c r="CB23" s="614"/>
      <c r="CC23" s="614"/>
      <c r="CD23" s="617"/>
      <c r="CE23" s="616"/>
      <c r="CF23" s="616"/>
      <c r="CG23" s="616"/>
      <c r="CH23" s="616"/>
      <c r="CI23" s="614"/>
      <c r="CJ23" s="614"/>
      <c r="CK23" s="614"/>
      <c r="CL23" s="614"/>
      <c r="CM23" s="614"/>
      <c r="CN23" s="614"/>
      <c r="CO23" s="618"/>
      <c r="CP23" s="614"/>
      <c r="CQ23" s="623"/>
      <c r="CR23" s="624" t="str">
        <f t="shared" si="9"/>
        <v>-</v>
      </c>
      <c r="CS23" s="619" t="str">
        <f t="shared" si="23"/>
        <v>-</v>
      </c>
      <c r="CT23" s="557"/>
      <c r="CU23" s="557"/>
      <c r="CV23" s="570"/>
      <c r="CW23" s="570"/>
      <c r="CX23" s="570"/>
      <c r="CY23" s="571"/>
      <c r="CZ23" s="571"/>
      <c r="DA23" s="565"/>
      <c r="DB23" s="570"/>
      <c r="DC23" s="570"/>
      <c r="DD23" s="570"/>
      <c r="DE23" s="572"/>
      <c r="DF23" s="570"/>
      <c r="DG23" s="572"/>
      <c r="DH23" s="570"/>
      <c r="DI23" s="620" t="str">
        <f t="shared" si="24"/>
        <v/>
      </c>
      <c r="DJ23" s="570"/>
      <c r="DK23" s="572"/>
      <c r="DL23" s="570"/>
      <c r="DM23" s="570"/>
      <c r="DN23" s="570"/>
      <c r="DO23" s="570"/>
      <c r="DP23" s="570"/>
      <c r="DQ23" s="570"/>
      <c r="DR23" s="570"/>
      <c r="DS23" s="570"/>
      <c r="DT23" s="570"/>
      <c r="DU23" s="570"/>
      <c r="DV23" s="96"/>
      <c r="DW23" s="96"/>
      <c r="DX23" s="621"/>
      <c r="DY23" s="678"/>
      <c r="DZ23" s="678"/>
      <c r="EA23" s="678"/>
      <c r="EB23" s="678"/>
      <c r="EC23" s="678"/>
      <c r="ED23" s="1249"/>
      <c r="EE23" s="1249"/>
      <c r="EF23" s="1249"/>
      <c r="EG23" s="1249"/>
      <c r="EH23" s="1249"/>
      <c r="EI23" s="1249"/>
      <c r="EJ23" s="1249"/>
      <c r="EK23" s="1249"/>
      <c r="EL23" s="1249"/>
      <c r="EM23" s="1249"/>
      <c r="EN23" s="1249"/>
      <c r="EO23" s="1250"/>
      <c r="EP23" s="1249"/>
      <c r="EQ23" s="1249"/>
      <c r="ER23" s="1249"/>
      <c r="ES23" s="476" t="s">
        <v>349</v>
      </c>
    </row>
    <row r="24" spans="1:149" s="625" customFormat="1" x14ac:dyDescent="0.2">
      <c r="A24" s="557"/>
      <c r="B24" s="558"/>
      <c r="C24" s="558"/>
      <c r="D24" s="558"/>
      <c r="E24" s="558"/>
      <c r="F24" s="557"/>
      <c r="G24" s="557"/>
      <c r="H24" s="557"/>
      <c r="I24" s="3"/>
      <c r="J24" s="3"/>
      <c r="K24" s="3"/>
      <c r="L24" s="557"/>
      <c r="M24" s="557"/>
      <c r="N24" s="557"/>
      <c r="O24" s="628">
        <f t="shared" si="15"/>
        <v>0</v>
      </c>
      <c r="P24" s="557"/>
      <c r="Q24" s="557"/>
      <c r="R24" s="559"/>
      <c r="S24" s="557"/>
      <c r="T24" s="557"/>
      <c r="U24" s="557"/>
      <c r="V24" s="628">
        <f t="shared" si="16"/>
        <v>0</v>
      </c>
      <c r="W24" s="557"/>
      <c r="X24" s="557"/>
      <c r="Y24" s="559"/>
      <c r="Z24" s="557"/>
      <c r="AA24" s="557"/>
      <c r="AB24" s="557"/>
      <c r="AC24" s="628">
        <f t="shared" si="17"/>
        <v>0</v>
      </c>
      <c r="AD24" s="577"/>
      <c r="AE24" s="578"/>
      <c r="AF24" s="567"/>
      <c r="AG24" s="567"/>
      <c r="AH24" s="567"/>
      <c r="AI24" s="567"/>
      <c r="AJ24" s="567"/>
      <c r="AK24" s="567"/>
      <c r="AL24" s="560"/>
      <c r="AM24" s="560"/>
      <c r="AN24" s="560"/>
      <c r="AO24" s="579"/>
      <c r="AP24" s="561"/>
      <c r="AQ24" s="562"/>
      <c r="AR24" s="570"/>
      <c r="AS24" s="564"/>
      <c r="AT24" s="565"/>
      <c r="AU24" s="566"/>
      <c r="AV24" s="580"/>
      <c r="AW24" s="615" t="str">
        <f t="shared" si="18"/>
        <v>-</v>
      </c>
      <c r="AX24" s="576"/>
      <c r="AY24" s="557"/>
      <c r="AZ24" s="557"/>
      <c r="BA24" s="576"/>
      <c r="BB24" s="561"/>
      <c r="BC24" s="633" t="str">
        <f t="shared" si="19"/>
        <v>-</v>
      </c>
      <c r="BD24" s="576"/>
      <c r="BE24" s="557"/>
      <c r="BF24" s="633" t="str">
        <f t="shared" si="20"/>
        <v>-</v>
      </c>
      <c r="BG24" s="557"/>
      <c r="BH24" s="557"/>
      <c r="BI24" s="633"/>
      <c r="BJ24" s="573"/>
      <c r="BK24" s="561"/>
      <c r="BL24" s="561"/>
      <c r="BM24" s="573"/>
      <c r="BN24" s="561"/>
      <c r="BO24" s="634" t="str">
        <f t="shared" si="21"/>
        <v>-</v>
      </c>
      <c r="BP24" s="573"/>
      <c r="BQ24" s="560"/>
      <c r="BR24" s="560"/>
      <c r="BS24" s="561"/>
      <c r="BT24" s="561"/>
      <c r="BU24" s="561"/>
      <c r="BV24" s="561"/>
      <c r="BW24" s="635" t="str">
        <f t="shared" si="22"/>
        <v>-</v>
      </c>
      <c r="BX24" s="614"/>
      <c r="BY24" s="614"/>
      <c r="BZ24" s="614"/>
      <c r="CA24" s="614"/>
      <c r="CB24" s="614"/>
      <c r="CC24" s="614"/>
      <c r="CD24" s="617"/>
      <c r="CE24" s="616"/>
      <c r="CF24" s="616"/>
      <c r="CG24" s="616"/>
      <c r="CH24" s="616"/>
      <c r="CI24" s="614"/>
      <c r="CJ24" s="614"/>
      <c r="CK24" s="614"/>
      <c r="CL24" s="614"/>
      <c r="CM24" s="614"/>
      <c r="CN24" s="614"/>
      <c r="CO24" s="618"/>
      <c r="CP24" s="614"/>
      <c r="CQ24" s="623"/>
      <c r="CR24" s="624" t="str">
        <f t="shared" si="9"/>
        <v>-</v>
      </c>
      <c r="CS24" s="619" t="str">
        <f t="shared" si="23"/>
        <v>-</v>
      </c>
      <c r="CT24" s="557"/>
      <c r="CU24" s="557"/>
      <c r="CV24" s="570"/>
      <c r="CW24" s="570"/>
      <c r="CX24" s="570"/>
      <c r="CY24" s="571"/>
      <c r="CZ24" s="571"/>
      <c r="DA24" s="565"/>
      <c r="DB24" s="570"/>
      <c r="DC24" s="570"/>
      <c r="DD24" s="570"/>
      <c r="DE24" s="572"/>
      <c r="DF24" s="570"/>
      <c r="DG24" s="572"/>
      <c r="DH24" s="570"/>
      <c r="DI24" s="620" t="str">
        <f t="shared" si="24"/>
        <v/>
      </c>
      <c r="DJ24" s="570"/>
      <c r="DK24" s="572"/>
      <c r="DL24" s="570"/>
      <c r="DM24" s="570"/>
      <c r="DN24" s="570"/>
      <c r="DO24" s="570"/>
      <c r="DP24" s="570"/>
      <c r="DQ24" s="570"/>
      <c r="DR24" s="570"/>
      <c r="DS24" s="570"/>
      <c r="DT24" s="570"/>
      <c r="DU24" s="570"/>
      <c r="DV24" s="96"/>
      <c r="DW24" s="96"/>
      <c r="DX24" s="621"/>
      <c r="DY24" s="678"/>
      <c r="DZ24" s="678"/>
      <c r="EA24" s="678"/>
      <c r="EB24" s="678"/>
      <c r="EC24" s="678"/>
      <c r="ED24" s="1249"/>
      <c r="EE24" s="1249"/>
      <c r="EF24" s="1249"/>
      <c r="EG24" s="1249"/>
      <c r="EH24" s="1249"/>
      <c r="EI24" s="1249"/>
      <c r="EJ24" s="1249"/>
      <c r="EK24" s="1249"/>
      <c r="EL24" s="1249"/>
      <c r="EM24" s="1249"/>
      <c r="EN24" s="1249"/>
      <c r="EO24" s="1250"/>
      <c r="EP24" s="1249"/>
      <c r="EQ24" s="1249"/>
      <c r="ER24" s="1249"/>
      <c r="ES24" s="476" t="s">
        <v>349</v>
      </c>
    </row>
    <row r="25" spans="1:149" s="63" customFormat="1" x14ac:dyDescent="0.2">
      <c r="A25" s="557"/>
      <c r="B25" s="558"/>
      <c r="C25" s="558"/>
      <c r="D25" s="558"/>
      <c r="E25" s="558"/>
      <c r="F25" s="557"/>
      <c r="G25" s="557"/>
      <c r="H25" s="557"/>
      <c r="I25" s="3"/>
      <c r="J25" s="3"/>
      <c r="K25" s="3"/>
      <c r="L25" s="557"/>
      <c r="M25" s="557"/>
      <c r="N25" s="557"/>
      <c r="O25" s="628">
        <f t="shared" si="15"/>
        <v>0</v>
      </c>
      <c r="P25" s="557"/>
      <c r="Q25" s="557"/>
      <c r="R25" s="559"/>
      <c r="S25" s="557"/>
      <c r="T25" s="557"/>
      <c r="U25" s="557"/>
      <c r="V25" s="628">
        <f t="shared" si="16"/>
        <v>0</v>
      </c>
      <c r="W25" s="557"/>
      <c r="X25" s="557"/>
      <c r="Y25" s="559"/>
      <c r="Z25" s="557"/>
      <c r="AA25" s="557"/>
      <c r="AB25" s="557"/>
      <c r="AC25" s="628">
        <f t="shared" si="17"/>
        <v>0</v>
      </c>
      <c r="AD25" s="577"/>
      <c r="AE25" s="578"/>
      <c r="AF25" s="567"/>
      <c r="AG25" s="567"/>
      <c r="AH25" s="567"/>
      <c r="AI25" s="567"/>
      <c r="AJ25" s="567"/>
      <c r="AK25" s="567"/>
      <c r="AL25" s="560"/>
      <c r="AM25" s="560"/>
      <c r="AN25" s="560"/>
      <c r="AO25" s="579"/>
      <c r="AP25" s="561"/>
      <c r="AQ25" s="562"/>
      <c r="AR25" s="570"/>
      <c r="AS25" s="564"/>
      <c r="AT25" s="565"/>
      <c r="AU25" s="566"/>
      <c r="AV25" s="580"/>
      <c r="AW25" s="615" t="str">
        <f t="shared" si="18"/>
        <v>-</v>
      </c>
      <c r="AX25" s="576"/>
      <c r="AY25" s="557"/>
      <c r="AZ25" s="557"/>
      <c r="BA25" s="576"/>
      <c r="BB25" s="561"/>
      <c r="BC25" s="633" t="str">
        <f t="shared" si="19"/>
        <v>-</v>
      </c>
      <c r="BD25" s="576"/>
      <c r="BE25" s="557"/>
      <c r="BF25" s="633" t="str">
        <f t="shared" si="20"/>
        <v>-</v>
      </c>
      <c r="BG25" s="557"/>
      <c r="BH25" s="557"/>
      <c r="BI25" s="633"/>
      <c r="BJ25" s="573"/>
      <c r="BK25" s="561"/>
      <c r="BL25" s="561"/>
      <c r="BM25" s="573"/>
      <c r="BN25" s="561"/>
      <c r="BO25" s="634" t="str">
        <f t="shared" si="21"/>
        <v>-</v>
      </c>
      <c r="BP25" s="573"/>
      <c r="BQ25" s="560"/>
      <c r="BR25" s="560"/>
      <c r="BS25" s="561"/>
      <c r="BT25" s="561"/>
      <c r="BU25" s="561"/>
      <c r="BV25" s="561"/>
      <c r="BW25" s="635" t="str">
        <f t="shared" si="22"/>
        <v>-</v>
      </c>
      <c r="BX25" s="614"/>
      <c r="BY25" s="614"/>
      <c r="BZ25" s="614"/>
      <c r="CA25" s="614"/>
      <c r="CB25" s="614"/>
      <c r="CC25" s="614"/>
      <c r="CD25" s="617"/>
      <c r="CE25" s="616"/>
      <c r="CF25" s="616"/>
      <c r="CG25" s="616"/>
      <c r="CH25" s="616"/>
      <c r="CI25" s="614"/>
      <c r="CJ25" s="614"/>
      <c r="CK25" s="614"/>
      <c r="CL25" s="614"/>
      <c r="CM25" s="614"/>
      <c r="CN25" s="614"/>
      <c r="CO25" s="618"/>
      <c r="CP25" s="614"/>
      <c r="CQ25" s="623"/>
      <c r="CR25" s="624" t="str">
        <f t="shared" si="9"/>
        <v>-</v>
      </c>
      <c r="CS25" s="619" t="str">
        <f t="shared" si="23"/>
        <v>-</v>
      </c>
      <c r="CT25" s="557"/>
      <c r="CU25" s="557"/>
      <c r="CV25" s="570"/>
      <c r="CW25" s="570"/>
      <c r="CX25" s="570"/>
      <c r="CY25" s="571"/>
      <c r="CZ25" s="571"/>
      <c r="DA25" s="565"/>
      <c r="DB25" s="570"/>
      <c r="DC25" s="570"/>
      <c r="DD25" s="570"/>
      <c r="DE25" s="572"/>
      <c r="DF25" s="570"/>
      <c r="DG25" s="572"/>
      <c r="DH25" s="570"/>
      <c r="DI25" s="620" t="str">
        <f t="shared" si="24"/>
        <v/>
      </c>
      <c r="DJ25" s="570"/>
      <c r="DK25" s="572"/>
      <c r="DL25" s="570"/>
      <c r="DM25" s="570"/>
      <c r="DN25" s="570"/>
      <c r="DO25" s="570"/>
      <c r="DP25" s="570"/>
      <c r="DQ25" s="570"/>
      <c r="DR25" s="570"/>
      <c r="DS25" s="570"/>
      <c r="DT25" s="570"/>
      <c r="DU25" s="570"/>
      <c r="DV25" s="96"/>
      <c r="DW25" s="96"/>
      <c r="DX25" s="621"/>
      <c r="DY25" s="678"/>
      <c r="DZ25" s="678"/>
      <c r="EA25" s="678"/>
      <c r="EB25" s="678"/>
      <c r="EC25" s="678"/>
      <c r="ED25" s="1249"/>
      <c r="EE25" s="1249"/>
      <c r="EF25" s="1249"/>
      <c r="EG25" s="1249"/>
      <c r="EH25" s="1249"/>
      <c r="EI25" s="1249"/>
      <c r="EJ25" s="1249"/>
      <c r="EK25" s="1249"/>
      <c r="EL25" s="1249"/>
      <c r="EM25" s="1249"/>
      <c r="EN25" s="1249"/>
      <c r="EO25" s="1250"/>
      <c r="EP25" s="1249"/>
      <c r="EQ25" s="1249"/>
      <c r="ER25" s="1249"/>
      <c r="ES25" s="476" t="s">
        <v>349</v>
      </c>
    </row>
    <row r="26" spans="1:149" s="625" customFormat="1" x14ac:dyDescent="0.2">
      <c r="A26" s="563"/>
      <c r="B26" s="574"/>
      <c r="C26" s="574"/>
      <c r="D26" s="574"/>
      <c r="E26" s="566"/>
      <c r="F26" s="563"/>
      <c r="G26" s="563"/>
      <c r="H26" s="563"/>
      <c r="I26" s="3"/>
      <c r="J26" s="3"/>
      <c r="K26" s="3"/>
      <c r="L26" s="557"/>
      <c r="M26" s="557"/>
      <c r="N26" s="557"/>
      <c r="O26" s="628">
        <f t="shared" si="15"/>
        <v>0</v>
      </c>
      <c r="P26" s="557"/>
      <c r="Q26" s="557"/>
      <c r="R26" s="559"/>
      <c r="S26" s="557"/>
      <c r="T26" s="557"/>
      <c r="U26" s="557"/>
      <c r="V26" s="628">
        <f t="shared" si="16"/>
        <v>0</v>
      </c>
      <c r="W26" s="557"/>
      <c r="X26" s="557"/>
      <c r="Y26" s="559"/>
      <c r="Z26" s="557"/>
      <c r="AA26" s="557"/>
      <c r="AB26" s="557"/>
      <c r="AC26" s="628">
        <f t="shared" si="17"/>
        <v>0</v>
      </c>
      <c r="AD26" s="577"/>
      <c r="AE26" s="578"/>
      <c r="AF26" s="567"/>
      <c r="AG26" s="567"/>
      <c r="AH26" s="567"/>
      <c r="AI26" s="567"/>
      <c r="AJ26" s="567"/>
      <c r="AK26" s="567"/>
      <c r="AL26" s="568"/>
      <c r="AM26" s="568"/>
      <c r="AN26" s="568"/>
      <c r="AO26" s="579"/>
      <c r="AP26" s="557"/>
      <c r="AQ26" s="575"/>
      <c r="AR26" s="570"/>
      <c r="AS26" s="564"/>
      <c r="AT26" s="566"/>
      <c r="AU26" s="566"/>
      <c r="AV26" s="580"/>
      <c r="AW26" s="615" t="str">
        <f t="shared" si="18"/>
        <v>-</v>
      </c>
      <c r="AX26" s="576"/>
      <c r="AY26" s="557"/>
      <c r="AZ26" s="557"/>
      <c r="BA26" s="576"/>
      <c r="BB26" s="557"/>
      <c r="BC26" s="633" t="str">
        <f t="shared" si="19"/>
        <v>-</v>
      </c>
      <c r="BD26" s="576"/>
      <c r="BE26" s="563"/>
      <c r="BF26" s="633" t="str">
        <f t="shared" si="20"/>
        <v>-</v>
      </c>
      <c r="BG26" s="563"/>
      <c r="BH26" s="563"/>
      <c r="BI26" s="633"/>
      <c r="BJ26" s="573"/>
      <c r="BK26" s="561"/>
      <c r="BL26" s="561"/>
      <c r="BM26" s="573"/>
      <c r="BN26" s="561"/>
      <c r="BO26" s="634" t="str">
        <f t="shared" si="21"/>
        <v>-</v>
      </c>
      <c r="BP26" s="573"/>
      <c r="BQ26" s="560"/>
      <c r="BR26" s="560"/>
      <c r="BS26" s="561"/>
      <c r="BT26" s="561"/>
      <c r="BU26" s="561"/>
      <c r="BV26" s="561"/>
      <c r="BW26" s="635" t="str">
        <f t="shared" si="22"/>
        <v>-</v>
      </c>
      <c r="BX26" s="614"/>
      <c r="BY26" s="614"/>
      <c r="BZ26" s="614"/>
      <c r="CA26" s="614"/>
      <c r="CB26" s="614"/>
      <c r="CC26" s="614"/>
      <c r="CD26" s="617"/>
      <c r="CE26" s="616"/>
      <c r="CF26" s="616"/>
      <c r="CG26" s="616"/>
      <c r="CH26" s="616"/>
      <c r="CI26" s="614"/>
      <c r="CJ26" s="614"/>
      <c r="CK26" s="614"/>
      <c r="CL26" s="614"/>
      <c r="CM26" s="614"/>
      <c r="CN26" s="614"/>
      <c r="CO26" s="618"/>
      <c r="CP26" s="614"/>
      <c r="CQ26" s="623"/>
      <c r="CR26" s="624" t="str">
        <f t="shared" si="9"/>
        <v>-</v>
      </c>
      <c r="CS26" s="619" t="str">
        <f t="shared" si="23"/>
        <v>-</v>
      </c>
      <c r="CT26" s="563"/>
      <c r="CU26" s="563"/>
      <c r="CV26" s="570"/>
      <c r="CW26" s="570"/>
      <c r="CX26" s="570"/>
      <c r="CY26" s="571"/>
      <c r="CZ26" s="571"/>
      <c r="DA26" s="565"/>
      <c r="DB26" s="570"/>
      <c r="DC26" s="570"/>
      <c r="DD26" s="570"/>
      <c r="DE26" s="572"/>
      <c r="DF26" s="570"/>
      <c r="DG26" s="572"/>
      <c r="DH26" s="570"/>
      <c r="DI26" s="620" t="str">
        <f t="shared" si="24"/>
        <v/>
      </c>
      <c r="DJ26" s="570"/>
      <c r="DK26" s="572"/>
      <c r="DL26" s="570"/>
      <c r="DM26" s="570"/>
      <c r="DN26" s="570"/>
      <c r="DO26" s="570"/>
      <c r="DP26" s="570"/>
      <c r="DQ26" s="570"/>
      <c r="DR26" s="570"/>
      <c r="DS26" s="570"/>
      <c r="DT26" s="570"/>
      <c r="DU26" s="570"/>
      <c r="DV26" s="96"/>
      <c r="DW26" s="96"/>
      <c r="DX26" s="621"/>
      <c r="DY26" s="678"/>
      <c r="DZ26" s="678"/>
      <c r="EA26" s="678"/>
      <c r="EB26" s="678"/>
      <c r="EC26" s="678"/>
      <c r="ED26" s="1249"/>
      <c r="EE26" s="1249"/>
      <c r="EF26" s="1249"/>
      <c r="EG26" s="1249"/>
      <c r="EH26" s="1249"/>
      <c r="EI26" s="1249"/>
      <c r="EJ26" s="1249"/>
      <c r="EK26" s="1249"/>
      <c r="EL26" s="1249"/>
      <c r="EM26" s="1249"/>
      <c r="EN26" s="1249"/>
      <c r="EO26" s="1250"/>
      <c r="EP26" s="1249"/>
      <c r="EQ26" s="1249"/>
      <c r="ER26" s="1249"/>
      <c r="ES26" s="476" t="s">
        <v>349</v>
      </c>
    </row>
    <row r="27" spans="1:149" s="625" customFormat="1" x14ac:dyDescent="0.2">
      <c r="A27" s="557"/>
      <c r="B27" s="558"/>
      <c r="C27" s="558"/>
      <c r="D27" s="558"/>
      <c r="E27" s="558"/>
      <c r="F27" s="557"/>
      <c r="G27" s="557"/>
      <c r="H27" s="557"/>
      <c r="I27" s="3"/>
      <c r="J27" s="3"/>
      <c r="K27" s="3"/>
      <c r="L27" s="557"/>
      <c r="M27" s="557"/>
      <c r="N27" s="557"/>
      <c r="O27" s="628">
        <f t="shared" si="15"/>
        <v>0</v>
      </c>
      <c r="P27" s="557"/>
      <c r="Q27" s="557"/>
      <c r="R27" s="559"/>
      <c r="S27" s="557"/>
      <c r="T27" s="557"/>
      <c r="U27" s="557"/>
      <c r="V27" s="628">
        <f t="shared" si="16"/>
        <v>0</v>
      </c>
      <c r="W27" s="557"/>
      <c r="X27" s="557"/>
      <c r="Y27" s="559"/>
      <c r="Z27" s="557"/>
      <c r="AA27" s="557"/>
      <c r="AB27" s="557"/>
      <c r="AC27" s="628">
        <f t="shared" si="17"/>
        <v>0</v>
      </c>
      <c r="AD27" s="577"/>
      <c r="AE27" s="578"/>
      <c r="AF27" s="567"/>
      <c r="AG27" s="567"/>
      <c r="AH27" s="567"/>
      <c r="AI27" s="567"/>
      <c r="AJ27" s="567"/>
      <c r="AK27" s="567"/>
      <c r="AL27" s="560"/>
      <c r="AM27" s="560"/>
      <c r="AN27" s="560"/>
      <c r="AO27" s="579"/>
      <c r="AP27" s="561"/>
      <c r="AQ27" s="562"/>
      <c r="AR27" s="570"/>
      <c r="AS27" s="564"/>
      <c r="AT27" s="565"/>
      <c r="AU27" s="566"/>
      <c r="AV27" s="580"/>
      <c r="AW27" s="615" t="str">
        <f t="shared" si="18"/>
        <v>-</v>
      </c>
      <c r="AX27" s="576"/>
      <c r="AY27" s="557"/>
      <c r="AZ27" s="557"/>
      <c r="BA27" s="576"/>
      <c r="BB27" s="561"/>
      <c r="BC27" s="633" t="str">
        <f t="shared" si="19"/>
        <v>-</v>
      </c>
      <c r="BD27" s="576"/>
      <c r="BE27" s="557"/>
      <c r="BF27" s="633" t="str">
        <f t="shared" si="20"/>
        <v>-</v>
      </c>
      <c r="BG27" s="557"/>
      <c r="BH27" s="557"/>
      <c r="BI27" s="633"/>
      <c r="BJ27" s="573"/>
      <c r="BK27" s="561"/>
      <c r="BL27" s="561"/>
      <c r="BM27" s="573"/>
      <c r="BN27" s="561"/>
      <c r="BO27" s="634" t="str">
        <f t="shared" si="21"/>
        <v>-</v>
      </c>
      <c r="BP27" s="573"/>
      <c r="BQ27" s="560"/>
      <c r="BR27" s="560"/>
      <c r="BS27" s="561"/>
      <c r="BT27" s="561"/>
      <c r="BU27" s="561"/>
      <c r="BV27" s="561"/>
      <c r="BW27" s="635" t="str">
        <f t="shared" si="22"/>
        <v>-</v>
      </c>
      <c r="BX27" s="614"/>
      <c r="BY27" s="614"/>
      <c r="BZ27" s="614"/>
      <c r="CA27" s="614"/>
      <c r="CB27" s="614"/>
      <c r="CC27" s="614"/>
      <c r="CD27" s="617"/>
      <c r="CE27" s="616"/>
      <c r="CF27" s="616"/>
      <c r="CG27" s="616"/>
      <c r="CH27" s="616"/>
      <c r="CI27" s="614"/>
      <c r="CJ27" s="614"/>
      <c r="CK27" s="614"/>
      <c r="CL27" s="614"/>
      <c r="CM27" s="614"/>
      <c r="CN27" s="614"/>
      <c r="CO27" s="618"/>
      <c r="CP27" s="614"/>
      <c r="CQ27" s="623"/>
      <c r="CR27" s="624" t="str">
        <f t="shared" si="9"/>
        <v>-</v>
      </c>
      <c r="CS27" s="619" t="str">
        <f t="shared" si="23"/>
        <v>-</v>
      </c>
      <c r="CT27" s="557"/>
      <c r="CU27" s="557"/>
      <c r="CV27" s="570"/>
      <c r="CW27" s="570"/>
      <c r="CX27" s="570"/>
      <c r="CY27" s="571"/>
      <c r="CZ27" s="571"/>
      <c r="DA27" s="565"/>
      <c r="DB27" s="570"/>
      <c r="DC27" s="570"/>
      <c r="DD27" s="570"/>
      <c r="DE27" s="572"/>
      <c r="DF27" s="570"/>
      <c r="DG27" s="572"/>
      <c r="DH27" s="570"/>
      <c r="DI27" s="620" t="str">
        <f t="shared" si="24"/>
        <v/>
      </c>
      <c r="DJ27" s="570"/>
      <c r="DK27" s="572"/>
      <c r="DL27" s="570"/>
      <c r="DM27" s="570"/>
      <c r="DN27" s="570"/>
      <c r="DO27" s="570"/>
      <c r="DP27" s="570"/>
      <c r="DQ27" s="570"/>
      <c r="DR27" s="570"/>
      <c r="DS27" s="570"/>
      <c r="DT27" s="570"/>
      <c r="DU27" s="570"/>
      <c r="DV27" s="96"/>
      <c r="DW27" s="96"/>
      <c r="DX27" s="621"/>
      <c r="DY27" s="678"/>
      <c r="DZ27" s="678"/>
      <c r="EA27" s="678"/>
      <c r="EB27" s="678"/>
      <c r="EC27" s="678"/>
      <c r="ED27" s="1249"/>
      <c r="EE27" s="1249"/>
      <c r="EF27" s="1249"/>
      <c r="EG27" s="1249"/>
      <c r="EH27" s="1249"/>
      <c r="EI27" s="1249"/>
      <c r="EJ27" s="1249"/>
      <c r="EK27" s="1249"/>
      <c r="EL27" s="1249"/>
      <c r="EM27" s="1249"/>
      <c r="EN27" s="1249"/>
      <c r="EO27" s="1250"/>
      <c r="EP27" s="1249"/>
      <c r="EQ27" s="1249"/>
      <c r="ER27" s="1249"/>
      <c r="ES27" s="476" t="s">
        <v>349</v>
      </c>
    </row>
    <row r="28" spans="1:149" s="63" customFormat="1" x14ac:dyDescent="0.2">
      <c r="A28" s="557"/>
      <c r="B28" s="558"/>
      <c r="C28" s="558"/>
      <c r="D28" s="558"/>
      <c r="E28" s="558"/>
      <c r="F28" s="557"/>
      <c r="G28" s="557"/>
      <c r="H28" s="557"/>
      <c r="I28" s="3"/>
      <c r="J28" s="3"/>
      <c r="K28" s="3"/>
      <c r="L28" s="557"/>
      <c r="M28" s="557"/>
      <c r="N28" s="557"/>
      <c r="O28" s="628">
        <f t="shared" si="15"/>
        <v>0</v>
      </c>
      <c r="P28" s="557"/>
      <c r="Q28" s="557"/>
      <c r="R28" s="559"/>
      <c r="S28" s="557"/>
      <c r="T28" s="557"/>
      <c r="U28" s="557"/>
      <c r="V28" s="628">
        <f t="shared" si="16"/>
        <v>0</v>
      </c>
      <c r="W28" s="557"/>
      <c r="X28" s="557"/>
      <c r="Y28" s="559"/>
      <c r="Z28" s="557"/>
      <c r="AA28" s="557"/>
      <c r="AB28" s="557"/>
      <c r="AC28" s="628">
        <f t="shared" si="17"/>
        <v>0</v>
      </c>
      <c r="AD28" s="577"/>
      <c r="AE28" s="578"/>
      <c r="AF28" s="567"/>
      <c r="AG28" s="567"/>
      <c r="AH28" s="567"/>
      <c r="AI28" s="567"/>
      <c r="AJ28" s="567"/>
      <c r="AK28" s="567"/>
      <c r="AL28" s="560"/>
      <c r="AM28" s="560"/>
      <c r="AN28" s="560"/>
      <c r="AO28" s="579"/>
      <c r="AP28" s="561"/>
      <c r="AQ28" s="562"/>
      <c r="AR28" s="570"/>
      <c r="AS28" s="564"/>
      <c r="AT28" s="565"/>
      <c r="AU28" s="566"/>
      <c r="AV28" s="580"/>
      <c r="AW28" s="615" t="str">
        <f t="shared" si="18"/>
        <v>-</v>
      </c>
      <c r="AX28" s="576"/>
      <c r="AY28" s="557"/>
      <c r="AZ28" s="557"/>
      <c r="BA28" s="576"/>
      <c r="BB28" s="561"/>
      <c r="BC28" s="633" t="str">
        <f t="shared" si="19"/>
        <v>-</v>
      </c>
      <c r="BD28" s="576"/>
      <c r="BE28" s="557"/>
      <c r="BF28" s="633" t="str">
        <f t="shared" si="20"/>
        <v>-</v>
      </c>
      <c r="BG28" s="557"/>
      <c r="BH28" s="557"/>
      <c r="BI28" s="633"/>
      <c r="BJ28" s="573"/>
      <c r="BK28" s="561"/>
      <c r="BL28" s="561"/>
      <c r="BM28" s="573"/>
      <c r="BN28" s="561"/>
      <c r="BO28" s="634" t="str">
        <f t="shared" si="21"/>
        <v>-</v>
      </c>
      <c r="BP28" s="573"/>
      <c r="BQ28" s="560"/>
      <c r="BR28" s="560"/>
      <c r="BS28" s="561"/>
      <c r="BT28" s="561"/>
      <c r="BU28" s="561"/>
      <c r="BV28" s="561"/>
      <c r="BW28" s="635" t="str">
        <f t="shared" si="22"/>
        <v>-</v>
      </c>
      <c r="BX28" s="614"/>
      <c r="BY28" s="614"/>
      <c r="BZ28" s="614"/>
      <c r="CA28" s="614"/>
      <c r="CB28" s="614"/>
      <c r="CC28" s="614"/>
      <c r="CD28" s="617"/>
      <c r="CE28" s="616"/>
      <c r="CF28" s="616"/>
      <c r="CG28" s="616"/>
      <c r="CH28" s="616"/>
      <c r="CI28" s="614"/>
      <c r="CJ28" s="614"/>
      <c r="CK28" s="614"/>
      <c r="CL28" s="614"/>
      <c r="CM28" s="614"/>
      <c r="CN28" s="614"/>
      <c r="CO28" s="618"/>
      <c r="CP28" s="614"/>
      <c r="CQ28" s="623"/>
      <c r="CR28" s="624" t="str">
        <f t="shared" si="9"/>
        <v>-</v>
      </c>
      <c r="CS28" s="619" t="str">
        <f t="shared" si="23"/>
        <v>-</v>
      </c>
      <c r="CT28" s="557"/>
      <c r="CU28" s="557"/>
      <c r="CV28" s="570"/>
      <c r="CW28" s="570"/>
      <c r="CX28" s="570"/>
      <c r="CY28" s="571"/>
      <c r="CZ28" s="571"/>
      <c r="DA28" s="565"/>
      <c r="DB28" s="570"/>
      <c r="DC28" s="570"/>
      <c r="DD28" s="570"/>
      <c r="DE28" s="572"/>
      <c r="DF28" s="570"/>
      <c r="DG28" s="572"/>
      <c r="DH28" s="570"/>
      <c r="DI28" s="620" t="str">
        <f t="shared" si="24"/>
        <v/>
      </c>
      <c r="DJ28" s="570"/>
      <c r="DK28" s="572"/>
      <c r="DL28" s="570"/>
      <c r="DM28" s="570"/>
      <c r="DN28" s="570"/>
      <c r="DO28" s="570"/>
      <c r="DP28" s="570"/>
      <c r="DQ28" s="570"/>
      <c r="DR28" s="570"/>
      <c r="DS28" s="570"/>
      <c r="DT28" s="570"/>
      <c r="DU28" s="570"/>
      <c r="DV28" s="96"/>
      <c r="DW28" s="96"/>
      <c r="DX28" s="621"/>
      <c r="DY28" s="678"/>
      <c r="DZ28" s="678"/>
      <c r="EA28" s="678"/>
      <c r="EB28" s="678"/>
      <c r="EC28" s="678"/>
      <c r="ED28" s="1249"/>
      <c r="EE28" s="1249"/>
      <c r="EF28" s="1249"/>
      <c r="EG28" s="1249"/>
      <c r="EH28" s="1249"/>
      <c r="EI28" s="1249"/>
      <c r="EJ28" s="1249"/>
      <c r="EK28" s="1249"/>
      <c r="EL28" s="1249"/>
      <c r="EM28" s="1249"/>
      <c r="EN28" s="1249"/>
      <c r="EO28" s="1250"/>
      <c r="EP28" s="1249"/>
      <c r="EQ28" s="1249"/>
      <c r="ER28" s="1249"/>
      <c r="ES28" s="476" t="s">
        <v>349</v>
      </c>
    </row>
    <row r="29" spans="1:149" x14ac:dyDescent="0.2">
      <c r="A29" s="557"/>
      <c r="B29" s="558"/>
      <c r="C29" s="558"/>
      <c r="D29" s="558"/>
      <c r="E29" s="558"/>
      <c r="F29" s="557"/>
      <c r="G29" s="557"/>
      <c r="H29" s="557"/>
      <c r="I29" s="3"/>
      <c r="J29" s="3"/>
      <c r="K29" s="3"/>
      <c r="L29" s="557"/>
      <c r="M29" s="557"/>
      <c r="N29" s="557"/>
      <c r="O29" s="628">
        <f t="shared" si="15"/>
        <v>0</v>
      </c>
      <c r="P29" s="557"/>
      <c r="Q29" s="557"/>
      <c r="R29" s="559"/>
      <c r="S29" s="557"/>
      <c r="T29" s="557"/>
      <c r="U29" s="557"/>
      <c r="V29" s="628">
        <f t="shared" si="16"/>
        <v>0</v>
      </c>
      <c r="W29" s="557"/>
      <c r="X29" s="557"/>
      <c r="Y29" s="559"/>
      <c r="Z29" s="557"/>
      <c r="AA29" s="557"/>
      <c r="AB29" s="557"/>
      <c r="AC29" s="628">
        <f t="shared" si="17"/>
        <v>0</v>
      </c>
      <c r="AD29" s="577"/>
      <c r="AE29" s="578"/>
      <c r="AF29" s="567"/>
      <c r="AG29" s="567"/>
      <c r="AH29" s="567"/>
      <c r="AI29" s="567"/>
      <c r="AJ29" s="567"/>
      <c r="AK29" s="567"/>
      <c r="AL29" s="560"/>
      <c r="AM29" s="560"/>
      <c r="AN29" s="560"/>
      <c r="AO29" s="579"/>
      <c r="AP29" s="561"/>
      <c r="AQ29" s="562"/>
      <c r="AR29" s="570"/>
      <c r="AS29" s="564"/>
      <c r="AT29" s="565"/>
      <c r="AU29" s="566"/>
      <c r="AV29" s="580"/>
      <c r="AW29" s="615" t="str">
        <f t="shared" si="18"/>
        <v>-</v>
      </c>
      <c r="AX29" s="576"/>
      <c r="AY29" s="557"/>
      <c r="AZ29" s="557"/>
      <c r="BA29" s="576"/>
      <c r="BB29" s="561"/>
      <c r="BC29" s="633" t="str">
        <f t="shared" si="19"/>
        <v>-</v>
      </c>
      <c r="BD29" s="576"/>
      <c r="BE29" s="557"/>
      <c r="BF29" s="633" t="str">
        <f t="shared" si="20"/>
        <v>-</v>
      </c>
      <c r="BG29" s="557"/>
      <c r="BH29" s="557"/>
      <c r="BI29" s="633"/>
      <c r="BJ29" s="573"/>
      <c r="BK29" s="561"/>
      <c r="BL29" s="561"/>
      <c r="BM29" s="573"/>
      <c r="BN29" s="561"/>
      <c r="BO29" s="634" t="str">
        <f t="shared" si="21"/>
        <v>-</v>
      </c>
      <c r="BP29" s="573"/>
      <c r="BQ29" s="560"/>
      <c r="BR29" s="560"/>
      <c r="BS29" s="561"/>
      <c r="BT29" s="561"/>
      <c r="BU29" s="561"/>
      <c r="BV29" s="561"/>
      <c r="BW29" s="635" t="str">
        <f t="shared" si="22"/>
        <v>-</v>
      </c>
      <c r="BX29" s="614"/>
      <c r="BY29" s="614"/>
      <c r="BZ29" s="614"/>
      <c r="CA29" s="614"/>
      <c r="CB29" s="614"/>
      <c r="CC29" s="614"/>
      <c r="CD29" s="617"/>
      <c r="CE29" s="616"/>
      <c r="CF29" s="616"/>
      <c r="CG29" s="616"/>
      <c r="CH29" s="616"/>
      <c r="CI29" s="614"/>
      <c r="CJ29" s="614"/>
      <c r="CK29" s="614"/>
      <c r="CL29" s="614"/>
      <c r="CM29" s="614"/>
      <c r="CN29" s="614"/>
      <c r="CO29" s="618"/>
      <c r="CP29" s="614"/>
      <c r="CQ29" s="623"/>
      <c r="CR29" s="624" t="str">
        <f t="shared" si="9"/>
        <v>-</v>
      </c>
      <c r="CS29" s="619" t="str">
        <f t="shared" si="23"/>
        <v>-</v>
      </c>
      <c r="CT29" s="557"/>
      <c r="CU29" s="557"/>
      <c r="CV29" s="570"/>
      <c r="CW29" s="570"/>
      <c r="CX29" s="570"/>
      <c r="CY29" s="571"/>
      <c r="CZ29" s="571"/>
      <c r="DA29" s="565"/>
      <c r="DB29" s="570"/>
      <c r="DC29" s="570"/>
      <c r="DD29" s="570"/>
      <c r="DE29" s="572"/>
      <c r="DF29" s="570"/>
      <c r="DG29" s="572"/>
      <c r="DH29" s="570"/>
      <c r="DI29" s="620" t="str">
        <f t="shared" si="24"/>
        <v/>
      </c>
      <c r="DJ29" s="570"/>
      <c r="DK29" s="572"/>
      <c r="DL29" s="570"/>
      <c r="DM29" s="570"/>
      <c r="DN29" s="570"/>
      <c r="DO29" s="570"/>
      <c r="DP29" s="570"/>
      <c r="DQ29" s="570"/>
      <c r="DR29" s="570"/>
      <c r="DS29" s="570"/>
      <c r="DT29" s="570"/>
      <c r="DU29" s="570"/>
      <c r="DV29" s="96"/>
      <c r="DW29" s="96"/>
      <c r="DX29" s="621"/>
      <c r="DY29" s="678"/>
      <c r="DZ29" s="678"/>
      <c r="EA29" s="678"/>
      <c r="EB29" s="678"/>
      <c r="EC29" s="678"/>
      <c r="ED29" s="1249"/>
      <c r="EE29" s="1249"/>
      <c r="EF29" s="1249"/>
      <c r="EG29" s="1249"/>
      <c r="EH29" s="1249"/>
      <c r="EI29" s="1249"/>
      <c r="EJ29" s="1249"/>
      <c r="EK29" s="1249"/>
      <c r="EL29" s="1249"/>
      <c r="EM29" s="1249"/>
      <c r="EN29" s="1249"/>
      <c r="EO29" s="1250"/>
      <c r="EP29" s="1249"/>
      <c r="EQ29" s="1249"/>
      <c r="ER29" s="1249"/>
      <c r="ES29" s="476" t="s">
        <v>349</v>
      </c>
    </row>
    <row r="30" spans="1:149" x14ac:dyDescent="0.2">
      <c r="A30" s="557"/>
      <c r="B30" s="558"/>
      <c r="C30" s="558"/>
      <c r="D30" s="558"/>
      <c r="E30" s="558"/>
      <c r="F30" s="557"/>
      <c r="G30" s="557"/>
      <c r="H30" s="557"/>
      <c r="I30" s="3"/>
      <c r="J30" s="3"/>
      <c r="K30" s="3"/>
      <c r="L30" s="557"/>
      <c r="M30" s="557"/>
      <c r="N30" s="557"/>
      <c r="O30" s="628">
        <f t="shared" si="15"/>
        <v>0</v>
      </c>
      <c r="P30" s="557"/>
      <c r="Q30" s="557"/>
      <c r="R30" s="559"/>
      <c r="S30" s="557"/>
      <c r="T30" s="557"/>
      <c r="U30" s="557"/>
      <c r="V30" s="628">
        <f t="shared" si="16"/>
        <v>0</v>
      </c>
      <c r="W30" s="557"/>
      <c r="X30" s="557"/>
      <c r="Y30" s="559"/>
      <c r="Z30" s="557"/>
      <c r="AA30" s="557"/>
      <c r="AB30" s="557"/>
      <c r="AC30" s="628">
        <f t="shared" si="17"/>
        <v>0</v>
      </c>
      <c r="AD30" s="577"/>
      <c r="AE30" s="578"/>
      <c r="AF30" s="567"/>
      <c r="AG30" s="567"/>
      <c r="AH30" s="567"/>
      <c r="AI30" s="567"/>
      <c r="AJ30" s="567"/>
      <c r="AK30" s="567"/>
      <c r="AL30" s="560"/>
      <c r="AM30" s="560"/>
      <c r="AN30" s="560"/>
      <c r="AO30" s="579"/>
      <c r="AP30" s="561"/>
      <c r="AQ30" s="562"/>
      <c r="AR30" s="570"/>
      <c r="AS30" s="564"/>
      <c r="AT30" s="565"/>
      <c r="AU30" s="566"/>
      <c r="AV30" s="580"/>
      <c r="AW30" s="615" t="str">
        <f t="shared" si="18"/>
        <v>-</v>
      </c>
      <c r="AX30" s="576"/>
      <c r="AY30" s="557"/>
      <c r="AZ30" s="557"/>
      <c r="BA30" s="576"/>
      <c r="BB30" s="561"/>
      <c r="BC30" s="633" t="str">
        <f t="shared" si="19"/>
        <v>-</v>
      </c>
      <c r="BD30" s="576"/>
      <c r="BE30" s="557"/>
      <c r="BF30" s="633" t="str">
        <f t="shared" si="20"/>
        <v>-</v>
      </c>
      <c r="BG30" s="557"/>
      <c r="BH30" s="557"/>
      <c r="BI30" s="633"/>
      <c r="BJ30" s="573"/>
      <c r="BK30" s="561"/>
      <c r="BL30" s="561"/>
      <c r="BM30" s="573"/>
      <c r="BN30" s="561"/>
      <c r="BO30" s="634" t="str">
        <f t="shared" si="21"/>
        <v>-</v>
      </c>
      <c r="BP30" s="573"/>
      <c r="BQ30" s="560"/>
      <c r="BR30" s="560"/>
      <c r="BS30" s="561"/>
      <c r="BT30" s="561"/>
      <c r="BU30" s="561"/>
      <c r="BV30" s="561"/>
      <c r="BW30" s="635" t="str">
        <f t="shared" si="22"/>
        <v>-</v>
      </c>
      <c r="BX30" s="614"/>
      <c r="BY30" s="614"/>
      <c r="BZ30" s="614"/>
      <c r="CA30" s="614"/>
      <c r="CB30" s="614"/>
      <c r="CC30" s="614"/>
      <c r="CD30" s="617"/>
      <c r="CE30" s="616"/>
      <c r="CF30" s="616"/>
      <c r="CG30" s="616"/>
      <c r="CH30" s="616"/>
      <c r="CI30" s="614"/>
      <c r="CJ30" s="614"/>
      <c r="CK30" s="614"/>
      <c r="CL30" s="614"/>
      <c r="CM30" s="614"/>
      <c r="CN30" s="614"/>
      <c r="CO30" s="618"/>
      <c r="CP30" s="614"/>
      <c r="CQ30" s="623"/>
      <c r="CR30" s="624" t="str">
        <f t="shared" si="9"/>
        <v>-</v>
      </c>
      <c r="CS30" s="619" t="str">
        <f t="shared" si="23"/>
        <v>-</v>
      </c>
      <c r="CT30" s="557"/>
      <c r="CU30" s="557"/>
      <c r="CV30" s="570"/>
      <c r="CW30" s="570"/>
      <c r="CX30" s="570"/>
      <c r="CY30" s="571"/>
      <c r="CZ30" s="571"/>
      <c r="DA30" s="565"/>
      <c r="DB30" s="570"/>
      <c r="DC30" s="570"/>
      <c r="DD30" s="570"/>
      <c r="DE30" s="572"/>
      <c r="DF30" s="570"/>
      <c r="DG30" s="572"/>
      <c r="DH30" s="570"/>
      <c r="DI30" s="620" t="str">
        <f t="shared" si="24"/>
        <v/>
      </c>
      <c r="DJ30" s="570"/>
      <c r="DK30" s="572"/>
      <c r="DL30" s="570"/>
      <c r="DM30" s="570"/>
      <c r="DN30" s="570"/>
      <c r="DO30" s="570"/>
      <c r="DP30" s="570"/>
      <c r="DQ30" s="570"/>
      <c r="DR30" s="570"/>
      <c r="DS30" s="570"/>
      <c r="DT30" s="570"/>
      <c r="DU30" s="570"/>
      <c r="DV30" s="96"/>
      <c r="DW30" s="96"/>
      <c r="DX30" s="621"/>
      <c r="DY30" s="678"/>
      <c r="DZ30" s="678"/>
      <c r="EA30" s="678"/>
      <c r="EB30" s="678"/>
      <c r="EC30" s="678"/>
      <c r="ED30" s="1249"/>
      <c r="EE30" s="1249"/>
      <c r="EF30" s="1249"/>
      <c r="EG30" s="1249"/>
      <c r="EH30" s="1249"/>
      <c r="EI30" s="1249"/>
      <c r="EJ30" s="1249"/>
      <c r="EK30" s="1249"/>
      <c r="EL30" s="1249"/>
      <c r="EM30" s="1249"/>
      <c r="EN30" s="1249"/>
      <c r="EO30" s="1250"/>
      <c r="EP30" s="1249"/>
      <c r="EQ30" s="1249"/>
      <c r="ER30" s="1249"/>
      <c r="ES30" s="476" t="s">
        <v>349</v>
      </c>
    </row>
    <row r="31" spans="1:149" s="63" customFormat="1" x14ac:dyDescent="0.2">
      <c r="A31" s="563"/>
      <c r="B31" s="574"/>
      <c r="C31" s="574"/>
      <c r="D31" s="574"/>
      <c r="E31" s="566"/>
      <c r="F31" s="563"/>
      <c r="G31" s="563"/>
      <c r="H31" s="563"/>
      <c r="I31" s="3"/>
      <c r="J31" s="3"/>
      <c r="K31" s="3"/>
      <c r="L31" s="557"/>
      <c r="M31" s="557"/>
      <c r="N31" s="557"/>
      <c r="O31" s="628">
        <f t="shared" si="15"/>
        <v>0</v>
      </c>
      <c r="P31" s="557"/>
      <c r="Q31" s="557"/>
      <c r="R31" s="559"/>
      <c r="S31" s="557"/>
      <c r="T31" s="557"/>
      <c r="U31" s="557"/>
      <c r="V31" s="628">
        <f t="shared" si="16"/>
        <v>0</v>
      </c>
      <c r="W31" s="557"/>
      <c r="X31" s="557"/>
      <c r="Y31" s="559"/>
      <c r="Z31" s="557"/>
      <c r="AA31" s="557"/>
      <c r="AB31" s="557"/>
      <c r="AC31" s="628">
        <f t="shared" si="17"/>
        <v>0</v>
      </c>
      <c r="AD31" s="577"/>
      <c r="AE31" s="578"/>
      <c r="AF31" s="567"/>
      <c r="AG31" s="567"/>
      <c r="AH31" s="567"/>
      <c r="AI31" s="567"/>
      <c r="AJ31" s="567"/>
      <c r="AK31" s="567"/>
      <c r="AL31" s="568"/>
      <c r="AM31" s="568"/>
      <c r="AN31" s="568"/>
      <c r="AO31" s="579"/>
      <c r="AP31" s="557"/>
      <c r="AQ31" s="575"/>
      <c r="AR31" s="570"/>
      <c r="AS31" s="564"/>
      <c r="AT31" s="566"/>
      <c r="AU31" s="566"/>
      <c r="AV31" s="580"/>
      <c r="AW31" s="615" t="str">
        <f t="shared" si="18"/>
        <v>-</v>
      </c>
      <c r="AX31" s="576"/>
      <c r="AY31" s="557"/>
      <c r="AZ31" s="557"/>
      <c r="BA31" s="576"/>
      <c r="BB31" s="557"/>
      <c r="BC31" s="633" t="str">
        <f t="shared" si="19"/>
        <v>-</v>
      </c>
      <c r="BD31" s="576"/>
      <c r="BE31" s="563"/>
      <c r="BF31" s="633" t="str">
        <f t="shared" si="20"/>
        <v>-</v>
      </c>
      <c r="BG31" s="563"/>
      <c r="BH31" s="563"/>
      <c r="BI31" s="633"/>
      <c r="BJ31" s="573"/>
      <c r="BK31" s="561"/>
      <c r="BL31" s="561"/>
      <c r="BM31" s="573"/>
      <c r="BN31" s="561"/>
      <c r="BO31" s="634" t="str">
        <f t="shared" si="21"/>
        <v>-</v>
      </c>
      <c r="BP31" s="573"/>
      <c r="BQ31" s="560"/>
      <c r="BR31" s="560"/>
      <c r="BS31" s="561"/>
      <c r="BT31" s="561"/>
      <c r="BU31" s="561"/>
      <c r="BV31" s="561"/>
      <c r="BW31" s="635" t="str">
        <f t="shared" si="22"/>
        <v>-</v>
      </c>
      <c r="BX31" s="614"/>
      <c r="BY31" s="614"/>
      <c r="BZ31" s="614"/>
      <c r="CA31" s="614"/>
      <c r="CB31" s="614"/>
      <c r="CC31" s="614"/>
      <c r="CD31" s="617"/>
      <c r="CE31" s="616"/>
      <c r="CF31" s="616"/>
      <c r="CG31" s="616"/>
      <c r="CH31" s="616"/>
      <c r="CI31" s="614"/>
      <c r="CJ31" s="614"/>
      <c r="CK31" s="614"/>
      <c r="CL31" s="614"/>
      <c r="CM31" s="614"/>
      <c r="CN31" s="614"/>
      <c r="CO31" s="618"/>
      <c r="CP31" s="614"/>
      <c r="CQ31" s="623"/>
      <c r="CR31" s="624" t="str">
        <f t="shared" si="9"/>
        <v>-</v>
      </c>
      <c r="CS31" s="619" t="str">
        <f t="shared" si="23"/>
        <v>-</v>
      </c>
      <c r="CT31" s="563"/>
      <c r="CU31" s="563"/>
      <c r="CV31" s="570"/>
      <c r="CW31" s="570"/>
      <c r="CX31" s="570"/>
      <c r="CY31" s="571"/>
      <c r="CZ31" s="571"/>
      <c r="DA31" s="565"/>
      <c r="DB31" s="570"/>
      <c r="DC31" s="570"/>
      <c r="DD31" s="570"/>
      <c r="DE31" s="572"/>
      <c r="DF31" s="570"/>
      <c r="DG31" s="572"/>
      <c r="DH31" s="570"/>
      <c r="DI31" s="620" t="str">
        <f t="shared" si="24"/>
        <v/>
      </c>
      <c r="DJ31" s="570"/>
      <c r="DK31" s="572"/>
      <c r="DL31" s="570"/>
      <c r="DM31" s="570"/>
      <c r="DN31" s="570"/>
      <c r="DO31" s="570"/>
      <c r="DP31" s="570"/>
      <c r="DQ31" s="570"/>
      <c r="DR31" s="570"/>
      <c r="DS31" s="570"/>
      <c r="DT31" s="570"/>
      <c r="DU31" s="570"/>
      <c r="DV31" s="96"/>
      <c r="DW31" s="96"/>
      <c r="DX31" s="621"/>
      <c r="DY31" s="678"/>
      <c r="DZ31" s="678"/>
      <c r="EA31" s="678"/>
      <c r="EB31" s="678"/>
      <c r="EC31" s="678"/>
      <c r="ED31" s="1249"/>
      <c r="EE31" s="1249"/>
      <c r="EF31" s="1249"/>
      <c r="EG31" s="1249"/>
      <c r="EH31" s="1249"/>
      <c r="EI31" s="1249"/>
      <c r="EJ31" s="1249"/>
      <c r="EK31" s="1249"/>
      <c r="EL31" s="1249"/>
      <c r="EM31" s="1249"/>
      <c r="EN31" s="1249"/>
      <c r="EO31" s="1250"/>
      <c r="EP31" s="1249"/>
      <c r="EQ31" s="1249"/>
      <c r="ER31" s="1249"/>
      <c r="ES31" s="476" t="s">
        <v>349</v>
      </c>
    </row>
    <row r="32" spans="1:149" s="63" customFormat="1" x14ac:dyDescent="0.2">
      <c r="A32" s="557"/>
      <c r="B32" s="558"/>
      <c r="C32" s="558"/>
      <c r="D32" s="558"/>
      <c r="E32" s="558"/>
      <c r="F32" s="557"/>
      <c r="G32" s="557"/>
      <c r="H32" s="557"/>
      <c r="I32" s="3"/>
      <c r="J32" s="3"/>
      <c r="K32" s="3"/>
      <c r="L32" s="557"/>
      <c r="M32" s="557"/>
      <c r="N32" s="557"/>
      <c r="O32" s="628">
        <f t="shared" si="15"/>
        <v>0</v>
      </c>
      <c r="P32" s="557"/>
      <c r="Q32" s="557"/>
      <c r="R32" s="559"/>
      <c r="S32" s="557"/>
      <c r="T32" s="557"/>
      <c r="U32" s="557"/>
      <c r="V32" s="628">
        <f t="shared" si="16"/>
        <v>0</v>
      </c>
      <c r="W32" s="557"/>
      <c r="X32" s="557"/>
      <c r="Y32" s="559"/>
      <c r="Z32" s="557"/>
      <c r="AA32" s="557"/>
      <c r="AB32" s="557"/>
      <c r="AC32" s="628">
        <f t="shared" si="17"/>
        <v>0</v>
      </c>
      <c r="AD32" s="577"/>
      <c r="AE32" s="578"/>
      <c r="AF32" s="567"/>
      <c r="AG32" s="567"/>
      <c r="AH32" s="567"/>
      <c r="AI32" s="567"/>
      <c r="AJ32" s="567"/>
      <c r="AK32" s="567"/>
      <c r="AL32" s="560"/>
      <c r="AM32" s="560"/>
      <c r="AN32" s="560"/>
      <c r="AO32" s="579"/>
      <c r="AP32" s="561"/>
      <c r="AQ32" s="562"/>
      <c r="AR32" s="570"/>
      <c r="AS32" s="564"/>
      <c r="AT32" s="565"/>
      <c r="AU32" s="566"/>
      <c r="AV32" s="580"/>
      <c r="AW32" s="615" t="str">
        <f t="shared" si="18"/>
        <v>-</v>
      </c>
      <c r="AX32" s="576"/>
      <c r="AY32" s="557"/>
      <c r="AZ32" s="557"/>
      <c r="BA32" s="576"/>
      <c r="BB32" s="561"/>
      <c r="BC32" s="633" t="str">
        <f t="shared" si="19"/>
        <v>-</v>
      </c>
      <c r="BD32" s="576"/>
      <c r="BE32" s="557"/>
      <c r="BF32" s="633" t="str">
        <f t="shared" si="20"/>
        <v>-</v>
      </c>
      <c r="BG32" s="557"/>
      <c r="BH32" s="557"/>
      <c r="BI32" s="633"/>
      <c r="BJ32" s="573"/>
      <c r="BK32" s="561"/>
      <c r="BL32" s="561"/>
      <c r="BM32" s="573"/>
      <c r="BN32" s="561"/>
      <c r="BO32" s="634" t="str">
        <f t="shared" si="21"/>
        <v>-</v>
      </c>
      <c r="BP32" s="573"/>
      <c r="BQ32" s="560"/>
      <c r="BR32" s="560"/>
      <c r="BS32" s="561"/>
      <c r="BT32" s="561"/>
      <c r="BU32" s="561"/>
      <c r="BV32" s="561"/>
      <c r="BW32" s="635" t="str">
        <f t="shared" si="22"/>
        <v>-</v>
      </c>
      <c r="BX32" s="614"/>
      <c r="BY32" s="614"/>
      <c r="BZ32" s="614"/>
      <c r="CA32" s="614"/>
      <c r="CB32" s="614"/>
      <c r="CC32" s="614"/>
      <c r="CD32" s="617"/>
      <c r="CE32" s="616"/>
      <c r="CF32" s="616"/>
      <c r="CG32" s="616"/>
      <c r="CH32" s="616"/>
      <c r="CI32" s="614"/>
      <c r="CJ32" s="614"/>
      <c r="CK32" s="614"/>
      <c r="CL32" s="614"/>
      <c r="CM32" s="614"/>
      <c r="CN32" s="614"/>
      <c r="CO32" s="618"/>
      <c r="CP32" s="614"/>
      <c r="CQ32" s="623"/>
      <c r="CR32" s="624" t="str">
        <f t="shared" si="9"/>
        <v>-</v>
      </c>
      <c r="CS32" s="619" t="str">
        <f t="shared" si="23"/>
        <v>-</v>
      </c>
      <c r="CT32" s="557"/>
      <c r="CU32" s="557"/>
      <c r="CV32" s="570"/>
      <c r="CW32" s="570"/>
      <c r="CX32" s="570"/>
      <c r="CY32" s="571"/>
      <c r="CZ32" s="571"/>
      <c r="DA32" s="565"/>
      <c r="DB32" s="570"/>
      <c r="DC32" s="570"/>
      <c r="DD32" s="570"/>
      <c r="DE32" s="572"/>
      <c r="DF32" s="570"/>
      <c r="DG32" s="572"/>
      <c r="DH32" s="570"/>
      <c r="DI32" s="620" t="str">
        <f t="shared" si="24"/>
        <v/>
      </c>
      <c r="DJ32" s="570"/>
      <c r="DK32" s="572"/>
      <c r="DL32" s="570"/>
      <c r="DM32" s="570"/>
      <c r="DN32" s="570"/>
      <c r="DO32" s="570"/>
      <c r="DP32" s="570"/>
      <c r="DQ32" s="570"/>
      <c r="DR32" s="570"/>
      <c r="DS32" s="570"/>
      <c r="DT32" s="570"/>
      <c r="DU32" s="570"/>
      <c r="DV32" s="96"/>
      <c r="DW32" s="96"/>
      <c r="DX32" s="621"/>
      <c r="DY32" s="678"/>
      <c r="DZ32" s="678"/>
      <c r="EA32" s="678"/>
      <c r="EB32" s="678"/>
      <c r="EC32" s="678"/>
      <c r="ED32" s="1249"/>
      <c r="EE32" s="1249"/>
      <c r="EF32" s="1249"/>
      <c r="EG32" s="1249"/>
      <c r="EH32" s="1249"/>
      <c r="EI32" s="1249"/>
      <c r="EJ32" s="1249"/>
      <c r="EK32" s="1249"/>
      <c r="EL32" s="1249"/>
      <c r="EM32" s="1249"/>
      <c r="EN32" s="1249"/>
      <c r="EO32" s="1250"/>
      <c r="EP32" s="1249"/>
      <c r="EQ32" s="1249"/>
      <c r="ER32" s="1249"/>
      <c r="ES32" s="476" t="s">
        <v>349</v>
      </c>
    </row>
    <row r="33" spans="1:149" s="63" customFormat="1" x14ac:dyDescent="0.2">
      <c r="A33" s="557"/>
      <c r="B33" s="558"/>
      <c r="C33" s="558"/>
      <c r="D33" s="558"/>
      <c r="E33" s="558"/>
      <c r="F33" s="557"/>
      <c r="G33" s="557"/>
      <c r="H33" s="557"/>
      <c r="I33" s="3"/>
      <c r="J33" s="3"/>
      <c r="K33" s="3"/>
      <c r="L33" s="557"/>
      <c r="M33" s="557"/>
      <c r="N33" s="557"/>
      <c r="O33" s="628">
        <f t="shared" si="15"/>
        <v>0</v>
      </c>
      <c r="P33" s="557"/>
      <c r="Q33" s="557"/>
      <c r="R33" s="559"/>
      <c r="S33" s="557"/>
      <c r="T33" s="557"/>
      <c r="U33" s="557"/>
      <c r="V33" s="628">
        <f t="shared" si="16"/>
        <v>0</v>
      </c>
      <c r="W33" s="557"/>
      <c r="X33" s="557"/>
      <c r="Y33" s="559"/>
      <c r="Z33" s="557"/>
      <c r="AA33" s="557"/>
      <c r="AB33" s="557"/>
      <c r="AC33" s="628">
        <f t="shared" si="17"/>
        <v>0</v>
      </c>
      <c r="AD33" s="577"/>
      <c r="AE33" s="578"/>
      <c r="AF33" s="567"/>
      <c r="AG33" s="567"/>
      <c r="AH33" s="567"/>
      <c r="AI33" s="567"/>
      <c r="AJ33" s="567"/>
      <c r="AK33" s="567"/>
      <c r="AL33" s="560"/>
      <c r="AM33" s="560"/>
      <c r="AN33" s="560"/>
      <c r="AO33" s="579"/>
      <c r="AP33" s="561"/>
      <c r="AQ33" s="562"/>
      <c r="AR33" s="570"/>
      <c r="AS33" s="564"/>
      <c r="AT33" s="565"/>
      <c r="AU33" s="566"/>
      <c r="AV33" s="580"/>
      <c r="AW33" s="615" t="str">
        <f t="shared" si="18"/>
        <v>-</v>
      </c>
      <c r="AX33" s="576"/>
      <c r="AY33" s="557"/>
      <c r="AZ33" s="557"/>
      <c r="BA33" s="576"/>
      <c r="BB33" s="561"/>
      <c r="BC33" s="633" t="str">
        <f t="shared" si="19"/>
        <v>-</v>
      </c>
      <c r="BD33" s="576"/>
      <c r="BE33" s="557"/>
      <c r="BF33" s="633" t="str">
        <f t="shared" si="20"/>
        <v>-</v>
      </c>
      <c r="BG33" s="557"/>
      <c r="BH33" s="557"/>
      <c r="BI33" s="633"/>
      <c r="BJ33" s="573"/>
      <c r="BK33" s="561"/>
      <c r="BL33" s="561"/>
      <c r="BM33" s="573"/>
      <c r="BN33" s="561"/>
      <c r="BO33" s="634" t="str">
        <f t="shared" si="21"/>
        <v>-</v>
      </c>
      <c r="BP33" s="573"/>
      <c r="BQ33" s="560"/>
      <c r="BR33" s="560"/>
      <c r="BS33" s="561"/>
      <c r="BT33" s="561"/>
      <c r="BU33" s="561"/>
      <c r="BV33" s="561"/>
      <c r="BW33" s="635" t="str">
        <f t="shared" si="22"/>
        <v>-</v>
      </c>
      <c r="BX33" s="614"/>
      <c r="BY33" s="614"/>
      <c r="BZ33" s="614"/>
      <c r="CA33" s="614"/>
      <c r="CB33" s="614"/>
      <c r="CC33" s="614"/>
      <c r="CD33" s="617"/>
      <c r="CE33" s="616"/>
      <c r="CF33" s="616"/>
      <c r="CG33" s="616"/>
      <c r="CH33" s="616"/>
      <c r="CI33" s="614"/>
      <c r="CJ33" s="614"/>
      <c r="CK33" s="614"/>
      <c r="CL33" s="614"/>
      <c r="CM33" s="614"/>
      <c r="CN33" s="614"/>
      <c r="CO33" s="618"/>
      <c r="CP33" s="614"/>
      <c r="CQ33" s="623"/>
      <c r="CR33" s="624" t="str">
        <f t="shared" si="9"/>
        <v>-</v>
      </c>
      <c r="CS33" s="619" t="str">
        <f t="shared" si="23"/>
        <v>-</v>
      </c>
      <c r="CT33" s="557"/>
      <c r="CU33" s="557"/>
      <c r="CV33" s="570"/>
      <c r="CW33" s="570"/>
      <c r="CX33" s="570"/>
      <c r="CY33" s="571"/>
      <c r="CZ33" s="571"/>
      <c r="DA33" s="565"/>
      <c r="DB33" s="570"/>
      <c r="DC33" s="570"/>
      <c r="DD33" s="570"/>
      <c r="DE33" s="572"/>
      <c r="DF33" s="570"/>
      <c r="DG33" s="572"/>
      <c r="DH33" s="570"/>
      <c r="DI33" s="620" t="str">
        <f t="shared" si="24"/>
        <v/>
      </c>
      <c r="DJ33" s="570"/>
      <c r="DK33" s="572"/>
      <c r="DL33" s="570"/>
      <c r="DM33" s="570"/>
      <c r="DN33" s="570"/>
      <c r="DO33" s="570"/>
      <c r="DP33" s="570"/>
      <c r="DQ33" s="570"/>
      <c r="DR33" s="570"/>
      <c r="DS33" s="570"/>
      <c r="DT33" s="570"/>
      <c r="DU33" s="570"/>
      <c r="DV33" s="96"/>
      <c r="DW33" s="96"/>
      <c r="DX33" s="621"/>
      <c r="DY33" s="678"/>
      <c r="DZ33" s="678"/>
      <c r="EA33" s="678"/>
      <c r="EB33" s="678"/>
      <c r="EC33" s="678"/>
      <c r="ED33" s="1249"/>
      <c r="EE33" s="1249"/>
      <c r="EF33" s="1249"/>
      <c r="EG33" s="1249"/>
      <c r="EH33" s="1249"/>
      <c r="EI33" s="1249"/>
      <c r="EJ33" s="1249"/>
      <c r="EK33" s="1249"/>
      <c r="EL33" s="1249"/>
      <c r="EM33" s="1249"/>
      <c r="EN33" s="1249"/>
      <c r="EO33" s="1250"/>
      <c r="EP33" s="1249"/>
      <c r="EQ33" s="1249"/>
      <c r="ER33" s="1249"/>
      <c r="ES33" s="476" t="s">
        <v>349</v>
      </c>
    </row>
    <row r="34" spans="1:149" s="63" customFormat="1" x14ac:dyDescent="0.2">
      <c r="A34" s="557"/>
      <c r="B34" s="558"/>
      <c r="C34" s="558"/>
      <c r="D34" s="558"/>
      <c r="E34" s="558"/>
      <c r="F34" s="557"/>
      <c r="G34" s="557"/>
      <c r="H34" s="557"/>
      <c r="I34" s="3"/>
      <c r="J34" s="3"/>
      <c r="K34" s="3"/>
      <c r="L34" s="557"/>
      <c r="M34" s="557"/>
      <c r="N34" s="557"/>
      <c r="O34" s="628">
        <f t="shared" si="15"/>
        <v>0</v>
      </c>
      <c r="P34" s="557"/>
      <c r="Q34" s="557"/>
      <c r="R34" s="559"/>
      <c r="S34" s="557"/>
      <c r="T34" s="557"/>
      <c r="U34" s="557"/>
      <c r="V34" s="628">
        <f t="shared" si="16"/>
        <v>0</v>
      </c>
      <c r="W34" s="557"/>
      <c r="X34" s="557"/>
      <c r="Y34" s="559"/>
      <c r="Z34" s="557"/>
      <c r="AA34" s="557"/>
      <c r="AB34" s="557"/>
      <c r="AC34" s="628">
        <f t="shared" si="17"/>
        <v>0</v>
      </c>
      <c r="AD34" s="577"/>
      <c r="AE34" s="578"/>
      <c r="AF34" s="567"/>
      <c r="AG34" s="567"/>
      <c r="AH34" s="567"/>
      <c r="AI34" s="567"/>
      <c r="AJ34" s="567"/>
      <c r="AK34" s="567"/>
      <c r="AL34" s="560"/>
      <c r="AM34" s="560"/>
      <c r="AN34" s="560"/>
      <c r="AO34" s="579"/>
      <c r="AP34" s="561"/>
      <c r="AQ34" s="562"/>
      <c r="AR34" s="570"/>
      <c r="AS34" s="564"/>
      <c r="AT34" s="565"/>
      <c r="AU34" s="566"/>
      <c r="AV34" s="580"/>
      <c r="AW34" s="615" t="str">
        <f t="shared" si="18"/>
        <v>-</v>
      </c>
      <c r="AX34" s="576"/>
      <c r="AY34" s="557"/>
      <c r="AZ34" s="557"/>
      <c r="BA34" s="576"/>
      <c r="BB34" s="561"/>
      <c r="BC34" s="633" t="str">
        <f t="shared" si="19"/>
        <v>-</v>
      </c>
      <c r="BD34" s="576"/>
      <c r="BE34" s="557"/>
      <c r="BF34" s="633" t="str">
        <f t="shared" si="20"/>
        <v>-</v>
      </c>
      <c r="BG34" s="557"/>
      <c r="BH34" s="557"/>
      <c r="BI34" s="633"/>
      <c r="BJ34" s="573"/>
      <c r="BK34" s="561"/>
      <c r="BL34" s="561"/>
      <c r="BM34" s="573"/>
      <c r="BN34" s="561"/>
      <c r="BO34" s="634" t="str">
        <f t="shared" si="21"/>
        <v>-</v>
      </c>
      <c r="BP34" s="573"/>
      <c r="BQ34" s="560"/>
      <c r="BR34" s="560"/>
      <c r="BS34" s="561"/>
      <c r="BT34" s="561"/>
      <c r="BU34" s="561"/>
      <c r="BV34" s="561"/>
      <c r="BW34" s="635" t="str">
        <f t="shared" si="22"/>
        <v>-</v>
      </c>
      <c r="BX34" s="614"/>
      <c r="BY34" s="614"/>
      <c r="BZ34" s="614"/>
      <c r="CA34" s="614"/>
      <c r="CB34" s="614"/>
      <c r="CC34" s="614"/>
      <c r="CD34" s="617"/>
      <c r="CE34" s="616"/>
      <c r="CF34" s="616"/>
      <c r="CG34" s="616"/>
      <c r="CH34" s="616"/>
      <c r="CI34" s="614"/>
      <c r="CJ34" s="614"/>
      <c r="CK34" s="614"/>
      <c r="CL34" s="614"/>
      <c r="CM34" s="614"/>
      <c r="CN34" s="614"/>
      <c r="CO34" s="618"/>
      <c r="CP34" s="614"/>
      <c r="CQ34" s="623"/>
      <c r="CR34" s="624" t="str">
        <f t="shared" si="9"/>
        <v>-</v>
      </c>
      <c r="CS34" s="619" t="str">
        <f t="shared" si="23"/>
        <v>-</v>
      </c>
      <c r="CT34" s="557"/>
      <c r="CU34" s="557"/>
      <c r="CV34" s="570"/>
      <c r="CW34" s="570"/>
      <c r="CX34" s="570"/>
      <c r="CY34" s="571"/>
      <c r="CZ34" s="571"/>
      <c r="DA34" s="565"/>
      <c r="DB34" s="570"/>
      <c r="DC34" s="570"/>
      <c r="DD34" s="570"/>
      <c r="DE34" s="572"/>
      <c r="DF34" s="570"/>
      <c r="DG34" s="572"/>
      <c r="DH34" s="570"/>
      <c r="DI34" s="620" t="str">
        <f t="shared" si="24"/>
        <v/>
      </c>
      <c r="DJ34" s="570"/>
      <c r="DK34" s="572"/>
      <c r="DL34" s="570"/>
      <c r="DM34" s="570"/>
      <c r="DN34" s="570"/>
      <c r="DO34" s="570"/>
      <c r="DP34" s="570"/>
      <c r="DQ34" s="570"/>
      <c r="DR34" s="570"/>
      <c r="DS34" s="570"/>
      <c r="DT34" s="570"/>
      <c r="DU34" s="570"/>
      <c r="DV34" s="96"/>
      <c r="DW34" s="96"/>
      <c r="DX34" s="621"/>
      <c r="DY34" s="678"/>
      <c r="DZ34" s="678"/>
      <c r="EA34" s="678"/>
      <c r="EB34" s="678"/>
      <c r="EC34" s="678"/>
      <c r="ED34" s="1249"/>
      <c r="EE34" s="1249"/>
      <c r="EF34" s="1249"/>
      <c r="EG34" s="1249"/>
      <c r="EH34" s="1249"/>
      <c r="EI34" s="1249"/>
      <c r="EJ34" s="1249"/>
      <c r="EK34" s="1249"/>
      <c r="EL34" s="1249"/>
      <c r="EM34" s="1249"/>
      <c r="EN34" s="1249"/>
      <c r="EO34" s="1250"/>
      <c r="EP34" s="1249"/>
      <c r="EQ34" s="1249"/>
      <c r="ER34" s="1249"/>
      <c r="ES34" s="476" t="s">
        <v>349</v>
      </c>
    </row>
    <row r="35" spans="1:149" s="625" customFormat="1" x14ac:dyDescent="0.2">
      <c r="A35" s="557"/>
      <c r="B35" s="558"/>
      <c r="C35" s="558"/>
      <c r="D35" s="558"/>
      <c r="E35" s="558"/>
      <c r="F35" s="557"/>
      <c r="G35" s="557"/>
      <c r="H35" s="557"/>
      <c r="I35" s="3"/>
      <c r="J35" s="3"/>
      <c r="K35" s="3"/>
      <c r="L35" s="557"/>
      <c r="M35" s="557"/>
      <c r="N35" s="557"/>
      <c r="O35" s="628">
        <f t="shared" si="15"/>
        <v>0</v>
      </c>
      <c r="P35" s="557"/>
      <c r="Q35" s="557"/>
      <c r="R35" s="559"/>
      <c r="S35" s="557"/>
      <c r="T35" s="557"/>
      <c r="U35" s="557"/>
      <c r="V35" s="628">
        <f t="shared" si="16"/>
        <v>0</v>
      </c>
      <c r="W35" s="557"/>
      <c r="X35" s="557"/>
      <c r="Y35" s="559"/>
      <c r="Z35" s="557"/>
      <c r="AA35" s="557"/>
      <c r="AB35" s="557"/>
      <c r="AC35" s="628">
        <f t="shared" si="17"/>
        <v>0</v>
      </c>
      <c r="AD35" s="577"/>
      <c r="AE35" s="578"/>
      <c r="AF35" s="567"/>
      <c r="AG35" s="567"/>
      <c r="AH35" s="567"/>
      <c r="AI35" s="567"/>
      <c r="AJ35" s="567"/>
      <c r="AK35" s="567"/>
      <c r="AL35" s="560"/>
      <c r="AM35" s="560"/>
      <c r="AN35" s="560"/>
      <c r="AO35" s="579"/>
      <c r="AP35" s="561"/>
      <c r="AQ35" s="562"/>
      <c r="AR35" s="570"/>
      <c r="AS35" s="564"/>
      <c r="AT35" s="565"/>
      <c r="AU35" s="566"/>
      <c r="AV35" s="580"/>
      <c r="AW35" s="615" t="str">
        <f t="shared" si="18"/>
        <v>-</v>
      </c>
      <c r="AX35" s="576"/>
      <c r="AY35" s="557"/>
      <c r="AZ35" s="557"/>
      <c r="BA35" s="576"/>
      <c r="BB35" s="561"/>
      <c r="BC35" s="633" t="str">
        <f t="shared" si="19"/>
        <v>-</v>
      </c>
      <c r="BD35" s="576"/>
      <c r="BE35" s="557"/>
      <c r="BF35" s="633" t="str">
        <f t="shared" si="20"/>
        <v>-</v>
      </c>
      <c r="BG35" s="557"/>
      <c r="BH35" s="557"/>
      <c r="BI35" s="633"/>
      <c r="BJ35" s="573"/>
      <c r="BK35" s="561"/>
      <c r="BL35" s="561"/>
      <c r="BM35" s="573"/>
      <c r="BN35" s="561"/>
      <c r="BO35" s="634" t="str">
        <f t="shared" si="21"/>
        <v>-</v>
      </c>
      <c r="BP35" s="573"/>
      <c r="BQ35" s="560"/>
      <c r="BR35" s="560"/>
      <c r="BS35" s="561"/>
      <c r="BT35" s="561"/>
      <c r="BU35" s="561"/>
      <c r="BV35" s="561"/>
      <c r="BW35" s="635" t="str">
        <f t="shared" si="22"/>
        <v>-</v>
      </c>
      <c r="BX35" s="614"/>
      <c r="BY35" s="614"/>
      <c r="BZ35" s="614"/>
      <c r="CA35" s="614"/>
      <c r="CB35" s="614"/>
      <c r="CC35" s="614"/>
      <c r="CD35" s="617"/>
      <c r="CE35" s="616"/>
      <c r="CF35" s="616"/>
      <c r="CG35" s="616"/>
      <c r="CH35" s="616"/>
      <c r="CI35" s="614"/>
      <c r="CJ35" s="614"/>
      <c r="CK35" s="614"/>
      <c r="CL35" s="614"/>
      <c r="CM35" s="614"/>
      <c r="CN35" s="614"/>
      <c r="CO35" s="618"/>
      <c r="CP35" s="614"/>
      <c r="CQ35" s="623"/>
      <c r="CR35" s="624" t="str">
        <f t="shared" si="9"/>
        <v>-</v>
      </c>
      <c r="CS35" s="619" t="str">
        <f t="shared" si="23"/>
        <v>-</v>
      </c>
      <c r="CT35" s="557"/>
      <c r="CU35" s="557"/>
      <c r="CV35" s="570"/>
      <c r="CW35" s="570"/>
      <c r="CX35" s="570"/>
      <c r="CY35" s="571"/>
      <c r="CZ35" s="571"/>
      <c r="DA35" s="565"/>
      <c r="DB35" s="570"/>
      <c r="DC35" s="570"/>
      <c r="DD35" s="570"/>
      <c r="DE35" s="572"/>
      <c r="DF35" s="570"/>
      <c r="DG35" s="572"/>
      <c r="DH35" s="570"/>
      <c r="DI35" s="620" t="str">
        <f t="shared" si="24"/>
        <v/>
      </c>
      <c r="DJ35" s="570"/>
      <c r="DK35" s="572"/>
      <c r="DL35" s="570"/>
      <c r="DM35" s="570"/>
      <c r="DN35" s="570"/>
      <c r="DO35" s="570"/>
      <c r="DP35" s="570"/>
      <c r="DQ35" s="570"/>
      <c r="DR35" s="570"/>
      <c r="DS35" s="570"/>
      <c r="DT35" s="570"/>
      <c r="DU35" s="570"/>
      <c r="DV35" s="96"/>
      <c r="DW35" s="96"/>
      <c r="DX35" s="621"/>
      <c r="DY35" s="678"/>
      <c r="DZ35" s="678"/>
      <c r="EA35" s="678"/>
      <c r="EB35" s="678"/>
      <c r="EC35" s="678"/>
      <c r="ED35" s="1249"/>
      <c r="EE35" s="1249"/>
      <c r="EF35" s="1249"/>
      <c r="EG35" s="1249"/>
      <c r="EH35" s="1249"/>
      <c r="EI35" s="1249"/>
      <c r="EJ35" s="1249"/>
      <c r="EK35" s="1249"/>
      <c r="EL35" s="1249"/>
      <c r="EM35" s="1249"/>
      <c r="EN35" s="1249"/>
      <c r="EO35" s="1250"/>
      <c r="EP35" s="1249"/>
      <c r="EQ35" s="1249"/>
      <c r="ER35" s="1249"/>
      <c r="ES35" s="476" t="s">
        <v>349</v>
      </c>
    </row>
    <row r="36" spans="1:149" s="63" customFormat="1" x14ac:dyDescent="0.2">
      <c r="A36" s="563"/>
      <c r="B36" s="574"/>
      <c r="C36" s="574"/>
      <c r="D36" s="574"/>
      <c r="E36" s="566"/>
      <c r="F36" s="563"/>
      <c r="G36" s="563"/>
      <c r="H36" s="563"/>
      <c r="I36" s="3"/>
      <c r="J36" s="3"/>
      <c r="K36" s="3"/>
      <c r="L36" s="557"/>
      <c r="M36" s="557"/>
      <c r="N36" s="557"/>
      <c r="O36" s="628">
        <f t="shared" si="15"/>
        <v>0</v>
      </c>
      <c r="P36" s="557"/>
      <c r="Q36" s="557"/>
      <c r="R36" s="559"/>
      <c r="S36" s="557"/>
      <c r="T36" s="557"/>
      <c r="U36" s="557"/>
      <c r="V36" s="628">
        <f t="shared" si="16"/>
        <v>0</v>
      </c>
      <c r="W36" s="557"/>
      <c r="X36" s="557"/>
      <c r="Y36" s="559"/>
      <c r="Z36" s="557"/>
      <c r="AA36" s="557"/>
      <c r="AB36" s="557"/>
      <c r="AC36" s="628">
        <f t="shared" si="17"/>
        <v>0</v>
      </c>
      <c r="AD36" s="577"/>
      <c r="AE36" s="578"/>
      <c r="AF36" s="567"/>
      <c r="AG36" s="567"/>
      <c r="AH36" s="567"/>
      <c r="AI36" s="567"/>
      <c r="AJ36" s="567"/>
      <c r="AK36" s="567"/>
      <c r="AL36" s="568"/>
      <c r="AM36" s="568"/>
      <c r="AN36" s="568"/>
      <c r="AO36" s="579"/>
      <c r="AP36" s="557"/>
      <c r="AQ36" s="575"/>
      <c r="AR36" s="570"/>
      <c r="AS36" s="564"/>
      <c r="AT36" s="566"/>
      <c r="AU36" s="566"/>
      <c r="AV36" s="580"/>
      <c r="AW36" s="615" t="str">
        <f t="shared" si="18"/>
        <v>-</v>
      </c>
      <c r="AX36" s="576"/>
      <c r="AY36" s="557"/>
      <c r="AZ36" s="557"/>
      <c r="BA36" s="576"/>
      <c r="BB36" s="557"/>
      <c r="BC36" s="633" t="str">
        <f t="shared" si="19"/>
        <v>-</v>
      </c>
      <c r="BD36" s="576"/>
      <c r="BE36" s="563"/>
      <c r="BF36" s="633" t="str">
        <f t="shared" si="20"/>
        <v>-</v>
      </c>
      <c r="BG36" s="563"/>
      <c r="BH36" s="563"/>
      <c r="BI36" s="633"/>
      <c r="BJ36" s="573"/>
      <c r="BK36" s="561"/>
      <c r="BL36" s="561"/>
      <c r="BM36" s="573"/>
      <c r="BN36" s="561"/>
      <c r="BO36" s="634" t="str">
        <f t="shared" si="21"/>
        <v>-</v>
      </c>
      <c r="BP36" s="573"/>
      <c r="BQ36" s="560"/>
      <c r="BR36" s="560"/>
      <c r="BS36" s="561"/>
      <c r="BT36" s="561"/>
      <c r="BU36" s="561"/>
      <c r="BV36" s="561"/>
      <c r="BW36" s="635" t="str">
        <f t="shared" si="22"/>
        <v>-</v>
      </c>
      <c r="BX36" s="614"/>
      <c r="BY36" s="614"/>
      <c r="BZ36" s="614"/>
      <c r="CA36" s="614"/>
      <c r="CB36" s="614"/>
      <c r="CC36" s="614"/>
      <c r="CD36" s="617"/>
      <c r="CE36" s="616"/>
      <c r="CF36" s="616"/>
      <c r="CG36" s="616"/>
      <c r="CH36" s="616"/>
      <c r="CI36" s="614"/>
      <c r="CJ36" s="614"/>
      <c r="CK36" s="614"/>
      <c r="CL36" s="614"/>
      <c r="CM36" s="614"/>
      <c r="CN36" s="614"/>
      <c r="CO36" s="618"/>
      <c r="CP36" s="614"/>
      <c r="CQ36" s="623"/>
      <c r="CR36" s="624" t="str">
        <f t="shared" si="9"/>
        <v>-</v>
      </c>
      <c r="CS36" s="619" t="str">
        <f t="shared" si="23"/>
        <v>-</v>
      </c>
      <c r="CT36" s="563"/>
      <c r="CU36" s="563"/>
      <c r="CV36" s="570"/>
      <c r="CW36" s="570"/>
      <c r="CX36" s="570"/>
      <c r="CY36" s="571"/>
      <c r="CZ36" s="571"/>
      <c r="DA36" s="565"/>
      <c r="DB36" s="570"/>
      <c r="DC36" s="570"/>
      <c r="DD36" s="570"/>
      <c r="DE36" s="572"/>
      <c r="DF36" s="570"/>
      <c r="DG36" s="572"/>
      <c r="DH36" s="570"/>
      <c r="DI36" s="620" t="str">
        <f t="shared" si="24"/>
        <v/>
      </c>
      <c r="DJ36" s="570"/>
      <c r="DK36" s="572"/>
      <c r="DL36" s="570"/>
      <c r="DM36" s="570"/>
      <c r="DN36" s="570"/>
      <c r="DO36" s="570"/>
      <c r="DP36" s="570"/>
      <c r="DQ36" s="570"/>
      <c r="DR36" s="570"/>
      <c r="DS36" s="570"/>
      <c r="DT36" s="570"/>
      <c r="DU36" s="570"/>
      <c r="DV36" s="96"/>
      <c r="DW36" s="96"/>
      <c r="DX36" s="621"/>
      <c r="DY36" s="678"/>
      <c r="DZ36" s="678"/>
      <c r="EA36" s="678"/>
      <c r="EB36" s="678"/>
      <c r="EC36" s="678"/>
      <c r="ED36" s="1249"/>
      <c r="EE36" s="1249"/>
      <c r="EF36" s="1249"/>
      <c r="EG36" s="1249"/>
      <c r="EH36" s="1249"/>
      <c r="EI36" s="1249"/>
      <c r="EJ36" s="1249"/>
      <c r="EK36" s="1249"/>
      <c r="EL36" s="1249"/>
      <c r="EM36" s="1249"/>
      <c r="EN36" s="1249"/>
      <c r="EO36" s="1250"/>
      <c r="EP36" s="1249"/>
      <c r="EQ36" s="1249"/>
      <c r="ER36" s="1249"/>
      <c r="ES36" s="476" t="s">
        <v>349</v>
      </c>
    </row>
    <row r="37" spans="1:149" s="625" customFormat="1" x14ac:dyDescent="0.2">
      <c r="A37" s="557"/>
      <c r="B37" s="558"/>
      <c r="C37" s="558"/>
      <c r="D37" s="558"/>
      <c r="E37" s="558"/>
      <c r="F37" s="557"/>
      <c r="G37" s="557"/>
      <c r="H37" s="557"/>
      <c r="I37" s="3"/>
      <c r="J37" s="3"/>
      <c r="K37" s="3"/>
      <c r="L37" s="557"/>
      <c r="M37" s="557"/>
      <c r="N37" s="557"/>
      <c r="O37" s="628">
        <f t="shared" si="15"/>
        <v>0</v>
      </c>
      <c r="P37" s="557"/>
      <c r="Q37" s="557"/>
      <c r="R37" s="559"/>
      <c r="S37" s="557"/>
      <c r="T37" s="557"/>
      <c r="U37" s="557"/>
      <c r="V37" s="628">
        <f t="shared" si="16"/>
        <v>0</v>
      </c>
      <c r="W37" s="557"/>
      <c r="X37" s="557"/>
      <c r="Y37" s="559"/>
      <c r="Z37" s="557"/>
      <c r="AA37" s="557"/>
      <c r="AB37" s="557"/>
      <c r="AC37" s="628">
        <f t="shared" si="17"/>
        <v>0</v>
      </c>
      <c r="AD37" s="577"/>
      <c r="AE37" s="578"/>
      <c r="AF37" s="567"/>
      <c r="AG37" s="567"/>
      <c r="AH37" s="567"/>
      <c r="AI37" s="567"/>
      <c r="AJ37" s="567"/>
      <c r="AK37" s="567"/>
      <c r="AL37" s="560"/>
      <c r="AM37" s="560"/>
      <c r="AN37" s="560"/>
      <c r="AO37" s="579"/>
      <c r="AP37" s="561"/>
      <c r="AQ37" s="562"/>
      <c r="AR37" s="570"/>
      <c r="AS37" s="564"/>
      <c r="AT37" s="565"/>
      <c r="AU37" s="566"/>
      <c r="AV37" s="580"/>
      <c r="AW37" s="615" t="str">
        <f t="shared" si="18"/>
        <v>-</v>
      </c>
      <c r="AX37" s="576"/>
      <c r="AY37" s="557"/>
      <c r="AZ37" s="557"/>
      <c r="BA37" s="576"/>
      <c r="BB37" s="561"/>
      <c r="BC37" s="633" t="str">
        <f t="shared" si="19"/>
        <v>-</v>
      </c>
      <c r="BD37" s="576"/>
      <c r="BE37" s="557"/>
      <c r="BF37" s="633" t="str">
        <f t="shared" si="20"/>
        <v>-</v>
      </c>
      <c r="BG37" s="557"/>
      <c r="BH37" s="557"/>
      <c r="BI37" s="633"/>
      <c r="BJ37" s="573"/>
      <c r="BK37" s="561"/>
      <c r="BL37" s="561"/>
      <c r="BM37" s="573"/>
      <c r="BN37" s="561"/>
      <c r="BO37" s="634" t="str">
        <f t="shared" si="21"/>
        <v>-</v>
      </c>
      <c r="BP37" s="573"/>
      <c r="BQ37" s="560"/>
      <c r="BR37" s="560"/>
      <c r="BS37" s="561"/>
      <c r="BT37" s="561"/>
      <c r="BU37" s="561"/>
      <c r="BV37" s="561"/>
      <c r="BW37" s="635" t="str">
        <f t="shared" si="22"/>
        <v>-</v>
      </c>
      <c r="BX37" s="614"/>
      <c r="BY37" s="614"/>
      <c r="BZ37" s="614"/>
      <c r="CA37" s="614"/>
      <c r="CB37" s="614"/>
      <c r="CC37" s="614"/>
      <c r="CD37" s="617"/>
      <c r="CE37" s="616"/>
      <c r="CF37" s="616"/>
      <c r="CG37" s="616"/>
      <c r="CH37" s="616"/>
      <c r="CI37" s="614"/>
      <c r="CJ37" s="614"/>
      <c r="CK37" s="614"/>
      <c r="CL37" s="614"/>
      <c r="CM37" s="614"/>
      <c r="CN37" s="614"/>
      <c r="CO37" s="618"/>
      <c r="CP37" s="614"/>
      <c r="CQ37" s="623"/>
      <c r="CR37" s="624" t="str">
        <f t="shared" si="9"/>
        <v>-</v>
      </c>
      <c r="CS37" s="619" t="str">
        <f t="shared" si="23"/>
        <v>-</v>
      </c>
      <c r="CT37" s="557"/>
      <c r="CU37" s="557"/>
      <c r="CV37" s="570"/>
      <c r="CW37" s="570"/>
      <c r="CX37" s="570"/>
      <c r="CY37" s="571"/>
      <c r="CZ37" s="571"/>
      <c r="DA37" s="565"/>
      <c r="DB37" s="570"/>
      <c r="DC37" s="570"/>
      <c r="DD37" s="570"/>
      <c r="DE37" s="572"/>
      <c r="DF37" s="570"/>
      <c r="DG37" s="572"/>
      <c r="DH37" s="570"/>
      <c r="DI37" s="620" t="str">
        <f t="shared" si="24"/>
        <v/>
      </c>
      <c r="DJ37" s="570"/>
      <c r="DK37" s="572"/>
      <c r="DL37" s="570"/>
      <c r="DM37" s="570"/>
      <c r="DN37" s="570"/>
      <c r="DO37" s="570"/>
      <c r="DP37" s="570"/>
      <c r="DQ37" s="570"/>
      <c r="DR37" s="570"/>
      <c r="DS37" s="570"/>
      <c r="DT37" s="570"/>
      <c r="DU37" s="570"/>
      <c r="DV37" s="96"/>
      <c r="DW37" s="96"/>
      <c r="DX37" s="621"/>
      <c r="DY37" s="678"/>
      <c r="DZ37" s="678"/>
      <c r="EA37" s="678"/>
      <c r="EB37" s="678"/>
      <c r="EC37" s="678"/>
      <c r="ED37" s="1249"/>
      <c r="EE37" s="1249"/>
      <c r="EF37" s="1249"/>
      <c r="EG37" s="1249"/>
      <c r="EH37" s="1249"/>
      <c r="EI37" s="1249"/>
      <c r="EJ37" s="1249"/>
      <c r="EK37" s="1249"/>
      <c r="EL37" s="1249"/>
      <c r="EM37" s="1249"/>
      <c r="EN37" s="1249"/>
      <c r="EO37" s="1250"/>
      <c r="EP37" s="1249"/>
      <c r="EQ37" s="1249"/>
      <c r="ER37" s="1249"/>
      <c r="ES37" s="476" t="s">
        <v>349</v>
      </c>
    </row>
    <row r="38" spans="1:149" s="63" customFormat="1" x14ac:dyDescent="0.2">
      <c r="A38" s="557"/>
      <c r="B38" s="558"/>
      <c r="C38" s="558"/>
      <c r="D38" s="558"/>
      <c r="E38" s="558"/>
      <c r="F38" s="557"/>
      <c r="G38" s="557"/>
      <c r="H38" s="557"/>
      <c r="I38" s="3"/>
      <c r="J38" s="3"/>
      <c r="K38" s="3"/>
      <c r="L38" s="557"/>
      <c r="M38" s="557"/>
      <c r="N38" s="557"/>
      <c r="O38" s="628">
        <f t="shared" si="15"/>
        <v>0</v>
      </c>
      <c r="P38" s="557"/>
      <c r="Q38" s="557"/>
      <c r="R38" s="559"/>
      <c r="S38" s="557"/>
      <c r="T38" s="557"/>
      <c r="U38" s="557"/>
      <c r="V38" s="628">
        <f t="shared" si="16"/>
        <v>0</v>
      </c>
      <c r="W38" s="557"/>
      <c r="X38" s="557"/>
      <c r="Y38" s="559"/>
      <c r="Z38" s="557"/>
      <c r="AA38" s="557"/>
      <c r="AB38" s="557"/>
      <c r="AC38" s="628">
        <f t="shared" si="17"/>
        <v>0</v>
      </c>
      <c r="AD38" s="577"/>
      <c r="AE38" s="578"/>
      <c r="AF38" s="567"/>
      <c r="AG38" s="567"/>
      <c r="AH38" s="567"/>
      <c r="AI38" s="567"/>
      <c r="AJ38" s="567"/>
      <c r="AK38" s="567"/>
      <c r="AL38" s="560"/>
      <c r="AM38" s="560"/>
      <c r="AN38" s="560"/>
      <c r="AO38" s="579"/>
      <c r="AP38" s="561"/>
      <c r="AQ38" s="562"/>
      <c r="AR38" s="570"/>
      <c r="AS38" s="564"/>
      <c r="AT38" s="565"/>
      <c r="AU38" s="566"/>
      <c r="AV38" s="580"/>
      <c r="AW38" s="615" t="str">
        <f t="shared" si="18"/>
        <v>-</v>
      </c>
      <c r="AX38" s="576"/>
      <c r="AY38" s="557"/>
      <c r="AZ38" s="557"/>
      <c r="BA38" s="576"/>
      <c r="BB38" s="561"/>
      <c r="BC38" s="633" t="str">
        <f t="shared" si="19"/>
        <v>-</v>
      </c>
      <c r="BD38" s="576"/>
      <c r="BE38" s="557"/>
      <c r="BF38" s="633" t="str">
        <f t="shared" si="20"/>
        <v>-</v>
      </c>
      <c r="BG38" s="557"/>
      <c r="BH38" s="557"/>
      <c r="BI38" s="633"/>
      <c r="BJ38" s="573"/>
      <c r="BK38" s="561"/>
      <c r="BL38" s="561"/>
      <c r="BM38" s="573"/>
      <c r="BN38" s="561"/>
      <c r="BO38" s="634" t="str">
        <f t="shared" si="21"/>
        <v>-</v>
      </c>
      <c r="BP38" s="573"/>
      <c r="BQ38" s="560"/>
      <c r="BR38" s="560"/>
      <c r="BS38" s="561"/>
      <c r="BT38" s="561"/>
      <c r="BU38" s="561"/>
      <c r="BV38" s="561"/>
      <c r="BW38" s="635" t="str">
        <f t="shared" si="22"/>
        <v>-</v>
      </c>
      <c r="BX38" s="614"/>
      <c r="BY38" s="614"/>
      <c r="BZ38" s="614"/>
      <c r="CA38" s="614"/>
      <c r="CB38" s="614"/>
      <c r="CC38" s="614"/>
      <c r="CD38" s="617"/>
      <c r="CE38" s="616"/>
      <c r="CF38" s="616"/>
      <c r="CG38" s="616"/>
      <c r="CH38" s="616"/>
      <c r="CI38" s="614"/>
      <c r="CJ38" s="614"/>
      <c r="CK38" s="614"/>
      <c r="CL38" s="614"/>
      <c r="CM38" s="614"/>
      <c r="CN38" s="614"/>
      <c r="CO38" s="618"/>
      <c r="CP38" s="614"/>
      <c r="CQ38" s="623"/>
      <c r="CR38" s="624" t="str">
        <f t="shared" si="9"/>
        <v>-</v>
      </c>
      <c r="CS38" s="619" t="str">
        <f t="shared" si="23"/>
        <v>-</v>
      </c>
      <c r="CT38" s="557"/>
      <c r="CU38" s="557"/>
      <c r="CV38" s="570"/>
      <c r="CW38" s="570"/>
      <c r="CX38" s="570"/>
      <c r="CY38" s="571"/>
      <c r="CZ38" s="571"/>
      <c r="DA38" s="565"/>
      <c r="DB38" s="570"/>
      <c r="DC38" s="570"/>
      <c r="DD38" s="570"/>
      <c r="DE38" s="572"/>
      <c r="DF38" s="570"/>
      <c r="DG38" s="572"/>
      <c r="DH38" s="570"/>
      <c r="DI38" s="620" t="str">
        <f t="shared" si="24"/>
        <v/>
      </c>
      <c r="DJ38" s="570"/>
      <c r="DK38" s="572"/>
      <c r="DL38" s="570"/>
      <c r="DM38" s="570"/>
      <c r="DN38" s="570"/>
      <c r="DO38" s="570"/>
      <c r="DP38" s="570"/>
      <c r="DQ38" s="570"/>
      <c r="DR38" s="570"/>
      <c r="DS38" s="570"/>
      <c r="DT38" s="570"/>
      <c r="DU38" s="570"/>
      <c r="DV38" s="96"/>
      <c r="DW38" s="96"/>
      <c r="DX38" s="621"/>
      <c r="DY38" s="678"/>
      <c r="DZ38" s="678"/>
      <c r="EA38" s="678"/>
      <c r="EB38" s="678"/>
      <c r="EC38" s="678"/>
      <c r="ED38" s="1249"/>
      <c r="EE38" s="1249"/>
      <c r="EF38" s="1249"/>
      <c r="EG38" s="1249"/>
      <c r="EH38" s="1249"/>
      <c r="EI38" s="1249"/>
      <c r="EJ38" s="1249"/>
      <c r="EK38" s="1249"/>
      <c r="EL38" s="1249"/>
      <c r="EM38" s="1249"/>
      <c r="EN38" s="1249"/>
      <c r="EO38" s="1250"/>
      <c r="EP38" s="1249"/>
      <c r="EQ38" s="1249"/>
      <c r="ER38" s="1249"/>
      <c r="ES38" s="476" t="s">
        <v>349</v>
      </c>
    </row>
    <row r="39" spans="1:149" s="63" customFormat="1" x14ac:dyDescent="0.2">
      <c r="A39" s="557"/>
      <c r="B39" s="558"/>
      <c r="C39" s="558"/>
      <c r="D39" s="558"/>
      <c r="E39" s="558"/>
      <c r="F39" s="557"/>
      <c r="G39" s="557"/>
      <c r="H39" s="557"/>
      <c r="I39" s="3"/>
      <c r="J39" s="3"/>
      <c r="K39" s="3"/>
      <c r="L39" s="557"/>
      <c r="M39" s="557"/>
      <c r="N39" s="557"/>
      <c r="O39" s="628">
        <f t="shared" si="15"/>
        <v>0</v>
      </c>
      <c r="P39" s="557"/>
      <c r="Q39" s="557"/>
      <c r="R39" s="559"/>
      <c r="S39" s="557"/>
      <c r="T39" s="557"/>
      <c r="U39" s="557"/>
      <c r="V39" s="628">
        <f t="shared" si="16"/>
        <v>0</v>
      </c>
      <c r="W39" s="557"/>
      <c r="X39" s="557"/>
      <c r="Y39" s="559"/>
      <c r="Z39" s="557"/>
      <c r="AA39" s="557"/>
      <c r="AB39" s="557"/>
      <c r="AC39" s="628">
        <f t="shared" si="17"/>
        <v>0</v>
      </c>
      <c r="AD39" s="577"/>
      <c r="AE39" s="578"/>
      <c r="AF39" s="567"/>
      <c r="AG39" s="567"/>
      <c r="AH39" s="567"/>
      <c r="AI39" s="567"/>
      <c r="AJ39" s="567"/>
      <c r="AK39" s="567"/>
      <c r="AL39" s="560"/>
      <c r="AM39" s="560"/>
      <c r="AN39" s="560"/>
      <c r="AO39" s="579"/>
      <c r="AP39" s="561"/>
      <c r="AQ39" s="562"/>
      <c r="AR39" s="570"/>
      <c r="AS39" s="564"/>
      <c r="AT39" s="565"/>
      <c r="AU39" s="566"/>
      <c r="AV39" s="580"/>
      <c r="AW39" s="615" t="str">
        <f t="shared" si="18"/>
        <v>-</v>
      </c>
      <c r="AX39" s="576"/>
      <c r="AY39" s="557"/>
      <c r="AZ39" s="557"/>
      <c r="BA39" s="576"/>
      <c r="BB39" s="561"/>
      <c r="BC39" s="633" t="str">
        <f t="shared" si="19"/>
        <v>-</v>
      </c>
      <c r="BD39" s="576"/>
      <c r="BE39" s="557"/>
      <c r="BF39" s="633" t="str">
        <f t="shared" si="20"/>
        <v>-</v>
      </c>
      <c r="BG39" s="557"/>
      <c r="BH39" s="557"/>
      <c r="BI39" s="633"/>
      <c r="BJ39" s="573"/>
      <c r="BK39" s="561"/>
      <c r="BL39" s="561"/>
      <c r="BM39" s="573"/>
      <c r="BN39" s="561"/>
      <c r="BO39" s="634" t="str">
        <f t="shared" si="21"/>
        <v>-</v>
      </c>
      <c r="BP39" s="573"/>
      <c r="BQ39" s="560"/>
      <c r="BR39" s="560"/>
      <c r="BS39" s="561"/>
      <c r="BT39" s="561"/>
      <c r="BU39" s="561"/>
      <c r="BV39" s="561"/>
      <c r="BW39" s="635" t="str">
        <f t="shared" si="22"/>
        <v>-</v>
      </c>
      <c r="BX39" s="614"/>
      <c r="BY39" s="614"/>
      <c r="BZ39" s="614"/>
      <c r="CA39" s="614"/>
      <c r="CB39" s="614"/>
      <c r="CC39" s="614"/>
      <c r="CD39" s="617"/>
      <c r="CE39" s="616"/>
      <c r="CF39" s="616"/>
      <c r="CG39" s="616"/>
      <c r="CH39" s="616"/>
      <c r="CI39" s="614"/>
      <c r="CJ39" s="614"/>
      <c r="CK39" s="614"/>
      <c r="CL39" s="614"/>
      <c r="CM39" s="614"/>
      <c r="CN39" s="614"/>
      <c r="CO39" s="618"/>
      <c r="CP39" s="614"/>
      <c r="CQ39" s="623"/>
      <c r="CR39" s="624" t="str">
        <f t="shared" si="9"/>
        <v>-</v>
      </c>
      <c r="CS39" s="619" t="str">
        <f t="shared" si="23"/>
        <v>-</v>
      </c>
      <c r="CT39" s="557"/>
      <c r="CU39" s="557"/>
      <c r="CV39" s="570"/>
      <c r="CW39" s="570"/>
      <c r="CX39" s="570"/>
      <c r="CY39" s="571"/>
      <c r="CZ39" s="571"/>
      <c r="DA39" s="565"/>
      <c r="DB39" s="570"/>
      <c r="DC39" s="570"/>
      <c r="DD39" s="570"/>
      <c r="DE39" s="572"/>
      <c r="DF39" s="570"/>
      <c r="DG39" s="572"/>
      <c r="DH39" s="570"/>
      <c r="DI39" s="620" t="str">
        <f t="shared" si="24"/>
        <v/>
      </c>
      <c r="DJ39" s="570"/>
      <c r="DK39" s="572"/>
      <c r="DL39" s="570"/>
      <c r="DM39" s="570"/>
      <c r="DN39" s="570"/>
      <c r="DO39" s="570"/>
      <c r="DP39" s="570"/>
      <c r="DQ39" s="570"/>
      <c r="DR39" s="570"/>
      <c r="DS39" s="570"/>
      <c r="DT39" s="570"/>
      <c r="DU39" s="570"/>
      <c r="DV39" s="96"/>
      <c r="DW39" s="96"/>
      <c r="DX39" s="621"/>
      <c r="DY39" s="678"/>
      <c r="DZ39" s="678"/>
      <c r="EA39" s="678"/>
      <c r="EB39" s="678"/>
      <c r="EC39" s="678"/>
      <c r="ED39" s="1249"/>
      <c r="EE39" s="1249"/>
      <c r="EF39" s="1249"/>
      <c r="EG39" s="1249"/>
      <c r="EH39" s="1249"/>
      <c r="EI39" s="1249"/>
      <c r="EJ39" s="1249"/>
      <c r="EK39" s="1249"/>
      <c r="EL39" s="1249"/>
      <c r="EM39" s="1249"/>
      <c r="EN39" s="1249"/>
      <c r="EO39" s="1250"/>
      <c r="EP39" s="1249"/>
      <c r="EQ39" s="1249"/>
      <c r="ER39" s="1249"/>
      <c r="ES39" s="476" t="s">
        <v>349</v>
      </c>
    </row>
    <row r="40" spans="1:149" x14ac:dyDescent="0.2">
      <c r="A40" s="557"/>
      <c r="B40" s="558"/>
      <c r="C40" s="558"/>
      <c r="D40" s="558"/>
      <c r="E40" s="558"/>
      <c r="F40" s="557"/>
      <c r="G40" s="557"/>
      <c r="H40" s="557"/>
      <c r="I40" s="3"/>
      <c r="J40" s="3"/>
      <c r="K40" s="3"/>
      <c r="L40" s="557"/>
      <c r="M40" s="557"/>
      <c r="N40" s="557"/>
      <c r="O40" s="628">
        <f t="shared" si="15"/>
        <v>0</v>
      </c>
      <c r="P40" s="557"/>
      <c r="Q40" s="557"/>
      <c r="R40" s="559"/>
      <c r="S40" s="557"/>
      <c r="T40" s="557"/>
      <c r="U40" s="557"/>
      <c r="V40" s="628">
        <f t="shared" si="16"/>
        <v>0</v>
      </c>
      <c r="W40" s="557"/>
      <c r="X40" s="557"/>
      <c r="Y40" s="559"/>
      <c r="Z40" s="557"/>
      <c r="AA40" s="557"/>
      <c r="AB40" s="557"/>
      <c r="AC40" s="628">
        <f t="shared" si="17"/>
        <v>0</v>
      </c>
      <c r="AD40" s="577"/>
      <c r="AE40" s="578"/>
      <c r="AF40" s="567"/>
      <c r="AG40" s="567"/>
      <c r="AH40" s="567"/>
      <c r="AI40" s="567"/>
      <c r="AJ40" s="567"/>
      <c r="AK40" s="567"/>
      <c r="AL40" s="560"/>
      <c r="AM40" s="560"/>
      <c r="AN40" s="560"/>
      <c r="AO40" s="579"/>
      <c r="AP40" s="561"/>
      <c r="AQ40" s="562"/>
      <c r="AR40" s="570"/>
      <c r="AS40" s="564"/>
      <c r="AT40" s="565"/>
      <c r="AU40" s="566"/>
      <c r="AV40" s="580"/>
      <c r="AW40" s="615" t="str">
        <f t="shared" si="18"/>
        <v>-</v>
      </c>
      <c r="AX40" s="576"/>
      <c r="AY40" s="557"/>
      <c r="AZ40" s="557"/>
      <c r="BA40" s="576"/>
      <c r="BB40" s="561"/>
      <c r="BC40" s="633" t="str">
        <f t="shared" si="19"/>
        <v>-</v>
      </c>
      <c r="BD40" s="576"/>
      <c r="BE40" s="557"/>
      <c r="BF40" s="633" t="str">
        <f t="shared" si="20"/>
        <v>-</v>
      </c>
      <c r="BG40" s="557"/>
      <c r="BH40" s="557"/>
      <c r="BI40" s="633"/>
      <c r="BJ40" s="573"/>
      <c r="BK40" s="561"/>
      <c r="BL40" s="561"/>
      <c r="BM40" s="573"/>
      <c r="BN40" s="561"/>
      <c r="BO40" s="634" t="str">
        <f t="shared" si="21"/>
        <v>-</v>
      </c>
      <c r="BP40" s="573"/>
      <c r="BQ40" s="560"/>
      <c r="BR40" s="560"/>
      <c r="BS40" s="561"/>
      <c r="BT40" s="561"/>
      <c r="BU40" s="561"/>
      <c r="BV40" s="561"/>
      <c r="BW40" s="635" t="str">
        <f t="shared" si="22"/>
        <v>-</v>
      </c>
      <c r="BX40" s="614"/>
      <c r="BY40" s="614"/>
      <c r="BZ40" s="614"/>
      <c r="CA40" s="614"/>
      <c r="CB40" s="614"/>
      <c r="CC40" s="614"/>
      <c r="CD40" s="617"/>
      <c r="CE40" s="616"/>
      <c r="CF40" s="616"/>
      <c r="CG40" s="616"/>
      <c r="CH40" s="616"/>
      <c r="CI40" s="614"/>
      <c r="CJ40" s="614"/>
      <c r="CK40" s="614"/>
      <c r="CL40" s="614"/>
      <c r="CM40" s="614"/>
      <c r="CN40" s="614"/>
      <c r="CO40" s="618"/>
      <c r="CP40" s="614"/>
      <c r="CQ40" s="623"/>
      <c r="CR40" s="624" t="str">
        <f t="shared" si="9"/>
        <v>-</v>
      </c>
      <c r="CS40" s="619" t="str">
        <f t="shared" si="23"/>
        <v>-</v>
      </c>
      <c r="CT40" s="557"/>
      <c r="CU40" s="557"/>
      <c r="CV40" s="570"/>
      <c r="CW40" s="570"/>
      <c r="CX40" s="570"/>
      <c r="CY40" s="571"/>
      <c r="CZ40" s="571"/>
      <c r="DA40" s="565"/>
      <c r="DB40" s="570"/>
      <c r="DC40" s="570"/>
      <c r="DD40" s="570"/>
      <c r="DE40" s="572"/>
      <c r="DF40" s="570"/>
      <c r="DG40" s="572"/>
      <c r="DH40" s="570"/>
      <c r="DI40" s="620" t="str">
        <f t="shared" si="24"/>
        <v/>
      </c>
      <c r="DJ40" s="570"/>
      <c r="DK40" s="572"/>
      <c r="DL40" s="570"/>
      <c r="DM40" s="570"/>
      <c r="DN40" s="570"/>
      <c r="DO40" s="570"/>
      <c r="DP40" s="570"/>
      <c r="DQ40" s="570"/>
      <c r="DR40" s="570"/>
      <c r="DS40" s="570"/>
      <c r="DT40" s="570"/>
      <c r="DU40" s="570"/>
      <c r="DV40" s="96"/>
      <c r="DW40" s="96"/>
      <c r="DX40" s="621"/>
      <c r="DY40" s="678"/>
      <c r="DZ40" s="678"/>
      <c r="EA40" s="678"/>
      <c r="EB40" s="678"/>
      <c r="EC40" s="678"/>
      <c r="ED40" s="1249"/>
      <c r="EE40" s="1249"/>
      <c r="EF40" s="1249"/>
      <c r="EG40" s="1249"/>
      <c r="EH40" s="1249"/>
      <c r="EI40" s="1249"/>
      <c r="EJ40" s="1249"/>
      <c r="EK40" s="1249"/>
      <c r="EL40" s="1249"/>
      <c r="EM40" s="1249"/>
      <c r="EN40" s="1249"/>
      <c r="EO40" s="1250"/>
      <c r="EP40" s="1249"/>
      <c r="EQ40" s="1249"/>
      <c r="ER40" s="1249"/>
      <c r="ES40" s="476" t="s">
        <v>349</v>
      </c>
    </row>
    <row r="41" spans="1:149" s="63" customFormat="1" x14ac:dyDescent="0.2">
      <c r="A41" s="563"/>
      <c r="B41" s="574"/>
      <c r="C41" s="574"/>
      <c r="D41" s="574"/>
      <c r="E41" s="566"/>
      <c r="F41" s="563"/>
      <c r="G41" s="563"/>
      <c r="H41" s="563"/>
      <c r="I41" s="3"/>
      <c r="J41" s="3"/>
      <c r="K41" s="3"/>
      <c r="L41" s="557"/>
      <c r="M41" s="557"/>
      <c r="N41" s="557"/>
      <c r="O41" s="628">
        <f t="shared" si="15"/>
        <v>0</v>
      </c>
      <c r="P41" s="557"/>
      <c r="Q41" s="557"/>
      <c r="R41" s="559"/>
      <c r="S41" s="557"/>
      <c r="T41" s="557"/>
      <c r="U41" s="557"/>
      <c r="V41" s="628">
        <f t="shared" si="16"/>
        <v>0</v>
      </c>
      <c r="W41" s="557"/>
      <c r="X41" s="557"/>
      <c r="Y41" s="559"/>
      <c r="Z41" s="557"/>
      <c r="AA41" s="557"/>
      <c r="AB41" s="557"/>
      <c r="AC41" s="628">
        <f t="shared" si="17"/>
        <v>0</v>
      </c>
      <c r="AD41" s="577"/>
      <c r="AE41" s="578"/>
      <c r="AF41" s="567"/>
      <c r="AG41" s="567"/>
      <c r="AH41" s="567"/>
      <c r="AI41" s="567"/>
      <c r="AJ41" s="567"/>
      <c r="AK41" s="567"/>
      <c r="AL41" s="568"/>
      <c r="AM41" s="568"/>
      <c r="AN41" s="568"/>
      <c r="AO41" s="579"/>
      <c r="AP41" s="557"/>
      <c r="AQ41" s="575"/>
      <c r="AR41" s="570"/>
      <c r="AS41" s="564"/>
      <c r="AT41" s="566"/>
      <c r="AU41" s="566"/>
      <c r="AV41" s="580"/>
      <c r="AW41" s="615" t="str">
        <f t="shared" si="18"/>
        <v>-</v>
      </c>
      <c r="AX41" s="576"/>
      <c r="AY41" s="557"/>
      <c r="AZ41" s="557"/>
      <c r="BA41" s="576"/>
      <c r="BB41" s="557"/>
      <c r="BC41" s="633" t="str">
        <f t="shared" si="19"/>
        <v>-</v>
      </c>
      <c r="BD41" s="576"/>
      <c r="BE41" s="563"/>
      <c r="BF41" s="633" t="str">
        <f t="shared" si="20"/>
        <v>-</v>
      </c>
      <c r="BG41" s="563"/>
      <c r="BH41" s="563"/>
      <c r="BI41" s="633"/>
      <c r="BJ41" s="573"/>
      <c r="BK41" s="561"/>
      <c r="BL41" s="561"/>
      <c r="BM41" s="573"/>
      <c r="BN41" s="561"/>
      <c r="BO41" s="634" t="str">
        <f t="shared" si="21"/>
        <v>-</v>
      </c>
      <c r="BP41" s="573"/>
      <c r="BQ41" s="560"/>
      <c r="BR41" s="560"/>
      <c r="BS41" s="561"/>
      <c r="BT41" s="561"/>
      <c r="BU41" s="561"/>
      <c r="BV41" s="561"/>
      <c r="BW41" s="635" t="str">
        <f t="shared" si="22"/>
        <v>-</v>
      </c>
      <c r="BX41" s="614"/>
      <c r="BY41" s="614"/>
      <c r="BZ41" s="614"/>
      <c r="CA41" s="614"/>
      <c r="CB41" s="614"/>
      <c r="CC41" s="614"/>
      <c r="CD41" s="617"/>
      <c r="CE41" s="616"/>
      <c r="CF41" s="616"/>
      <c r="CG41" s="616"/>
      <c r="CH41" s="616"/>
      <c r="CI41" s="614"/>
      <c r="CJ41" s="614"/>
      <c r="CK41" s="614"/>
      <c r="CL41" s="614"/>
      <c r="CM41" s="614"/>
      <c r="CN41" s="614"/>
      <c r="CO41" s="618"/>
      <c r="CP41" s="614"/>
      <c r="CQ41" s="623"/>
      <c r="CR41" s="624" t="str">
        <f t="shared" si="9"/>
        <v>-</v>
      </c>
      <c r="CS41" s="619" t="str">
        <f t="shared" si="23"/>
        <v>-</v>
      </c>
      <c r="CT41" s="563"/>
      <c r="CU41" s="563"/>
      <c r="CV41" s="570"/>
      <c r="CW41" s="570"/>
      <c r="CX41" s="570"/>
      <c r="CY41" s="571"/>
      <c r="CZ41" s="571"/>
      <c r="DA41" s="565"/>
      <c r="DB41" s="570"/>
      <c r="DC41" s="570"/>
      <c r="DD41" s="570"/>
      <c r="DE41" s="572"/>
      <c r="DF41" s="570"/>
      <c r="DG41" s="572"/>
      <c r="DH41" s="570"/>
      <c r="DI41" s="620" t="str">
        <f t="shared" si="24"/>
        <v/>
      </c>
      <c r="DJ41" s="570"/>
      <c r="DK41" s="572"/>
      <c r="DL41" s="570"/>
      <c r="DM41" s="570"/>
      <c r="DN41" s="570"/>
      <c r="DO41" s="570"/>
      <c r="DP41" s="570"/>
      <c r="DQ41" s="570"/>
      <c r="DR41" s="570"/>
      <c r="DS41" s="570"/>
      <c r="DT41" s="570"/>
      <c r="DU41" s="570"/>
      <c r="DV41" s="96"/>
      <c r="DW41" s="96"/>
      <c r="DX41" s="621"/>
      <c r="DY41" s="678"/>
      <c r="DZ41" s="678"/>
      <c r="EA41" s="678"/>
      <c r="EB41" s="678"/>
      <c r="EC41" s="678"/>
      <c r="ED41" s="1249"/>
      <c r="EE41" s="1249"/>
      <c r="EF41" s="1249"/>
      <c r="EG41" s="1249"/>
      <c r="EH41" s="1249"/>
      <c r="EI41" s="1249"/>
      <c r="EJ41" s="1249"/>
      <c r="EK41" s="1249"/>
      <c r="EL41" s="1249"/>
      <c r="EM41" s="1249"/>
      <c r="EN41" s="1249"/>
      <c r="EO41" s="1250"/>
      <c r="EP41" s="1249"/>
      <c r="EQ41" s="1249"/>
      <c r="ER41" s="1249"/>
      <c r="ES41" s="476" t="s">
        <v>349</v>
      </c>
    </row>
    <row r="42" spans="1:149" s="63" customFormat="1" x14ac:dyDescent="0.2">
      <c r="A42" s="557"/>
      <c r="B42" s="558"/>
      <c r="C42" s="558"/>
      <c r="D42" s="558"/>
      <c r="E42" s="558"/>
      <c r="F42" s="557"/>
      <c r="G42" s="557"/>
      <c r="H42" s="557"/>
      <c r="I42" s="3"/>
      <c r="J42" s="3"/>
      <c r="K42" s="3"/>
      <c r="L42" s="557"/>
      <c r="M42" s="557"/>
      <c r="N42" s="557"/>
      <c r="O42" s="628">
        <f t="shared" si="15"/>
        <v>0</v>
      </c>
      <c r="P42" s="557"/>
      <c r="Q42" s="557"/>
      <c r="R42" s="559"/>
      <c r="S42" s="557"/>
      <c r="T42" s="557"/>
      <c r="U42" s="557"/>
      <c r="V42" s="628">
        <f t="shared" si="16"/>
        <v>0</v>
      </c>
      <c r="W42" s="557"/>
      <c r="X42" s="557"/>
      <c r="Y42" s="559"/>
      <c r="Z42" s="557"/>
      <c r="AA42" s="557"/>
      <c r="AB42" s="557"/>
      <c r="AC42" s="628">
        <f t="shared" si="17"/>
        <v>0</v>
      </c>
      <c r="AD42" s="577"/>
      <c r="AE42" s="578"/>
      <c r="AF42" s="567"/>
      <c r="AG42" s="567"/>
      <c r="AH42" s="567"/>
      <c r="AI42" s="567"/>
      <c r="AJ42" s="567"/>
      <c r="AK42" s="567"/>
      <c r="AL42" s="560"/>
      <c r="AM42" s="560"/>
      <c r="AN42" s="560"/>
      <c r="AO42" s="579"/>
      <c r="AP42" s="561"/>
      <c r="AQ42" s="562"/>
      <c r="AR42" s="570"/>
      <c r="AS42" s="564"/>
      <c r="AT42" s="565"/>
      <c r="AU42" s="566"/>
      <c r="AV42" s="580"/>
      <c r="AW42" s="615" t="str">
        <f t="shared" si="18"/>
        <v>-</v>
      </c>
      <c r="AX42" s="576"/>
      <c r="AY42" s="557"/>
      <c r="AZ42" s="557"/>
      <c r="BA42" s="576"/>
      <c r="BB42" s="561"/>
      <c r="BC42" s="633" t="str">
        <f t="shared" si="19"/>
        <v>-</v>
      </c>
      <c r="BD42" s="576"/>
      <c r="BE42" s="557"/>
      <c r="BF42" s="633" t="str">
        <f t="shared" si="20"/>
        <v>-</v>
      </c>
      <c r="BG42" s="557"/>
      <c r="BH42" s="557"/>
      <c r="BI42" s="633"/>
      <c r="BJ42" s="573"/>
      <c r="BK42" s="561"/>
      <c r="BL42" s="561"/>
      <c r="BM42" s="573"/>
      <c r="BN42" s="561"/>
      <c r="BO42" s="634" t="str">
        <f t="shared" si="21"/>
        <v>-</v>
      </c>
      <c r="BP42" s="573"/>
      <c r="BQ42" s="560"/>
      <c r="BR42" s="560"/>
      <c r="BS42" s="561"/>
      <c r="BT42" s="561"/>
      <c r="BU42" s="561"/>
      <c r="BV42" s="561"/>
      <c r="BW42" s="635" t="str">
        <f t="shared" si="22"/>
        <v>-</v>
      </c>
      <c r="BX42" s="614"/>
      <c r="BY42" s="614"/>
      <c r="BZ42" s="614"/>
      <c r="CA42" s="614"/>
      <c r="CB42" s="614"/>
      <c r="CC42" s="614"/>
      <c r="CD42" s="617"/>
      <c r="CE42" s="616"/>
      <c r="CF42" s="616"/>
      <c r="CG42" s="616"/>
      <c r="CH42" s="616"/>
      <c r="CI42" s="614"/>
      <c r="CJ42" s="614"/>
      <c r="CK42" s="614"/>
      <c r="CL42" s="614"/>
      <c r="CM42" s="614"/>
      <c r="CN42" s="614"/>
      <c r="CO42" s="618"/>
      <c r="CP42" s="614"/>
      <c r="CQ42" s="623"/>
      <c r="CR42" s="624" t="str">
        <f t="shared" si="9"/>
        <v>-</v>
      </c>
      <c r="CS42" s="619" t="str">
        <f t="shared" si="23"/>
        <v>-</v>
      </c>
      <c r="CT42" s="557"/>
      <c r="CU42" s="557"/>
      <c r="CV42" s="570"/>
      <c r="CW42" s="570"/>
      <c r="CX42" s="570"/>
      <c r="CY42" s="571"/>
      <c r="CZ42" s="571"/>
      <c r="DA42" s="565"/>
      <c r="DB42" s="570"/>
      <c r="DC42" s="570"/>
      <c r="DD42" s="570"/>
      <c r="DE42" s="572"/>
      <c r="DF42" s="570"/>
      <c r="DG42" s="572"/>
      <c r="DH42" s="570"/>
      <c r="DI42" s="620" t="str">
        <f t="shared" si="24"/>
        <v/>
      </c>
      <c r="DJ42" s="570"/>
      <c r="DK42" s="572"/>
      <c r="DL42" s="570"/>
      <c r="DM42" s="570"/>
      <c r="DN42" s="570"/>
      <c r="DO42" s="570"/>
      <c r="DP42" s="570"/>
      <c r="DQ42" s="570"/>
      <c r="DR42" s="570"/>
      <c r="DS42" s="570"/>
      <c r="DT42" s="570"/>
      <c r="DU42" s="570"/>
      <c r="DV42" s="96"/>
      <c r="DW42" s="96"/>
      <c r="DX42" s="621"/>
      <c r="DY42" s="678"/>
      <c r="DZ42" s="678"/>
      <c r="EA42" s="678"/>
      <c r="EB42" s="678"/>
      <c r="EC42" s="678"/>
      <c r="ED42" s="1249"/>
      <c r="EE42" s="1249"/>
      <c r="EF42" s="1249"/>
      <c r="EG42" s="1249"/>
      <c r="EH42" s="1249"/>
      <c r="EI42" s="1249"/>
      <c r="EJ42" s="1249"/>
      <c r="EK42" s="1249"/>
      <c r="EL42" s="1249"/>
      <c r="EM42" s="1249"/>
      <c r="EN42" s="1249"/>
      <c r="EO42" s="1250"/>
      <c r="EP42" s="1249"/>
      <c r="EQ42" s="1249"/>
      <c r="ER42" s="1249"/>
      <c r="ES42" s="476" t="s">
        <v>349</v>
      </c>
    </row>
    <row r="43" spans="1:149" s="625" customFormat="1" x14ac:dyDescent="0.2">
      <c r="A43" s="557"/>
      <c r="B43" s="558"/>
      <c r="C43" s="558"/>
      <c r="D43" s="558"/>
      <c r="E43" s="558"/>
      <c r="F43" s="557"/>
      <c r="G43" s="557"/>
      <c r="H43" s="557"/>
      <c r="I43" s="3"/>
      <c r="J43" s="3"/>
      <c r="K43" s="3"/>
      <c r="L43" s="557"/>
      <c r="M43" s="557"/>
      <c r="N43" s="557"/>
      <c r="O43" s="628">
        <f t="shared" si="15"/>
        <v>0</v>
      </c>
      <c r="P43" s="557"/>
      <c r="Q43" s="557"/>
      <c r="R43" s="559"/>
      <c r="S43" s="557"/>
      <c r="T43" s="557"/>
      <c r="U43" s="557"/>
      <c r="V43" s="628">
        <f t="shared" si="16"/>
        <v>0</v>
      </c>
      <c r="W43" s="557"/>
      <c r="X43" s="557"/>
      <c r="Y43" s="559"/>
      <c r="Z43" s="557"/>
      <c r="AA43" s="557"/>
      <c r="AB43" s="557"/>
      <c r="AC43" s="628">
        <f t="shared" si="17"/>
        <v>0</v>
      </c>
      <c r="AD43" s="577"/>
      <c r="AE43" s="578"/>
      <c r="AF43" s="567"/>
      <c r="AG43" s="567"/>
      <c r="AH43" s="567"/>
      <c r="AI43" s="567"/>
      <c r="AJ43" s="567"/>
      <c r="AK43" s="567"/>
      <c r="AL43" s="560"/>
      <c r="AM43" s="560"/>
      <c r="AN43" s="560"/>
      <c r="AO43" s="579"/>
      <c r="AP43" s="561"/>
      <c r="AQ43" s="562"/>
      <c r="AR43" s="570"/>
      <c r="AS43" s="564"/>
      <c r="AT43" s="565"/>
      <c r="AU43" s="566"/>
      <c r="AV43" s="580"/>
      <c r="AW43" s="615" t="str">
        <f t="shared" si="18"/>
        <v>-</v>
      </c>
      <c r="AX43" s="576"/>
      <c r="AY43" s="557"/>
      <c r="AZ43" s="557"/>
      <c r="BA43" s="576"/>
      <c r="BB43" s="561"/>
      <c r="BC43" s="633" t="str">
        <f t="shared" si="19"/>
        <v>-</v>
      </c>
      <c r="BD43" s="576"/>
      <c r="BE43" s="557"/>
      <c r="BF43" s="633" t="str">
        <f t="shared" si="20"/>
        <v>-</v>
      </c>
      <c r="BG43" s="557"/>
      <c r="BH43" s="557"/>
      <c r="BI43" s="633"/>
      <c r="BJ43" s="573"/>
      <c r="BK43" s="561"/>
      <c r="BL43" s="561"/>
      <c r="BM43" s="573"/>
      <c r="BN43" s="561"/>
      <c r="BO43" s="634" t="str">
        <f t="shared" si="21"/>
        <v>-</v>
      </c>
      <c r="BP43" s="573"/>
      <c r="BQ43" s="560"/>
      <c r="BR43" s="560"/>
      <c r="BS43" s="561"/>
      <c r="BT43" s="561"/>
      <c r="BU43" s="561"/>
      <c r="BV43" s="561"/>
      <c r="BW43" s="635" t="str">
        <f t="shared" si="22"/>
        <v>-</v>
      </c>
      <c r="BX43" s="614"/>
      <c r="BY43" s="614"/>
      <c r="BZ43" s="614"/>
      <c r="CA43" s="614"/>
      <c r="CB43" s="614"/>
      <c r="CC43" s="614"/>
      <c r="CD43" s="617"/>
      <c r="CE43" s="616"/>
      <c r="CF43" s="616"/>
      <c r="CG43" s="616"/>
      <c r="CH43" s="616"/>
      <c r="CI43" s="614"/>
      <c r="CJ43" s="614"/>
      <c r="CK43" s="614"/>
      <c r="CL43" s="614"/>
      <c r="CM43" s="614"/>
      <c r="CN43" s="614"/>
      <c r="CO43" s="618"/>
      <c r="CP43" s="614"/>
      <c r="CQ43" s="623"/>
      <c r="CR43" s="624" t="str">
        <f t="shared" si="9"/>
        <v>-</v>
      </c>
      <c r="CS43" s="619" t="str">
        <f t="shared" si="23"/>
        <v>-</v>
      </c>
      <c r="CT43" s="557"/>
      <c r="CU43" s="557"/>
      <c r="CV43" s="570"/>
      <c r="CW43" s="570"/>
      <c r="CX43" s="570"/>
      <c r="CY43" s="571"/>
      <c r="CZ43" s="571"/>
      <c r="DA43" s="565"/>
      <c r="DB43" s="570"/>
      <c r="DC43" s="570"/>
      <c r="DD43" s="570"/>
      <c r="DE43" s="572"/>
      <c r="DF43" s="570"/>
      <c r="DG43" s="572"/>
      <c r="DH43" s="570"/>
      <c r="DI43" s="620" t="str">
        <f t="shared" si="24"/>
        <v/>
      </c>
      <c r="DJ43" s="570"/>
      <c r="DK43" s="572"/>
      <c r="DL43" s="570"/>
      <c r="DM43" s="570"/>
      <c r="DN43" s="570"/>
      <c r="DO43" s="570"/>
      <c r="DP43" s="570"/>
      <c r="DQ43" s="570"/>
      <c r="DR43" s="570"/>
      <c r="DS43" s="570"/>
      <c r="DT43" s="570"/>
      <c r="DU43" s="570"/>
      <c r="DV43" s="96"/>
      <c r="DW43" s="96"/>
      <c r="DX43" s="621"/>
      <c r="DY43" s="678"/>
      <c r="DZ43" s="678"/>
      <c r="EA43" s="678"/>
      <c r="EB43" s="678"/>
      <c r="EC43" s="678"/>
      <c r="ED43" s="1249"/>
      <c r="EE43" s="1249"/>
      <c r="EF43" s="1249"/>
      <c r="EG43" s="1249"/>
      <c r="EH43" s="1249"/>
      <c r="EI43" s="1249"/>
      <c r="EJ43" s="1249"/>
      <c r="EK43" s="1249"/>
      <c r="EL43" s="1249"/>
      <c r="EM43" s="1249"/>
      <c r="EN43" s="1249"/>
      <c r="EO43" s="1250"/>
      <c r="EP43" s="1249"/>
      <c r="EQ43" s="1249"/>
      <c r="ER43" s="1249"/>
      <c r="ES43" s="476" t="s">
        <v>349</v>
      </c>
    </row>
    <row r="44" spans="1:149" x14ac:dyDescent="0.2">
      <c r="A44" s="557"/>
      <c r="B44" s="558"/>
      <c r="C44" s="558"/>
      <c r="D44" s="558"/>
      <c r="E44" s="558"/>
      <c r="F44" s="557"/>
      <c r="G44" s="557"/>
      <c r="H44" s="557"/>
      <c r="I44" s="3"/>
      <c r="J44" s="3"/>
      <c r="K44" s="3"/>
      <c r="L44" s="557"/>
      <c r="M44" s="557"/>
      <c r="N44" s="557"/>
      <c r="O44" s="628">
        <f t="shared" si="15"/>
        <v>0</v>
      </c>
      <c r="P44" s="557"/>
      <c r="Q44" s="557"/>
      <c r="R44" s="559"/>
      <c r="S44" s="557"/>
      <c r="T44" s="557"/>
      <c r="U44" s="557"/>
      <c r="V44" s="628">
        <f t="shared" si="16"/>
        <v>0</v>
      </c>
      <c r="W44" s="557"/>
      <c r="X44" s="557"/>
      <c r="Y44" s="559"/>
      <c r="Z44" s="557"/>
      <c r="AA44" s="557"/>
      <c r="AB44" s="557"/>
      <c r="AC44" s="628">
        <f t="shared" si="17"/>
        <v>0</v>
      </c>
      <c r="AD44" s="577"/>
      <c r="AE44" s="578"/>
      <c r="AF44" s="567"/>
      <c r="AG44" s="567"/>
      <c r="AH44" s="567"/>
      <c r="AI44" s="567"/>
      <c r="AJ44" s="567"/>
      <c r="AK44" s="567"/>
      <c r="AL44" s="560"/>
      <c r="AM44" s="560"/>
      <c r="AN44" s="560"/>
      <c r="AO44" s="579"/>
      <c r="AP44" s="561"/>
      <c r="AQ44" s="562"/>
      <c r="AR44" s="570"/>
      <c r="AS44" s="564"/>
      <c r="AT44" s="565"/>
      <c r="AU44" s="566"/>
      <c r="AV44" s="580"/>
      <c r="AW44" s="615" t="str">
        <f t="shared" si="18"/>
        <v>-</v>
      </c>
      <c r="AX44" s="576"/>
      <c r="AY44" s="557"/>
      <c r="AZ44" s="557"/>
      <c r="BA44" s="576"/>
      <c r="BB44" s="561"/>
      <c r="BC44" s="633" t="str">
        <f t="shared" si="19"/>
        <v>-</v>
      </c>
      <c r="BD44" s="576"/>
      <c r="BE44" s="557"/>
      <c r="BF44" s="633" t="str">
        <f t="shared" si="20"/>
        <v>-</v>
      </c>
      <c r="BG44" s="557"/>
      <c r="BH44" s="557"/>
      <c r="BI44" s="633"/>
      <c r="BJ44" s="573"/>
      <c r="BK44" s="561"/>
      <c r="BL44" s="561"/>
      <c r="BM44" s="573"/>
      <c r="BN44" s="561"/>
      <c r="BO44" s="634" t="str">
        <f t="shared" si="21"/>
        <v>-</v>
      </c>
      <c r="BP44" s="573"/>
      <c r="BQ44" s="560"/>
      <c r="BR44" s="560"/>
      <c r="BS44" s="561"/>
      <c r="BT44" s="561"/>
      <c r="BU44" s="561"/>
      <c r="BV44" s="561"/>
      <c r="BW44" s="635" t="str">
        <f t="shared" si="22"/>
        <v>-</v>
      </c>
      <c r="BX44" s="614"/>
      <c r="BY44" s="614"/>
      <c r="BZ44" s="614"/>
      <c r="CA44" s="614"/>
      <c r="CB44" s="614"/>
      <c r="CC44" s="614"/>
      <c r="CD44" s="617"/>
      <c r="CE44" s="616"/>
      <c r="CF44" s="616"/>
      <c r="CG44" s="616"/>
      <c r="CH44" s="616"/>
      <c r="CI44" s="614"/>
      <c r="CJ44" s="614"/>
      <c r="CK44" s="614"/>
      <c r="CL44" s="614"/>
      <c r="CM44" s="614"/>
      <c r="CN44" s="614"/>
      <c r="CO44" s="618"/>
      <c r="CP44" s="614"/>
      <c r="CQ44" s="623"/>
      <c r="CR44" s="624" t="str">
        <f t="shared" si="9"/>
        <v>-</v>
      </c>
      <c r="CS44" s="619" t="str">
        <f t="shared" si="23"/>
        <v>-</v>
      </c>
      <c r="CT44" s="557"/>
      <c r="CU44" s="557"/>
      <c r="CV44" s="570"/>
      <c r="CW44" s="570"/>
      <c r="CX44" s="570"/>
      <c r="CY44" s="571"/>
      <c r="CZ44" s="571"/>
      <c r="DA44" s="565"/>
      <c r="DB44" s="570"/>
      <c r="DC44" s="570"/>
      <c r="DD44" s="570"/>
      <c r="DE44" s="572"/>
      <c r="DF44" s="570"/>
      <c r="DG44" s="572"/>
      <c r="DH44" s="570"/>
      <c r="DI44" s="620" t="str">
        <f t="shared" si="24"/>
        <v/>
      </c>
      <c r="DJ44" s="570"/>
      <c r="DK44" s="572"/>
      <c r="DL44" s="570"/>
      <c r="DM44" s="570"/>
      <c r="DN44" s="570"/>
      <c r="DO44" s="570"/>
      <c r="DP44" s="570"/>
      <c r="DQ44" s="570"/>
      <c r="DR44" s="570"/>
      <c r="DS44" s="570"/>
      <c r="DT44" s="570"/>
      <c r="DU44" s="570"/>
      <c r="DV44" s="96"/>
      <c r="DW44" s="96"/>
      <c r="DX44" s="621"/>
      <c r="DY44" s="678"/>
      <c r="DZ44" s="678"/>
      <c r="EA44" s="678"/>
      <c r="EB44" s="678"/>
      <c r="EC44" s="678"/>
      <c r="ED44" s="1249"/>
      <c r="EE44" s="1249"/>
      <c r="EF44" s="1249"/>
      <c r="EG44" s="1249"/>
      <c r="EH44" s="1249"/>
      <c r="EI44" s="1249"/>
      <c r="EJ44" s="1249"/>
      <c r="EK44" s="1249"/>
      <c r="EL44" s="1249"/>
      <c r="EM44" s="1249"/>
      <c r="EN44" s="1249"/>
      <c r="EO44" s="1250"/>
      <c r="EP44" s="1249"/>
      <c r="EQ44" s="1249"/>
      <c r="ER44" s="1249"/>
      <c r="ES44" s="476" t="s">
        <v>349</v>
      </c>
    </row>
    <row r="45" spans="1:149" s="625" customFormat="1" x14ac:dyDescent="0.2">
      <c r="A45" s="557"/>
      <c r="B45" s="558"/>
      <c r="C45" s="558"/>
      <c r="D45" s="558"/>
      <c r="E45" s="558"/>
      <c r="F45" s="557"/>
      <c r="G45" s="557"/>
      <c r="H45" s="557"/>
      <c r="I45" s="3"/>
      <c r="J45" s="3"/>
      <c r="K45" s="3"/>
      <c r="L45" s="557"/>
      <c r="M45" s="557"/>
      <c r="N45" s="557"/>
      <c r="O45" s="628">
        <f t="shared" si="15"/>
        <v>0</v>
      </c>
      <c r="P45" s="557"/>
      <c r="Q45" s="557"/>
      <c r="R45" s="559"/>
      <c r="S45" s="557"/>
      <c r="T45" s="557"/>
      <c r="U45" s="557"/>
      <c r="V45" s="628">
        <f t="shared" si="16"/>
        <v>0</v>
      </c>
      <c r="W45" s="557"/>
      <c r="X45" s="557"/>
      <c r="Y45" s="559"/>
      <c r="Z45" s="557"/>
      <c r="AA45" s="557"/>
      <c r="AB45" s="557"/>
      <c r="AC45" s="628">
        <f t="shared" si="17"/>
        <v>0</v>
      </c>
      <c r="AD45" s="577"/>
      <c r="AE45" s="578"/>
      <c r="AF45" s="567"/>
      <c r="AG45" s="567"/>
      <c r="AH45" s="567"/>
      <c r="AI45" s="567"/>
      <c r="AJ45" s="567"/>
      <c r="AK45" s="567"/>
      <c r="AL45" s="560"/>
      <c r="AM45" s="560"/>
      <c r="AN45" s="560"/>
      <c r="AO45" s="579"/>
      <c r="AP45" s="561"/>
      <c r="AQ45" s="562"/>
      <c r="AR45" s="570"/>
      <c r="AS45" s="564"/>
      <c r="AT45" s="565"/>
      <c r="AU45" s="566"/>
      <c r="AV45" s="580"/>
      <c r="AW45" s="615" t="str">
        <f t="shared" si="18"/>
        <v>-</v>
      </c>
      <c r="AX45" s="576"/>
      <c r="AY45" s="557"/>
      <c r="AZ45" s="557"/>
      <c r="BA45" s="576"/>
      <c r="BB45" s="561"/>
      <c r="BC45" s="633" t="str">
        <f t="shared" si="19"/>
        <v>-</v>
      </c>
      <c r="BD45" s="576"/>
      <c r="BE45" s="557"/>
      <c r="BF45" s="633" t="str">
        <f t="shared" si="20"/>
        <v>-</v>
      </c>
      <c r="BG45" s="557"/>
      <c r="BH45" s="557"/>
      <c r="BI45" s="633"/>
      <c r="BJ45" s="573"/>
      <c r="BK45" s="561"/>
      <c r="BL45" s="561"/>
      <c r="BM45" s="573"/>
      <c r="BN45" s="561"/>
      <c r="BO45" s="634" t="str">
        <f t="shared" si="21"/>
        <v>-</v>
      </c>
      <c r="BP45" s="573"/>
      <c r="BQ45" s="560"/>
      <c r="BR45" s="560"/>
      <c r="BS45" s="561"/>
      <c r="BT45" s="561"/>
      <c r="BU45" s="561"/>
      <c r="BV45" s="561"/>
      <c r="BW45" s="635" t="str">
        <f t="shared" si="22"/>
        <v>-</v>
      </c>
      <c r="BX45" s="614"/>
      <c r="BY45" s="614"/>
      <c r="BZ45" s="614"/>
      <c r="CA45" s="614"/>
      <c r="CB45" s="614"/>
      <c r="CC45" s="614"/>
      <c r="CD45" s="617"/>
      <c r="CE45" s="616"/>
      <c r="CF45" s="616"/>
      <c r="CG45" s="616"/>
      <c r="CH45" s="616"/>
      <c r="CI45" s="614"/>
      <c r="CJ45" s="614"/>
      <c r="CK45" s="614"/>
      <c r="CL45" s="614"/>
      <c r="CM45" s="614"/>
      <c r="CN45" s="614"/>
      <c r="CO45" s="618"/>
      <c r="CP45" s="614"/>
      <c r="CQ45" s="623"/>
      <c r="CR45" s="624" t="str">
        <f t="shared" si="9"/>
        <v>-</v>
      </c>
      <c r="CS45" s="619" t="str">
        <f t="shared" si="23"/>
        <v>-</v>
      </c>
      <c r="CT45" s="557"/>
      <c r="CU45" s="557"/>
      <c r="CV45" s="570"/>
      <c r="CW45" s="570"/>
      <c r="CX45" s="570"/>
      <c r="CY45" s="571"/>
      <c r="CZ45" s="571"/>
      <c r="DA45" s="565"/>
      <c r="DB45" s="570"/>
      <c r="DC45" s="570"/>
      <c r="DD45" s="570"/>
      <c r="DE45" s="572"/>
      <c r="DF45" s="570"/>
      <c r="DG45" s="572"/>
      <c r="DH45" s="570"/>
      <c r="DI45" s="620" t="str">
        <f t="shared" si="24"/>
        <v/>
      </c>
      <c r="DJ45" s="570"/>
      <c r="DK45" s="572"/>
      <c r="DL45" s="570"/>
      <c r="DM45" s="570"/>
      <c r="DN45" s="570"/>
      <c r="DO45" s="570"/>
      <c r="DP45" s="570"/>
      <c r="DQ45" s="570"/>
      <c r="DR45" s="570"/>
      <c r="DS45" s="570"/>
      <c r="DT45" s="570"/>
      <c r="DU45" s="570"/>
      <c r="DV45" s="96"/>
      <c r="DW45" s="96"/>
      <c r="DX45" s="621"/>
      <c r="DY45" s="678"/>
      <c r="DZ45" s="678"/>
      <c r="EA45" s="678"/>
      <c r="EB45" s="678"/>
      <c r="EC45" s="678"/>
      <c r="ED45" s="1249"/>
      <c r="EE45" s="1249"/>
      <c r="EF45" s="1249"/>
      <c r="EG45" s="1249"/>
      <c r="EH45" s="1249"/>
      <c r="EI45" s="1249"/>
      <c r="EJ45" s="1249"/>
      <c r="EK45" s="1249"/>
      <c r="EL45" s="1249"/>
      <c r="EM45" s="1249"/>
      <c r="EN45" s="1249"/>
      <c r="EO45" s="1250"/>
      <c r="EP45" s="1249"/>
      <c r="EQ45" s="1249"/>
      <c r="ER45" s="1249"/>
      <c r="ES45" s="476" t="s">
        <v>349</v>
      </c>
    </row>
    <row r="46" spans="1:149" s="63" customFormat="1" x14ac:dyDescent="0.2">
      <c r="A46" s="563"/>
      <c r="B46" s="574"/>
      <c r="C46" s="574"/>
      <c r="D46" s="574"/>
      <c r="E46" s="566"/>
      <c r="F46" s="563"/>
      <c r="G46" s="563"/>
      <c r="H46" s="563"/>
      <c r="I46" s="3"/>
      <c r="J46" s="3"/>
      <c r="K46" s="3"/>
      <c r="L46" s="557"/>
      <c r="M46" s="557"/>
      <c r="N46" s="557"/>
      <c r="O46" s="628">
        <f t="shared" si="15"/>
        <v>0</v>
      </c>
      <c r="P46" s="557"/>
      <c r="Q46" s="557"/>
      <c r="R46" s="559"/>
      <c r="S46" s="557"/>
      <c r="T46" s="557"/>
      <c r="U46" s="557"/>
      <c r="V46" s="628">
        <f t="shared" si="16"/>
        <v>0</v>
      </c>
      <c r="W46" s="557"/>
      <c r="X46" s="557"/>
      <c r="Y46" s="559"/>
      <c r="Z46" s="557"/>
      <c r="AA46" s="557"/>
      <c r="AB46" s="557"/>
      <c r="AC46" s="628">
        <f t="shared" si="17"/>
        <v>0</v>
      </c>
      <c r="AD46" s="577"/>
      <c r="AE46" s="578"/>
      <c r="AF46" s="567"/>
      <c r="AG46" s="567"/>
      <c r="AH46" s="567"/>
      <c r="AI46" s="567"/>
      <c r="AJ46" s="567"/>
      <c r="AK46" s="567"/>
      <c r="AL46" s="568"/>
      <c r="AM46" s="568"/>
      <c r="AN46" s="568"/>
      <c r="AO46" s="579"/>
      <c r="AP46" s="557"/>
      <c r="AQ46" s="575"/>
      <c r="AR46" s="570"/>
      <c r="AS46" s="564"/>
      <c r="AT46" s="566"/>
      <c r="AU46" s="566"/>
      <c r="AV46" s="580"/>
      <c r="AW46" s="615" t="str">
        <f t="shared" si="18"/>
        <v>-</v>
      </c>
      <c r="AX46" s="576"/>
      <c r="AY46" s="557"/>
      <c r="AZ46" s="557"/>
      <c r="BA46" s="576"/>
      <c r="BB46" s="557"/>
      <c r="BC46" s="633" t="str">
        <f t="shared" si="19"/>
        <v>-</v>
      </c>
      <c r="BD46" s="576"/>
      <c r="BE46" s="563"/>
      <c r="BF46" s="633" t="str">
        <f t="shared" si="20"/>
        <v>-</v>
      </c>
      <c r="BG46" s="563"/>
      <c r="BH46" s="563"/>
      <c r="BI46" s="633"/>
      <c r="BJ46" s="573"/>
      <c r="BK46" s="561"/>
      <c r="BL46" s="561"/>
      <c r="BM46" s="573"/>
      <c r="BN46" s="561"/>
      <c r="BO46" s="634" t="str">
        <f t="shared" si="21"/>
        <v>-</v>
      </c>
      <c r="BP46" s="573"/>
      <c r="BQ46" s="560"/>
      <c r="BR46" s="560"/>
      <c r="BS46" s="561"/>
      <c r="BT46" s="561"/>
      <c r="BU46" s="561"/>
      <c r="BV46" s="561"/>
      <c r="BW46" s="635" t="str">
        <f t="shared" si="22"/>
        <v>-</v>
      </c>
      <c r="BX46" s="614"/>
      <c r="BY46" s="614"/>
      <c r="BZ46" s="614"/>
      <c r="CA46" s="614"/>
      <c r="CB46" s="614"/>
      <c r="CC46" s="614"/>
      <c r="CD46" s="617"/>
      <c r="CE46" s="616"/>
      <c r="CF46" s="616"/>
      <c r="CG46" s="616"/>
      <c r="CH46" s="616"/>
      <c r="CI46" s="614"/>
      <c r="CJ46" s="614"/>
      <c r="CK46" s="614"/>
      <c r="CL46" s="614"/>
      <c r="CM46" s="614"/>
      <c r="CN46" s="614"/>
      <c r="CO46" s="618"/>
      <c r="CP46" s="614"/>
      <c r="CQ46" s="623"/>
      <c r="CR46" s="624" t="str">
        <f t="shared" si="9"/>
        <v>-</v>
      </c>
      <c r="CS46" s="619" t="str">
        <f t="shared" si="23"/>
        <v>-</v>
      </c>
      <c r="CT46" s="563"/>
      <c r="CU46" s="563"/>
      <c r="CV46" s="570"/>
      <c r="CW46" s="570"/>
      <c r="CX46" s="570"/>
      <c r="CY46" s="571"/>
      <c r="CZ46" s="571"/>
      <c r="DA46" s="565"/>
      <c r="DB46" s="570"/>
      <c r="DC46" s="570"/>
      <c r="DD46" s="570"/>
      <c r="DE46" s="572"/>
      <c r="DF46" s="570"/>
      <c r="DG46" s="572"/>
      <c r="DH46" s="570"/>
      <c r="DI46" s="620" t="str">
        <f t="shared" si="24"/>
        <v/>
      </c>
      <c r="DJ46" s="570"/>
      <c r="DK46" s="572"/>
      <c r="DL46" s="570"/>
      <c r="DM46" s="570"/>
      <c r="DN46" s="570"/>
      <c r="DO46" s="570"/>
      <c r="DP46" s="570"/>
      <c r="DQ46" s="570"/>
      <c r="DR46" s="570"/>
      <c r="DS46" s="570"/>
      <c r="DT46" s="570"/>
      <c r="DU46" s="570"/>
      <c r="DV46" s="96"/>
      <c r="DW46" s="96"/>
      <c r="DX46" s="621"/>
      <c r="DY46" s="678"/>
      <c r="DZ46" s="678"/>
      <c r="EA46" s="678"/>
      <c r="EB46" s="678"/>
      <c r="EC46" s="678"/>
      <c r="ED46" s="1249"/>
      <c r="EE46" s="1249"/>
      <c r="EF46" s="1249"/>
      <c r="EG46" s="1249"/>
      <c r="EH46" s="1249"/>
      <c r="EI46" s="1249"/>
      <c r="EJ46" s="1249"/>
      <c r="EK46" s="1249"/>
      <c r="EL46" s="1249"/>
      <c r="EM46" s="1249"/>
      <c r="EN46" s="1249"/>
      <c r="EO46" s="1250"/>
      <c r="EP46" s="1249"/>
      <c r="EQ46" s="1249"/>
      <c r="ER46" s="1249"/>
      <c r="ES46" s="476" t="s">
        <v>349</v>
      </c>
    </row>
    <row r="47" spans="1:149" s="63" customFormat="1" x14ac:dyDescent="0.2">
      <c r="A47" s="557"/>
      <c r="B47" s="558"/>
      <c r="C47" s="558"/>
      <c r="D47" s="558"/>
      <c r="E47" s="558"/>
      <c r="F47" s="557"/>
      <c r="G47" s="557"/>
      <c r="H47" s="557"/>
      <c r="I47" s="3"/>
      <c r="J47" s="3"/>
      <c r="K47" s="3"/>
      <c r="L47" s="557"/>
      <c r="M47" s="557"/>
      <c r="N47" s="557"/>
      <c r="O47" s="628">
        <f t="shared" si="15"/>
        <v>0</v>
      </c>
      <c r="P47" s="557"/>
      <c r="Q47" s="557"/>
      <c r="R47" s="559"/>
      <c r="S47" s="557"/>
      <c r="T47" s="557"/>
      <c r="U47" s="557"/>
      <c r="V47" s="628">
        <f t="shared" si="16"/>
        <v>0</v>
      </c>
      <c r="W47" s="557"/>
      <c r="X47" s="557"/>
      <c r="Y47" s="559"/>
      <c r="Z47" s="557"/>
      <c r="AA47" s="557"/>
      <c r="AB47" s="557"/>
      <c r="AC47" s="628">
        <f t="shared" si="17"/>
        <v>0</v>
      </c>
      <c r="AD47" s="577"/>
      <c r="AE47" s="578"/>
      <c r="AF47" s="567"/>
      <c r="AG47" s="567"/>
      <c r="AH47" s="567"/>
      <c r="AI47" s="567"/>
      <c r="AJ47" s="567"/>
      <c r="AK47" s="567"/>
      <c r="AL47" s="560"/>
      <c r="AM47" s="560"/>
      <c r="AN47" s="560"/>
      <c r="AO47" s="579"/>
      <c r="AP47" s="561"/>
      <c r="AQ47" s="562"/>
      <c r="AR47" s="570"/>
      <c r="AS47" s="564"/>
      <c r="AT47" s="565"/>
      <c r="AU47" s="566"/>
      <c r="AV47" s="580"/>
      <c r="AW47" s="615" t="str">
        <f t="shared" si="18"/>
        <v>-</v>
      </c>
      <c r="AX47" s="576"/>
      <c r="AY47" s="557"/>
      <c r="AZ47" s="557"/>
      <c r="BA47" s="576"/>
      <c r="BB47" s="561"/>
      <c r="BC47" s="633" t="str">
        <f t="shared" si="19"/>
        <v>-</v>
      </c>
      <c r="BD47" s="576"/>
      <c r="BE47" s="557"/>
      <c r="BF47" s="633" t="str">
        <f t="shared" si="20"/>
        <v>-</v>
      </c>
      <c r="BG47" s="557"/>
      <c r="BH47" s="557"/>
      <c r="BI47" s="633"/>
      <c r="BJ47" s="573"/>
      <c r="BK47" s="561"/>
      <c r="BL47" s="561"/>
      <c r="BM47" s="573"/>
      <c r="BN47" s="561"/>
      <c r="BO47" s="634" t="str">
        <f t="shared" si="21"/>
        <v>-</v>
      </c>
      <c r="BP47" s="573"/>
      <c r="BQ47" s="560"/>
      <c r="BR47" s="560"/>
      <c r="BS47" s="561"/>
      <c r="BT47" s="561"/>
      <c r="BU47" s="561"/>
      <c r="BV47" s="561"/>
      <c r="BW47" s="635" t="str">
        <f t="shared" si="22"/>
        <v>-</v>
      </c>
      <c r="BX47" s="614"/>
      <c r="BY47" s="614"/>
      <c r="BZ47" s="614"/>
      <c r="CA47" s="614"/>
      <c r="CB47" s="614"/>
      <c r="CC47" s="614"/>
      <c r="CD47" s="617"/>
      <c r="CE47" s="616"/>
      <c r="CF47" s="616"/>
      <c r="CG47" s="616"/>
      <c r="CH47" s="616"/>
      <c r="CI47" s="614"/>
      <c r="CJ47" s="614"/>
      <c r="CK47" s="614"/>
      <c r="CL47" s="614"/>
      <c r="CM47" s="614"/>
      <c r="CN47" s="614"/>
      <c r="CO47" s="618"/>
      <c r="CP47" s="614"/>
      <c r="CQ47" s="623"/>
      <c r="CR47" s="624" t="str">
        <f t="shared" si="9"/>
        <v>-</v>
      </c>
      <c r="CS47" s="619" t="str">
        <f t="shared" si="23"/>
        <v>-</v>
      </c>
      <c r="CT47" s="557"/>
      <c r="CU47" s="557"/>
      <c r="CV47" s="570"/>
      <c r="CW47" s="570"/>
      <c r="CX47" s="570"/>
      <c r="CY47" s="571"/>
      <c r="CZ47" s="571"/>
      <c r="DA47" s="565"/>
      <c r="DB47" s="570"/>
      <c r="DC47" s="570"/>
      <c r="DD47" s="570"/>
      <c r="DE47" s="572"/>
      <c r="DF47" s="570"/>
      <c r="DG47" s="572"/>
      <c r="DH47" s="570"/>
      <c r="DI47" s="620" t="str">
        <f t="shared" si="24"/>
        <v/>
      </c>
      <c r="DJ47" s="570"/>
      <c r="DK47" s="572"/>
      <c r="DL47" s="570"/>
      <c r="DM47" s="570"/>
      <c r="DN47" s="570"/>
      <c r="DO47" s="570"/>
      <c r="DP47" s="570"/>
      <c r="DQ47" s="570"/>
      <c r="DR47" s="570"/>
      <c r="DS47" s="570"/>
      <c r="DT47" s="570"/>
      <c r="DU47" s="570"/>
      <c r="DV47" s="96"/>
      <c r="DW47" s="96"/>
      <c r="DX47" s="621"/>
      <c r="DY47" s="678"/>
      <c r="DZ47" s="678"/>
      <c r="EA47" s="678"/>
      <c r="EB47" s="678"/>
      <c r="EC47" s="678"/>
      <c r="ED47" s="1249"/>
      <c r="EE47" s="1249"/>
      <c r="EF47" s="1249"/>
      <c r="EG47" s="1249"/>
      <c r="EH47" s="1249"/>
      <c r="EI47" s="1249"/>
      <c r="EJ47" s="1249"/>
      <c r="EK47" s="1249"/>
      <c r="EL47" s="1249"/>
      <c r="EM47" s="1249"/>
      <c r="EN47" s="1249"/>
      <c r="EO47" s="1250"/>
      <c r="EP47" s="1249"/>
      <c r="EQ47" s="1249"/>
      <c r="ER47" s="1249"/>
      <c r="ES47" s="476" t="s">
        <v>349</v>
      </c>
    </row>
    <row r="48" spans="1:149" s="63" customFormat="1" x14ac:dyDescent="0.2">
      <c r="A48" s="557"/>
      <c r="B48" s="558"/>
      <c r="C48" s="558"/>
      <c r="D48" s="558"/>
      <c r="E48" s="558"/>
      <c r="F48" s="557"/>
      <c r="G48" s="557"/>
      <c r="H48" s="557"/>
      <c r="I48" s="3"/>
      <c r="J48" s="3"/>
      <c r="K48" s="3"/>
      <c r="L48" s="557"/>
      <c r="M48" s="557"/>
      <c r="N48" s="557"/>
      <c r="O48" s="628">
        <f t="shared" si="15"/>
        <v>0</v>
      </c>
      <c r="P48" s="557"/>
      <c r="Q48" s="557"/>
      <c r="R48" s="559"/>
      <c r="S48" s="557"/>
      <c r="T48" s="557"/>
      <c r="U48" s="557"/>
      <c r="V48" s="628">
        <f t="shared" si="16"/>
        <v>0</v>
      </c>
      <c r="W48" s="557"/>
      <c r="X48" s="557"/>
      <c r="Y48" s="559"/>
      <c r="Z48" s="557"/>
      <c r="AA48" s="557"/>
      <c r="AB48" s="557"/>
      <c r="AC48" s="628">
        <f t="shared" si="17"/>
        <v>0</v>
      </c>
      <c r="AD48" s="577"/>
      <c r="AE48" s="578"/>
      <c r="AF48" s="567"/>
      <c r="AG48" s="567"/>
      <c r="AH48" s="567"/>
      <c r="AI48" s="567"/>
      <c r="AJ48" s="567"/>
      <c r="AK48" s="567"/>
      <c r="AL48" s="560"/>
      <c r="AM48" s="560"/>
      <c r="AN48" s="560"/>
      <c r="AO48" s="579"/>
      <c r="AP48" s="561"/>
      <c r="AQ48" s="562"/>
      <c r="AR48" s="570"/>
      <c r="AS48" s="564"/>
      <c r="AT48" s="565"/>
      <c r="AU48" s="566"/>
      <c r="AV48" s="580"/>
      <c r="AW48" s="615" t="str">
        <f t="shared" si="18"/>
        <v>-</v>
      </c>
      <c r="AX48" s="576"/>
      <c r="AY48" s="557"/>
      <c r="AZ48" s="557"/>
      <c r="BA48" s="576"/>
      <c r="BB48" s="561"/>
      <c r="BC48" s="633" t="str">
        <f t="shared" si="19"/>
        <v>-</v>
      </c>
      <c r="BD48" s="576"/>
      <c r="BE48" s="557"/>
      <c r="BF48" s="633" t="str">
        <f t="shared" si="20"/>
        <v>-</v>
      </c>
      <c r="BG48" s="557"/>
      <c r="BH48" s="557"/>
      <c r="BI48" s="633"/>
      <c r="BJ48" s="573"/>
      <c r="BK48" s="561"/>
      <c r="BL48" s="561"/>
      <c r="BM48" s="573"/>
      <c r="BN48" s="561"/>
      <c r="BO48" s="634" t="str">
        <f t="shared" si="21"/>
        <v>-</v>
      </c>
      <c r="BP48" s="573"/>
      <c r="BQ48" s="560"/>
      <c r="BR48" s="560"/>
      <c r="BS48" s="561"/>
      <c r="BT48" s="561"/>
      <c r="BU48" s="561"/>
      <c r="BV48" s="561"/>
      <c r="BW48" s="635" t="str">
        <f t="shared" si="22"/>
        <v>-</v>
      </c>
      <c r="BX48" s="614"/>
      <c r="BY48" s="614"/>
      <c r="BZ48" s="614"/>
      <c r="CA48" s="614"/>
      <c r="CB48" s="614"/>
      <c r="CC48" s="614"/>
      <c r="CD48" s="617"/>
      <c r="CE48" s="616"/>
      <c r="CF48" s="616"/>
      <c r="CG48" s="616"/>
      <c r="CH48" s="616"/>
      <c r="CI48" s="614"/>
      <c r="CJ48" s="614"/>
      <c r="CK48" s="614"/>
      <c r="CL48" s="614"/>
      <c r="CM48" s="614"/>
      <c r="CN48" s="614"/>
      <c r="CO48" s="618"/>
      <c r="CP48" s="614"/>
      <c r="CQ48" s="623"/>
      <c r="CR48" s="624" t="str">
        <f t="shared" si="9"/>
        <v>-</v>
      </c>
      <c r="CS48" s="619" t="str">
        <f t="shared" si="23"/>
        <v>-</v>
      </c>
      <c r="CT48" s="557"/>
      <c r="CU48" s="557"/>
      <c r="CV48" s="570"/>
      <c r="CW48" s="570"/>
      <c r="CX48" s="570"/>
      <c r="CY48" s="571"/>
      <c r="CZ48" s="571"/>
      <c r="DA48" s="565"/>
      <c r="DB48" s="570"/>
      <c r="DC48" s="570"/>
      <c r="DD48" s="570"/>
      <c r="DE48" s="572"/>
      <c r="DF48" s="570"/>
      <c r="DG48" s="572"/>
      <c r="DH48" s="570"/>
      <c r="DI48" s="620" t="str">
        <f t="shared" si="24"/>
        <v/>
      </c>
      <c r="DJ48" s="570"/>
      <c r="DK48" s="572"/>
      <c r="DL48" s="570"/>
      <c r="DM48" s="570"/>
      <c r="DN48" s="570"/>
      <c r="DO48" s="570"/>
      <c r="DP48" s="570"/>
      <c r="DQ48" s="570"/>
      <c r="DR48" s="570"/>
      <c r="DS48" s="570"/>
      <c r="DT48" s="570"/>
      <c r="DU48" s="570"/>
      <c r="DV48" s="96"/>
      <c r="DW48" s="96"/>
      <c r="DX48" s="621"/>
      <c r="DY48" s="678"/>
      <c r="DZ48" s="678"/>
      <c r="EA48" s="678"/>
      <c r="EB48" s="678"/>
      <c r="EC48" s="678"/>
      <c r="ED48" s="1249"/>
      <c r="EE48" s="1249"/>
      <c r="EF48" s="1249"/>
      <c r="EG48" s="1249"/>
      <c r="EH48" s="1249"/>
      <c r="EI48" s="1249"/>
      <c r="EJ48" s="1249"/>
      <c r="EK48" s="1249"/>
      <c r="EL48" s="1249"/>
      <c r="EM48" s="1249"/>
      <c r="EN48" s="1249"/>
      <c r="EO48" s="1250"/>
      <c r="EP48" s="1249"/>
      <c r="EQ48" s="1249"/>
      <c r="ER48" s="1249"/>
      <c r="ES48" s="476" t="s">
        <v>349</v>
      </c>
    </row>
    <row r="49" spans="1:149" s="63" customFormat="1" x14ac:dyDescent="0.2">
      <c r="A49" s="557"/>
      <c r="B49" s="558"/>
      <c r="C49" s="558"/>
      <c r="D49" s="558"/>
      <c r="E49" s="558"/>
      <c r="F49" s="557"/>
      <c r="G49" s="557"/>
      <c r="H49" s="557"/>
      <c r="I49" s="3"/>
      <c r="J49" s="3"/>
      <c r="K49" s="3"/>
      <c r="L49" s="557"/>
      <c r="M49" s="557"/>
      <c r="N49" s="557"/>
      <c r="O49" s="628">
        <f t="shared" si="15"/>
        <v>0</v>
      </c>
      <c r="P49" s="557"/>
      <c r="Q49" s="557"/>
      <c r="R49" s="559"/>
      <c r="S49" s="557"/>
      <c r="T49" s="557"/>
      <c r="U49" s="557"/>
      <c r="V49" s="628">
        <f t="shared" si="16"/>
        <v>0</v>
      </c>
      <c r="W49" s="557"/>
      <c r="X49" s="557"/>
      <c r="Y49" s="559"/>
      <c r="Z49" s="557"/>
      <c r="AA49" s="557"/>
      <c r="AB49" s="557"/>
      <c r="AC49" s="628">
        <f t="shared" si="17"/>
        <v>0</v>
      </c>
      <c r="AD49" s="577"/>
      <c r="AE49" s="578"/>
      <c r="AF49" s="567"/>
      <c r="AG49" s="567"/>
      <c r="AH49" s="567"/>
      <c r="AI49" s="567"/>
      <c r="AJ49" s="567"/>
      <c r="AK49" s="567"/>
      <c r="AL49" s="560"/>
      <c r="AM49" s="560"/>
      <c r="AN49" s="560"/>
      <c r="AO49" s="579"/>
      <c r="AP49" s="561"/>
      <c r="AQ49" s="562"/>
      <c r="AR49" s="570"/>
      <c r="AS49" s="564"/>
      <c r="AT49" s="565"/>
      <c r="AU49" s="566"/>
      <c r="AV49" s="580"/>
      <c r="AW49" s="615" t="str">
        <f t="shared" si="18"/>
        <v>-</v>
      </c>
      <c r="AX49" s="576"/>
      <c r="AY49" s="557"/>
      <c r="AZ49" s="557"/>
      <c r="BA49" s="576"/>
      <c r="BB49" s="561"/>
      <c r="BC49" s="633" t="str">
        <f t="shared" si="19"/>
        <v>-</v>
      </c>
      <c r="BD49" s="576"/>
      <c r="BE49" s="557"/>
      <c r="BF49" s="633" t="str">
        <f t="shared" si="20"/>
        <v>-</v>
      </c>
      <c r="BG49" s="557"/>
      <c r="BH49" s="557"/>
      <c r="BI49" s="633"/>
      <c r="BJ49" s="573"/>
      <c r="BK49" s="561"/>
      <c r="BL49" s="561"/>
      <c r="BM49" s="573"/>
      <c r="BN49" s="561"/>
      <c r="BO49" s="634" t="str">
        <f t="shared" si="21"/>
        <v>-</v>
      </c>
      <c r="BP49" s="573"/>
      <c r="BQ49" s="560"/>
      <c r="BR49" s="560"/>
      <c r="BS49" s="561"/>
      <c r="BT49" s="561"/>
      <c r="BU49" s="561"/>
      <c r="BV49" s="561"/>
      <c r="BW49" s="635" t="str">
        <f t="shared" si="22"/>
        <v>-</v>
      </c>
      <c r="BX49" s="614"/>
      <c r="BY49" s="614"/>
      <c r="BZ49" s="614"/>
      <c r="CA49" s="614"/>
      <c r="CB49" s="614"/>
      <c r="CC49" s="614"/>
      <c r="CD49" s="617"/>
      <c r="CE49" s="616"/>
      <c r="CF49" s="616"/>
      <c r="CG49" s="616"/>
      <c r="CH49" s="616"/>
      <c r="CI49" s="614"/>
      <c r="CJ49" s="614"/>
      <c r="CK49" s="614"/>
      <c r="CL49" s="614"/>
      <c r="CM49" s="614"/>
      <c r="CN49" s="614"/>
      <c r="CO49" s="618"/>
      <c r="CP49" s="614"/>
      <c r="CQ49" s="623"/>
      <c r="CR49" s="624" t="str">
        <f t="shared" si="9"/>
        <v>-</v>
      </c>
      <c r="CS49" s="619" t="str">
        <f t="shared" si="23"/>
        <v>-</v>
      </c>
      <c r="CT49" s="557"/>
      <c r="CU49" s="557"/>
      <c r="CV49" s="570"/>
      <c r="CW49" s="570"/>
      <c r="CX49" s="570"/>
      <c r="CY49" s="571"/>
      <c r="CZ49" s="571"/>
      <c r="DA49" s="565"/>
      <c r="DB49" s="570"/>
      <c r="DC49" s="570"/>
      <c r="DD49" s="570"/>
      <c r="DE49" s="572"/>
      <c r="DF49" s="570"/>
      <c r="DG49" s="572"/>
      <c r="DH49" s="570"/>
      <c r="DI49" s="620" t="str">
        <f t="shared" si="24"/>
        <v/>
      </c>
      <c r="DJ49" s="570"/>
      <c r="DK49" s="572"/>
      <c r="DL49" s="570"/>
      <c r="DM49" s="570"/>
      <c r="DN49" s="570"/>
      <c r="DO49" s="570"/>
      <c r="DP49" s="570"/>
      <c r="DQ49" s="570"/>
      <c r="DR49" s="570"/>
      <c r="DS49" s="570"/>
      <c r="DT49" s="570"/>
      <c r="DU49" s="570"/>
      <c r="DV49" s="96"/>
      <c r="DW49" s="96"/>
      <c r="DX49" s="621"/>
      <c r="DY49" s="678"/>
      <c r="DZ49" s="678"/>
      <c r="EA49" s="678"/>
      <c r="EB49" s="678"/>
      <c r="EC49" s="678"/>
      <c r="ED49" s="1249"/>
      <c r="EE49" s="1249"/>
      <c r="EF49" s="1249"/>
      <c r="EG49" s="1249"/>
      <c r="EH49" s="1249"/>
      <c r="EI49" s="1249"/>
      <c r="EJ49" s="1249"/>
      <c r="EK49" s="1249"/>
      <c r="EL49" s="1249"/>
      <c r="EM49" s="1249"/>
      <c r="EN49" s="1249"/>
      <c r="EO49" s="1250"/>
      <c r="EP49" s="1249"/>
      <c r="EQ49" s="1249"/>
      <c r="ER49" s="1249"/>
      <c r="ES49" s="476" t="s">
        <v>349</v>
      </c>
    </row>
    <row r="50" spans="1:149" x14ac:dyDescent="0.2">
      <c r="A50" s="557"/>
      <c r="B50" s="558"/>
      <c r="C50" s="558"/>
      <c r="D50" s="558"/>
      <c r="E50" s="558"/>
      <c r="F50" s="557"/>
      <c r="G50" s="557"/>
      <c r="H50" s="557"/>
      <c r="I50" s="3"/>
      <c r="J50" s="3"/>
      <c r="K50" s="3"/>
      <c r="L50" s="557"/>
      <c r="M50" s="557"/>
      <c r="N50" s="557"/>
      <c r="O50" s="628">
        <f t="shared" si="15"/>
        <v>0</v>
      </c>
      <c r="P50" s="557"/>
      <c r="Q50" s="557"/>
      <c r="R50" s="559"/>
      <c r="S50" s="557"/>
      <c r="T50" s="557"/>
      <c r="U50" s="557"/>
      <c r="V50" s="628">
        <f t="shared" si="16"/>
        <v>0</v>
      </c>
      <c r="W50" s="557"/>
      <c r="X50" s="557"/>
      <c r="Y50" s="559"/>
      <c r="Z50" s="557"/>
      <c r="AA50" s="557"/>
      <c r="AB50" s="557"/>
      <c r="AC50" s="628">
        <f t="shared" si="17"/>
        <v>0</v>
      </c>
      <c r="AD50" s="577"/>
      <c r="AE50" s="578"/>
      <c r="AF50" s="567"/>
      <c r="AG50" s="567"/>
      <c r="AH50" s="567"/>
      <c r="AI50" s="567"/>
      <c r="AJ50" s="567"/>
      <c r="AK50" s="567"/>
      <c r="AL50" s="560"/>
      <c r="AM50" s="560"/>
      <c r="AN50" s="560"/>
      <c r="AO50" s="579"/>
      <c r="AP50" s="561"/>
      <c r="AQ50" s="562"/>
      <c r="AR50" s="570"/>
      <c r="AS50" s="564"/>
      <c r="AT50" s="565"/>
      <c r="AU50" s="566"/>
      <c r="AV50" s="580"/>
      <c r="AW50" s="615" t="str">
        <f t="shared" si="18"/>
        <v>-</v>
      </c>
      <c r="AX50" s="576"/>
      <c r="AY50" s="557"/>
      <c r="AZ50" s="557"/>
      <c r="BA50" s="576"/>
      <c r="BB50" s="561"/>
      <c r="BC50" s="633" t="str">
        <f t="shared" si="19"/>
        <v>-</v>
      </c>
      <c r="BD50" s="576"/>
      <c r="BE50" s="557"/>
      <c r="BF50" s="633" t="str">
        <f t="shared" si="20"/>
        <v>-</v>
      </c>
      <c r="BG50" s="557"/>
      <c r="BH50" s="557"/>
      <c r="BI50" s="633"/>
      <c r="BJ50" s="573"/>
      <c r="BK50" s="561"/>
      <c r="BL50" s="561"/>
      <c r="BM50" s="573"/>
      <c r="BN50" s="561"/>
      <c r="BO50" s="634" t="str">
        <f t="shared" si="21"/>
        <v>-</v>
      </c>
      <c r="BP50" s="573"/>
      <c r="BQ50" s="560"/>
      <c r="BR50" s="560"/>
      <c r="BS50" s="561"/>
      <c r="BT50" s="561"/>
      <c r="BU50" s="561"/>
      <c r="BV50" s="561"/>
      <c r="BW50" s="635" t="str">
        <f t="shared" si="22"/>
        <v>-</v>
      </c>
      <c r="BX50" s="614"/>
      <c r="BY50" s="614"/>
      <c r="BZ50" s="614"/>
      <c r="CA50" s="614"/>
      <c r="CB50" s="614"/>
      <c r="CC50" s="614"/>
      <c r="CD50" s="617"/>
      <c r="CE50" s="616"/>
      <c r="CF50" s="616"/>
      <c r="CG50" s="616"/>
      <c r="CH50" s="616"/>
      <c r="CI50" s="614"/>
      <c r="CJ50" s="614"/>
      <c r="CK50" s="614"/>
      <c r="CL50" s="614"/>
      <c r="CM50" s="614"/>
      <c r="CN50" s="614"/>
      <c r="CO50" s="618"/>
      <c r="CP50" s="614"/>
      <c r="CQ50" s="623"/>
      <c r="CR50" s="624" t="str">
        <f t="shared" si="9"/>
        <v>-</v>
      </c>
      <c r="CS50" s="619" t="str">
        <f t="shared" si="23"/>
        <v>-</v>
      </c>
      <c r="CT50" s="557"/>
      <c r="CU50" s="557"/>
      <c r="CV50" s="570"/>
      <c r="CW50" s="570"/>
      <c r="CX50" s="570"/>
      <c r="CY50" s="571"/>
      <c r="CZ50" s="571"/>
      <c r="DA50" s="565"/>
      <c r="DB50" s="570"/>
      <c r="DC50" s="570"/>
      <c r="DD50" s="570"/>
      <c r="DE50" s="572"/>
      <c r="DF50" s="570"/>
      <c r="DG50" s="572"/>
      <c r="DH50" s="570"/>
      <c r="DI50" s="620" t="str">
        <f t="shared" si="24"/>
        <v/>
      </c>
      <c r="DJ50" s="570"/>
      <c r="DK50" s="572"/>
      <c r="DL50" s="570"/>
      <c r="DM50" s="570"/>
      <c r="DN50" s="570"/>
      <c r="DO50" s="570"/>
      <c r="DP50" s="570"/>
      <c r="DQ50" s="570"/>
      <c r="DR50" s="570"/>
      <c r="DS50" s="570"/>
      <c r="DT50" s="570"/>
      <c r="DU50" s="570"/>
      <c r="DV50" s="96"/>
      <c r="DW50" s="96"/>
      <c r="DX50" s="621"/>
      <c r="DY50" s="678"/>
      <c r="DZ50" s="678"/>
      <c r="EA50" s="678"/>
      <c r="EB50" s="678"/>
      <c r="EC50" s="678"/>
      <c r="ED50" s="1249"/>
      <c r="EE50" s="1249"/>
      <c r="EF50" s="1249"/>
      <c r="EG50" s="1249"/>
      <c r="EH50" s="1249"/>
      <c r="EI50" s="1249"/>
      <c r="EJ50" s="1249"/>
      <c r="EK50" s="1249"/>
      <c r="EL50" s="1249"/>
      <c r="EM50" s="1249"/>
      <c r="EN50" s="1249"/>
      <c r="EO50" s="1250"/>
      <c r="EP50" s="1249"/>
      <c r="EQ50" s="1249"/>
      <c r="ER50" s="1249"/>
      <c r="ES50" s="476" t="s">
        <v>349</v>
      </c>
    </row>
    <row r="51" spans="1:149" s="63" customFormat="1" x14ac:dyDescent="0.2">
      <c r="A51" s="563"/>
      <c r="B51" s="574"/>
      <c r="C51" s="574"/>
      <c r="D51" s="574"/>
      <c r="E51" s="566"/>
      <c r="F51" s="563"/>
      <c r="G51" s="563"/>
      <c r="H51" s="563"/>
      <c r="I51" s="3"/>
      <c r="J51" s="3"/>
      <c r="K51" s="3"/>
      <c r="L51" s="557"/>
      <c r="M51" s="557"/>
      <c r="N51" s="557"/>
      <c r="O51" s="628">
        <f t="shared" si="15"/>
        <v>0</v>
      </c>
      <c r="P51" s="557"/>
      <c r="Q51" s="557"/>
      <c r="R51" s="559"/>
      <c r="S51" s="557"/>
      <c r="T51" s="557"/>
      <c r="U51" s="557"/>
      <c r="V51" s="628">
        <f t="shared" si="16"/>
        <v>0</v>
      </c>
      <c r="W51" s="557"/>
      <c r="X51" s="557"/>
      <c r="Y51" s="559"/>
      <c r="Z51" s="557"/>
      <c r="AA51" s="557"/>
      <c r="AB51" s="557"/>
      <c r="AC51" s="628">
        <f t="shared" si="17"/>
        <v>0</v>
      </c>
      <c r="AD51" s="577"/>
      <c r="AE51" s="578"/>
      <c r="AF51" s="567"/>
      <c r="AG51" s="567"/>
      <c r="AH51" s="567"/>
      <c r="AI51" s="567"/>
      <c r="AJ51" s="567"/>
      <c r="AK51" s="567"/>
      <c r="AL51" s="568"/>
      <c r="AM51" s="568"/>
      <c r="AN51" s="568"/>
      <c r="AO51" s="579"/>
      <c r="AP51" s="557"/>
      <c r="AQ51" s="575"/>
      <c r="AR51" s="570"/>
      <c r="AS51" s="564"/>
      <c r="AT51" s="566"/>
      <c r="AU51" s="566"/>
      <c r="AV51" s="580"/>
      <c r="AW51" s="615" t="str">
        <f t="shared" si="18"/>
        <v>-</v>
      </c>
      <c r="AX51" s="576"/>
      <c r="AY51" s="557"/>
      <c r="AZ51" s="557"/>
      <c r="BA51" s="576"/>
      <c r="BB51" s="557"/>
      <c r="BC51" s="633" t="str">
        <f t="shared" si="19"/>
        <v>-</v>
      </c>
      <c r="BD51" s="576"/>
      <c r="BE51" s="563"/>
      <c r="BF51" s="633" t="str">
        <f t="shared" si="20"/>
        <v>-</v>
      </c>
      <c r="BG51" s="563"/>
      <c r="BH51" s="563"/>
      <c r="BI51" s="633"/>
      <c r="BJ51" s="573"/>
      <c r="BK51" s="561"/>
      <c r="BL51" s="561"/>
      <c r="BM51" s="573"/>
      <c r="BN51" s="561"/>
      <c r="BO51" s="634" t="str">
        <f t="shared" si="21"/>
        <v>-</v>
      </c>
      <c r="BP51" s="573"/>
      <c r="BQ51" s="560"/>
      <c r="BR51" s="560"/>
      <c r="BS51" s="561"/>
      <c r="BT51" s="561"/>
      <c r="BU51" s="561"/>
      <c r="BV51" s="561"/>
      <c r="BW51" s="635" t="str">
        <f t="shared" si="22"/>
        <v>-</v>
      </c>
      <c r="BX51" s="614"/>
      <c r="BY51" s="614"/>
      <c r="BZ51" s="614"/>
      <c r="CA51" s="614"/>
      <c r="CB51" s="614"/>
      <c r="CC51" s="614"/>
      <c r="CD51" s="617"/>
      <c r="CE51" s="616"/>
      <c r="CF51" s="616"/>
      <c r="CG51" s="616"/>
      <c r="CH51" s="616"/>
      <c r="CI51" s="614"/>
      <c r="CJ51" s="614"/>
      <c r="CK51" s="614"/>
      <c r="CL51" s="614"/>
      <c r="CM51" s="614"/>
      <c r="CN51" s="614"/>
      <c r="CO51" s="618"/>
      <c r="CP51" s="614"/>
      <c r="CQ51" s="623"/>
      <c r="CR51" s="624" t="str">
        <f t="shared" si="9"/>
        <v>-</v>
      </c>
      <c r="CS51" s="619" t="str">
        <f t="shared" si="23"/>
        <v>-</v>
      </c>
      <c r="CT51" s="563"/>
      <c r="CU51" s="563"/>
      <c r="CV51" s="570"/>
      <c r="CW51" s="570"/>
      <c r="CX51" s="570"/>
      <c r="CY51" s="571"/>
      <c r="CZ51" s="571"/>
      <c r="DA51" s="565"/>
      <c r="DB51" s="570"/>
      <c r="DC51" s="570"/>
      <c r="DD51" s="570"/>
      <c r="DE51" s="572"/>
      <c r="DF51" s="570"/>
      <c r="DG51" s="572"/>
      <c r="DH51" s="570"/>
      <c r="DI51" s="620" t="str">
        <f t="shared" si="24"/>
        <v/>
      </c>
      <c r="DJ51" s="570"/>
      <c r="DK51" s="572"/>
      <c r="DL51" s="570"/>
      <c r="DM51" s="570"/>
      <c r="DN51" s="570"/>
      <c r="DO51" s="570"/>
      <c r="DP51" s="570"/>
      <c r="DQ51" s="570"/>
      <c r="DR51" s="570"/>
      <c r="DS51" s="570"/>
      <c r="DT51" s="570"/>
      <c r="DU51" s="570"/>
      <c r="DV51" s="96"/>
      <c r="DW51" s="96"/>
      <c r="DX51" s="621"/>
      <c r="DY51" s="678"/>
      <c r="DZ51" s="678"/>
      <c r="EA51" s="678"/>
      <c r="EB51" s="678"/>
      <c r="EC51" s="678"/>
      <c r="ED51" s="1249"/>
      <c r="EE51" s="1249"/>
      <c r="EF51" s="1249"/>
      <c r="EG51" s="1249"/>
      <c r="EH51" s="1249"/>
      <c r="EI51" s="1249"/>
      <c r="EJ51" s="1249"/>
      <c r="EK51" s="1249"/>
      <c r="EL51" s="1249"/>
      <c r="EM51" s="1249"/>
      <c r="EN51" s="1249"/>
      <c r="EO51" s="1250"/>
      <c r="EP51" s="1249"/>
      <c r="EQ51" s="1249"/>
      <c r="ER51" s="1249"/>
      <c r="ES51" s="476" t="s">
        <v>349</v>
      </c>
    </row>
    <row r="52" spans="1:149" x14ac:dyDescent="0.2">
      <c r="A52" s="557"/>
      <c r="B52" s="558"/>
      <c r="C52" s="558"/>
      <c r="D52" s="558"/>
      <c r="E52" s="558"/>
      <c r="F52" s="557"/>
      <c r="G52" s="557"/>
      <c r="H52" s="557"/>
      <c r="I52" s="3"/>
      <c r="J52" s="3"/>
      <c r="K52" s="3"/>
      <c r="L52" s="557"/>
      <c r="M52" s="557"/>
      <c r="N52" s="557"/>
      <c r="O52" s="628">
        <f t="shared" si="15"/>
        <v>0</v>
      </c>
      <c r="P52" s="557"/>
      <c r="Q52" s="557"/>
      <c r="R52" s="559"/>
      <c r="S52" s="557"/>
      <c r="T52" s="557"/>
      <c r="U52" s="557"/>
      <c r="V52" s="628">
        <f t="shared" si="16"/>
        <v>0</v>
      </c>
      <c r="W52" s="557"/>
      <c r="X52" s="557"/>
      <c r="Y52" s="559"/>
      <c r="Z52" s="557"/>
      <c r="AA52" s="557"/>
      <c r="AB52" s="557"/>
      <c r="AC52" s="628">
        <f t="shared" si="17"/>
        <v>0</v>
      </c>
      <c r="AD52" s="577"/>
      <c r="AE52" s="578"/>
      <c r="AF52" s="567"/>
      <c r="AG52" s="567"/>
      <c r="AH52" s="567"/>
      <c r="AI52" s="567"/>
      <c r="AJ52" s="567"/>
      <c r="AK52" s="567"/>
      <c r="AL52" s="560"/>
      <c r="AM52" s="560"/>
      <c r="AN52" s="560"/>
      <c r="AO52" s="579"/>
      <c r="AP52" s="561"/>
      <c r="AQ52" s="562"/>
      <c r="AR52" s="570"/>
      <c r="AS52" s="564"/>
      <c r="AT52" s="565"/>
      <c r="AU52" s="566"/>
      <c r="AV52" s="580"/>
      <c r="AW52" s="615" t="str">
        <f t="shared" si="18"/>
        <v>-</v>
      </c>
      <c r="AX52" s="576"/>
      <c r="AY52" s="557"/>
      <c r="AZ52" s="557"/>
      <c r="BA52" s="576"/>
      <c r="BB52" s="561"/>
      <c r="BC52" s="633" t="str">
        <f t="shared" si="19"/>
        <v>-</v>
      </c>
      <c r="BD52" s="576"/>
      <c r="BE52" s="557"/>
      <c r="BF52" s="633" t="str">
        <f t="shared" si="20"/>
        <v>-</v>
      </c>
      <c r="BG52" s="557"/>
      <c r="BH52" s="557"/>
      <c r="BI52" s="633"/>
      <c r="BJ52" s="573"/>
      <c r="BK52" s="561"/>
      <c r="BL52" s="561"/>
      <c r="BM52" s="573"/>
      <c r="BN52" s="561"/>
      <c r="BO52" s="634" t="str">
        <f t="shared" si="21"/>
        <v>-</v>
      </c>
      <c r="BP52" s="573"/>
      <c r="BQ52" s="560"/>
      <c r="BR52" s="560"/>
      <c r="BS52" s="561"/>
      <c r="BT52" s="561"/>
      <c r="BU52" s="561"/>
      <c r="BV52" s="561"/>
      <c r="BW52" s="635" t="str">
        <f t="shared" si="22"/>
        <v>-</v>
      </c>
      <c r="BX52" s="614"/>
      <c r="BY52" s="614"/>
      <c r="BZ52" s="614"/>
      <c r="CA52" s="614"/>
      <c r="CB52" s="614"/>
      <c r="CC52" s="614"/>
      <c r="CD52" s="617"/>
      <c r="CE52" s="616"/>
      <c r="CF52" s="616"/>
      <c r="CG52" s="616"/>
      <c r="CH52" s="616"/>
      <c r="CI52" s="614"/>
      <c r="CJ52" s="614"/>
      <c r="CK52" s="614"/>
      <c r="CL52" s="614"/>
      <c r="CM52" s="614"/>
      <c r="CN52" s="614"/>
      <c r="CO52" s="618"/>
      <c r="CP52" s="614"/>
      <c r="CQ52" s="623"/>
      <c r="CR52" s="624" t="str">
        <f t="shared" si="9"/>
        <v>-</v>
      </c>
      <c r="CS52" s="619" t="str">
        <f t="shared" si="23"/>
        <v>-</v>
      </c>
      <c r="CT52" s="557"/>
      <c r="CU52" s="557"/>
      <c r="CV52" s="570"/>
      <c r="CW52" s="570"/>
      <c r="CX52" s="570"/>
      <c r="CY52" s="571"/>
      <c r="CZ52" s="571"/>
      <c r="DA52" s="565"/>
      <c r="DB52" s="570"/>
      <c r="DC52" s="570"/>
      <c r="DD52" s="570"/>
      <c r="DE52" s="572"/>
      <c r="DF52" s="570"/>
      <c r="DG52" s="572"/>
      <c r="DH52" s="570"/>
      <c r="DI52" s="620" t="str">
        <f t="shared" si="24"/>
        <v/>
      </c>
      <c r="DJ52" s="570"/>
      <c r="DK52" s="572"/>
      <c r="DL52" s="570"/>
      <c r="DM52" s="570"/>
      <c r="DN52" s="570"/>
      <c r="DO52" s="570"/>
      <c r="DP52" s="570"/>
      <c r="DQ52" s="570"/>
      <c r="DR52" s="570"/>
      <c r="DS52" s="570"/>
      <c r="DT52" s="570"/>
      <c r="DU52" s="570"/>
      <c r="DV52" s="96"/>
      <c r="DW52" s="96"/>
      <c r="DX52" s="621"/>
      <c r="DY52" s="678"/>
      <c r="DZ52" s="678"/>
      <c r="EA52" s="678"/>
      <c r="EB52" s="678"/>
      <c r="EC52" s="678"/>
      <c r="ED52" s="1249"/>
      <c r="EE52" s="1249"/>
      <c r="EF52" s="1249"/>
      <c r="EG52" s="1249"/>
      <c r="EH52" s="1249"/>
      <c r="EI52" s="1249"/>
      <c r="EJ52" s="1249"/>
      <c r="EK52" s="1249"/>
      <c r="EL52" s="1249"/>
      <c r="EM52" s="1249"/>
      <c r="EN52" s="1249"/>
      <c r="EO52" s="1250"/>
      <c r="EP52" s="1249"/>
      <c r="EQ52" s="1249"/>
      <c r="ER52" s="1249"/>
      <c r="ES52" s="476" t="s">
        <v>349</v>
      </c>
    </row>
    <row r="53" spans="1:149" s="625" customFormat="1" x14ac:dyDescent="0.2">
      <c r="A53" s="557"/>
      <c r="B53" s="558"/>
      <c r="C53" s="558"/>
      <c r="D53" s="558"/>
      <c r="E53" s="558"/>
      <c r="F53" s="557"/>
      <c r="G53" s="557"/>
      <c r="H53" s="557"/>
      <c r="I53" s="3"/>
      <c r="J53" s="3"/>
      <c r="K53" s="3"/>
      <c r="L53" s="557"/>
      <c r="M53" s="557"/>
      <c r="N53" s="557"/>
      <c r="O53" s="628">
        <f t="shared" si="15"/>
        <v>0</v>
      </c>
      <c r="P53" s="557"/>
      <c r="Q53" s="557"/>
      <c r="R53" s="559"/>
      <c r="S53" s="557"/>
      <c r="T53" s="557"/>
      <c r="U53" s="557"/>
      <c r="V53" s="628">
        <f t="shared" si="16"/>
        <v>0</v>
      </c>
      <c r="W53" s="557"/>
      <c r="X53" s="557"/>
      <c r="Y53" s="559"/>
      <c r="Z53" s="557"/>
      <c r="AA53" s="557"/>
      <c r="AB53" s="557"/>
      <c r="AC53" s="628">
        <f t="shared" si="17"/>
        <v>0</v>
      </c>
      <c r="AD53" s="577"/>
      <c r="AE53" s="578"/>
      <c r="AF53" s="567"/>
      <c r="AG53" s="567"/>
      <c r="AH53" s="567"/>
      <c r="AI53" s="567"/>
      <c r="AJ53" s="567"/>
      <c r="AK53" s="567"/>
      <c r="AL53" s="560"/>
      <c r="AM53" s="560"/>
      <c r="AN53" s="560"/>
      <c r="AO53" s="579"/>
      <c r="AP53" s="561"/>
      <c r="AQ53" s="562"/>
      <c r="AR53" s="570"/>
      <c r="AS53" s="564"/>
      <c r="AT53" s="565"/>
      <c r="AU53" s="566"/>
      <c r="AV53" s="580"/>
      <c r="AW53" s="615" t="str">
        <f t="shared" si="18"/>
        <v>-</v>
      </c>
      <c r="AX53" s="576"/>
      <c r="AY53" s="557"/>
      <c r="AZ53" s="557"/>
      <c r="BA53" s="576"/>
      <c r="BB53" s="561"/>
      <c r="BC53" s="633" t="str">
        <f t="shared" si="19"/>
        <v>-</v>
      </c>
      <c r="BD53" s="576"/>
      <c r="BE53" s="557"/>
      <c r="BF53" s="633" t="str">
        <f t="shared" si="20"/>
        <v>-</v>
      </c>
      <c r="BG53" s="557"/>
      <c r="BH53" s="557"/>
      <c r="BI53" s="633"/>
      <c r="BJ53" s="573"/>
      <c r="BK53" s="561"/>
      <c r="BL53" s="561"/>
      <c r="BM53" s="573"/>
      <c r="BN53" s="561"/>
      <c r="BO53" s="634" t="str">
        <f t="shared" si="21"/>
        <v>-</v>
      </c>
      <c r="BP53" s="573"/>
      <c r="BQ53" s="560"/>
      <c r="BR53" s="560"/>
      <c r="BS53" s="561"/>
      <c r="BT53" s="561"/>
      <c r="BU53" s="561"/>
      <c r="BV53" s="561"/>
      <c r="BW53" s="635" t="str">
        <f t="shared" si="22"/>
        <v>-</v>
      </c>
      <c r="BX53" s="614"/>
      <c r="BY53" s="614"/>
      <c r="BZ53" s="614"/>
      <c r="CA53" s="614"/>
      <c r="CB53" s="614"/>
      <c r="CC53" s="614"/>
      <c r="CD53" s="617"/>
      <c r="CE53" s="616"/>
      <c r="CF53" s="616"/>
      <c r="CG53" s="616"/>
      <c r="CH53" s="616"/>
      <c r="CI53" s="614"/>
      <c r="CJ53" s="614"/>
      <c r="CK53" s="614"/>
      <c r="CL53" s="614"/>
      <c r="CM53" s="614"/>
      <c r="CN53" s="614"/>
      <c r="CO53" s="618"/>
      <c r="CP53" s="614"/>
      <c r="CQ53" s="623"/>
      <c r="CR53" s="624" t="str">
        <f t="shared" si="9"/>
        <v>-</v>
      </c>
      <c r="CS53" s="619" t="str">
        <f t="shared" si="23"/>
        <v>-</v>
      </c>
      <c r="CT53" s="557"/>
      <c r="CU53" s="557"/>
      <c r="CV53" s="570"/>
      <c r="CW53" s="570"/>
      <c r="CX53" s="570"/>
      <c r="CY53" s="571"/>
      <c r="CZ53" s="571"/>
      <c r="DA53" s="565"/>
      <c r="DB53" s="570"/>
      <c r="DC53" s="570"/>
      <c r="DD53" s="570"/>
      <c r="DE53" s="572"/>
      <c r="DF53" s="570"/>
      <c r="DG53" s="572"/>
      <c r="DH53" s="570"/>
      <c r="DI53" s="620" t="str">
        <f t="shared" si="24"/>
        <v/>
      </c>
      <c r="DJ53" s="570"/>
      <c r="DK53" s="572"/>
      <c r="DL53" s="570"/>
      <c r="DM53" s="570"/>
      <c r="DN53" s="570"/>
      <c r="DO53" s="570"/>
      <c r="DP53" s="570"/>
      <c r="DQ53" s="570"/>
      <c r="DR53" s="570"/>
      <c r="DS53" s="570"/>
      <c r="DT53" s="570"/>
      <c r="DU53" s="570"/>
      <c r="DV53" s="96"/>
      <c r="DW53" s="96"/>
      <c r="DX53" s="621"/>
      <c r="DY53" s="678"/>
      <c r="DZ53" s="678"/>
      <c r="EA53" s="678"/>
      <c r="EB53" s="678"/>
      <c r="EC53" s="678"/>
      <c r="ED53" s="1249"/>
      <c r="EE53" s="1249"/>
      <c r="EF53" s="1249"/>
      <c r="EG53" s="1249"/>
      <c r="EH53" s="1249"/>
      <c r="EI53" s="1249"/>
      <c r="EJ53" s="1249"/>
      <c r="EK53" s="1249"/>
      <c r="EL53" s="1249"/>
      <c r="EM53" s="1249"/>
      <c r="EN53" s="1249"/>
      <c r="EO53" s="1250"/>
      <c r="EP53" s="1249"/>
      <c r="EQ53" s="1249"/>
      <c r="ER53" s="1249"/>
      <c r="ES53" s="476" t="s">
        <v>349</v>
      </c>
    </row>
    <row r="54" spans="1:149" s="63" customFormat="1" x14ac:dyDescent="0.2">
      <c r="A54" s="557"/>
      <c r="B54" s="558"/>
      <c r="C54" s="558"/>
      <c r="D54" s="558"/>
      <c r="E54" s="558"/>
      <c r="F54" s="557"/>
      <c r="G54" s="557"/>
      <c r="H54" s="557"/>
      <c r="I54" s="3"/>
      <c r="J54" s="3"/>
      <c r="K54" s="3"/>
      <c r="L54" s="557"/>
      <c r="M54" s="557"/>
      <c r="N54" s="557"/>
      <c r="O54" s="628">
        <f t="shared" si="15"/>
        <v>0</v>
      </c>
      <c r="P54" s="557"/>
      <c r="Q54" s="557"/>
      <c r="R54" s="559"/>
      <c r="S54" s="557"/>
      <c r="T54" s="557"/>
      <c r="U54" s="557"/>
      <c r="V54" s="628">
        <f t="shared" si="16"/>
        <v>0</v>
      </c>
      <c r="W54" s="557"/>
      <c r="X54" s="557"/>
      <c r="Y54" s="559"/>
      <c r="Z54" s="557"/>
      <c r="AA54" s="557"/>
      <c r="AB54" s="557"/>
      <c r="AC54" s="628">
        <f t="shared" si="17"/>
        <v>0</v>
      </c>
      <c r="AD54" s="577"/>
      <c r="AE54" s="578"/>
      <c r="AF54" s="567"/>
      <c r="AG54" s="567"/>
      <c r="AH54" s="567"/>
      <c r="AI54" s="567"/>
      <c r="AJ54" s="567"/>
      <c r="AK54" s="567"/>
      <c r="AL54" s="560"/>
      <c r="AM54" s="560"/>
      <c r="AN54" s="560"/>
      <c r="AO54" s="579"/>
      <c r="AP54" s="561"/>
      <c r="AQ54" s="562"/>
      <c r="AR54" s="570"/>
      <c r="AS54" s="564"/>
      <c r="AT54" s="565"/>
      <c r="AU54" s="566"/>
      <c r="AV54" s="580"/>
      <c r="AW54" s="615" t="str">
        <f t="shared" si="18"/>
        <v>-</v>
      </c>
      <c r="AX54" s="576"/>
      <c r="AY54" s="557"/>
      <c r="AZ54" s="557"/>
      <c r="BA54" s="576"/>
      <c r="BB54" s="561"/>
      <c r="BC54" s="633" t="str">
        <f t="shared" si="19"/>
        <v>-</v>
      </c>
      <c r="BD54" s="576"/>
      <c r="BE54" s="557"/>
      <c r="BF54" s="633" t="str">
        <f t="shared" si="20"/>
        <v>-</v>
      </c>
      <c r="BG54" s="557"/>
      <c r="BH54" s="557"/>
      <c r="BI54" s="633"/>
      <c r="BJ54" s="573"/>
      <c r="BK54" s="561"/>
      <c r="BL54" s="561"/>
      <c r="BM54" s="573"/>
      <c r="BN54" s="561"/>
      <c r="BO54" s="634" t="str">
        <f t="shared" si="21"/>
        <v>-</v>
      </c>
      <c r="BP54" s="573"/>
      <c r="BQ54" s="560"/>
      <c r="BR54" s="560"/>
      <c r="BS54" s="561"/>
      <c r="BT54" s="561"/>
      <c r="BU54" s="561"/>
      <c r="BV54" s="561"/>
      <c r="BW54" s="635" t="str">
        <f t="shared" si="22"/>
        <v>-</v>
      </c>
      <c r="BX54" s="614"/>
      <c r="BY54" s="614"/>
      <c r="BZ54" s="614"/>
      <c r="CA54" s="614"/>
      <c r="CB54" s="614"/>
      <c r="CC54" s="614"/>
      <c r="CD54" s="617"/>
      <c r="CE54" s="616"/>
      <c r="CF54" s="616"/>
      <c r="CG54" s="616"/>
      <c r="CH54" s="616"/>
      <c r="CI54" s="614"/>
      <c r="CJ54" s="614"/>
      <c r="CK54" s="614"/>
      <c r="CL54" s="614"/>
      <c r="CM54" s="614"/>
      <c r="CN54" s="614"/>
      <c r="CO54" s="618"/>
      <c r="CP54" s="614"/>
      <c r="CQ54" s="623"/>
      <c r="CR54" s="624" t="str">
        <f t="shared" si="9"/>
        <v>-</v>
      </c>
      <c r="CS54" s="619" t="str">
        <f t="shared" si="23"/>
        <v>-</v>
      </c>
      <c r="CT54" s="557"/>
      <c r="CU54" s="557"/>
      <c r="CV54" s="570"/>
      <c r="CW54" s="570"/>
      <c r="CX54" s="570"/>
      <c r="CY54" s="571"/>
      <c r="CZ54" s="571"/>
      <c r="DA54" s="565"/>
      <c r="DB54" s="570"/>
      <c r="DC54" s="570"/>
      <c r="DD54" s="570"/>
      <c r="DE54" s="572"/>
      <c r="DF54" s="570"/>
      <c r="DG54" s="572"/>
      <c r="DH54" s="570"/>
      <c r="DI54" s="620" t="str">
        <f t="shared" si="24"/>
        <v/>
      </c>
      <c r="DJ54" s="570"/>
      <c r="DK54" s="572"/>
      <c r="DL54" s="570"/>
      <c r="DM54" s="570"/>
      <c r="DN54" s="570"/>
      <c r="DO54" s="570"/>
      <c r="DP54" s="570"/>
      <c r="DQ54" s="570"/>
      <c r="DR54" s="570"/>
      <c r="DS54" s="570"/>
      <c r="DT54" s="570"/>
      <c r="DU54" s="570"/>
      <c r="DV54" s="96"/>
      <c r="DW54" s="96"/>
      <c r="DX54" s="621"/>
      <c r="DY54" s="678"/>
      <c r="DZ54" s="678"/>
      <c r="EA54" s="678"/>
      <c r="EB54" s="678"/>
      <c r="EC54" s="678"/>
      <c r="ED54" s="1249"/>
      <c r="EE54" s="1249"/>
      <c r="EF54" s="1249"/>
      <c r="EG54" s="1249"/>
      <c r="EH54" s="1249"/>
      <c r="EI54" s="1249"/>
      <c r="EJ54" s="1249"/>
      <c r="EK54" s="1249"/>
      <c r="EL54" s="1249"/>
      <c r="EM54" s="1249"/>
      <c r="EN54" s="1249"/>
      <c r="EO54" s="1250"/>
      <c r="EP54" s="1249"/>
      <c r="EQ54" s="1249"/>
      <c r="ER54" s="1249"/>
      <c r="ES54" s="476" t="s">
        <v>349</v>
      </c>
    </row>
    <row r="55" spans="1:149" s="63" customFormat="1" x14ac:dyDescent="0.2">
      <c r="A55" s="557"/>
      <c r="B55" s="558"/>
      <c r="C55" s="558"/>
      <c r="D55" s="558"/>
      <c r="E55" s="558"/>
      <c r="F55" s="557"/>
      <c r="G55" s="557"/>
      <c r="H55" s="557"/>
      <c r="I55" s="3"/>
      <c r="J55" s="3"/>
      <c r="K55" s="3"/>
      <c r="L55" s="557"/>
      <c r="M55" s="557"/>
      <c r="N55" s="557"/>
      <c r="O55" s="628">
        <f t="shared" si="15"/>
        <v>0</v>
      </c>
      <c r="P55" s="557"/>
      <c r="Q55" s="557"/>
      <c r="R55" s="559"/>
      <c r="S55" s="557"/>
      <c r="T55" s="557"/>
      <c r="U55" s="557"/>
      <c r="V55" s="628">
        <f t="shared" si="16"/>
        <v>0</v>
      </c>
      <c r="W55" s="557"/>
      <c r="X55" s="557"/>
      <c r="Y55" s="559"/>
      <c r="Z55" s="557"/>
      <c r="AA55" s="557"/>
      <c r="AB55" s="557"/>
      <c r="AC55" s="628">
        <f t="shared" si="17"/>
        <v>0</v>
      </c>
      <c r="AD55" s="577"/>
      <c r="AE55" s="578"/>
      <c r="AF55" s="567"/>
      <c r="AG55" s="567"/>
      <c r="AH55" s="567"/>
      <c r="AI55" s="567"/>
      <c r="AJ55" s="567"/>
      <c r="AK55" s="567"/>
      <c r="AL55" s="560"/>
      <c r="AM55" s="560"/>
      <c r="AN55" s="560"/>
      <c r="AO55" s="579"/>
      <c r="AP55" s="561"/>
      <c r="AQ55" s="562"/>
      <c r="AR55" s="570"/>
      <c r="AS55" s="564"/>
      <c r="AT55" s="565"/>
      <c r="AU55" s="566"/>
      <c r="AV55" s="580"/>
      <c r="AW55" s="615" t="str">
        <f t="shared" si="18"/>
        <v>-</v>
      </c>
      <c r="AX55" s="576"/>
      <c r="AY55" s="557"/>
      <c r="AZ55" s="557"/>
      <c r="BA55" s="576"/>
      <c r="BB55" s="561"/>
      <c r="BC55" s="633" t="str">
        <f t="shared" si="19"/>
        <v>-</v>
      </c>
      <c r="BD55" s="576"/>
      <c r="BE55" s="557"/>
      <c r="BF55" s="633" t="str">
        <f t="shared" si="20"/>
        <v>-</v>
      </c>
      <c r="BG55" s="557"/>
      <c r="BH55" s="557"/>
      <c r="BI55" s="633"/>
      <c r="BJ55" s="573"/>
      <c r="BK55" s="561"/>
      <c r="BL55" s="561"/>
      <c r="BM55" s="573"/>
      <c r="BN55" s="561"/>
      <c r="BO55" s="634" t="str">
        <f t="shared" si="21"/>
        <v>-</v>
      </c>
      <c r="BP55" s="573"/>
      <c r="BQ55" s="560"/>
      <c r="BR55" s="560"/>
      <c r="BS55" s="561"/>
      <c r="BT55" s="561"/>
      <c r="BU55" s="561"/>
      <c r="BV55" s="561"/>
      <c r="BW55" s="635" t="str">
        <f t="shared" si="22"/>
        <v>-</v>
      </c>
      <c r="BX55" s="614"/>
      <c r="BY55" s="614"/>
      <c r="BZ55" s="614"/>
      <c r="CA55" s="614"/>
      <c r="CB55" s="614"/>
      <c r="CC55" s="614"/>
      <c r="CD55" s="617"/>
      <c r="CE55" s="616"/>
      <c r="CF55" s="616"/>
      <c r="CG55" s="616"/>
      <c r="CH55" s="616"/>
      <c r="CI55" s="614"/>
      <c r="CJ55" s="614"/>
      <c r="CK55" s="614"/>
      <c r="CL55" s="614"/>
      <c r="CM55" s="614"/>
      <c r="CN55" s="614"/>
      <c r="CO55" s="618"/>
      <c r="CP55" s="614"/>
      <c r="CQ55" s="623"/>
      <c r="CR55" s="624" t="str">
        <f t="shared" si="9"/>
        <v>-</v>
      </c>
      <c r="CS55" s="619" t="str">
        <f t="shared" si="23"/>
        <v>-</v>
      </c>
      <c r="CT55" s="557"/>
      <c r="CU55" s="557"/>
      <c r="CV55" s="570"/>
      <c r="CW55" s="570"/>
      <c r="CX55" s="570"/>
      <c r="CY55" s="571"/>
      <c r="CZ55" s="571"/>
      <c r="DA55" s="565"/>
      <c r="DB55" s="570"/>
      <c r="DC55" s="570"/>
      <c r="DD55" s="570"/>
      <c r="DE55" s="572"/>
      <c r="DF55" s="570"/>
      <c r="DG55" s="572"/>
      <c r="DH55" s="570"/>
      <c r="DI55" s="620" t="str">
        <f t="shared" si="24"/>
        <v/>
      </c>
      <c r="DJ55" s="570"/>
      <c r="DK55" s="572"/>
      <c r="DL55" s="570"/>
      <c r="DM55" s="570"/>
      <c r="DN55" s="570"/>
      <c r="DO55" s="570"/>
      <c r="DP55" s="570"/>
      <c r="DQ55" s="570"/>
      <c r="DR55" s="570"/>
      <c r="DS55" s="570"/>
      <c r="DT55" s="570"/>
      <c r="DU55" s="570"/>
      <c r="DV55" s="96"/>
      <c r="DW55" s="96"/>
      <c r="DX55" s="621"/>
      <c r="DY55" s="678"/>
      <c r="DZ55" s="678"/>
      <c r="EA55" s="678"/>
      <c r="EB55" s="678"/>
      <c r="EC55" s="678"/>
      <c r="ED55" s="1249"/>
      <c r="EE55" s="1249"/>
      <c r="EF55" s="1249"/>
      <c r="EG55" s="1249"/>
      <c r="EH55" s="1249"/>
      <c r="EI55" s="1249"/>
      <c r="EJ55" s="1249"/>
      <c r="EK55" s="1249"/>
      <c r="EL55" s="1249"/>
      <c r="EM55" s="1249"/>
      <c r="EN55" s="1249"/>
      <c r="EO55" s="1250"/>
      <c r="EP55" s="1249"/>
      <c r="EQ55" s="1249"/>
      <c r="ER55" s="1249"/>
      <c r="ES55" s="476" t="s">
        <v>349</v>
      </c>
    </row>
    <row r="56" spans="1:149" s="63" customFormat="1" x14ac:dyDescent="0.2">
      <c r="A56" s="563"/>
      <c r="B56" s="574"/>
      <c r="C56" s="574"/>
      <c r="D56" s="574"/>
      <c r="E56" s="566"/>
      <c r="F56" s="563"/>
      <c r="G56" s="563"/>
      <c r="H56" s="563"/>
      <c r="I56" s="3"/>
      <c r="J56" s="3"/>
      <c r="K56" s="3"/>
      <c r="L56" s="557"/>
      <c r="M56" s="557"/>
      <c r="N56" s="557"/>
      <c r="O56" s="628">
        <f t="shared" si="15"/>
        <v>0</v>
      </c>
      <c r="P56" s="557"/>
      <c r="Q56" s="557"/>
      <c r="R56" s="559"/>
      <c r="S56" s="557"/>
      <c r="T56" s="557"/>
      <c r="U56" s="557"/>
      <c r="V56" s="628">
        <f t="shared" si="16"/>
        <v>0</v>
      </c>
      <c r="W56" s="557"/>
      <c r="X56" s="557"/>
      <c r="Y56" s="559"/>
      <c r="Z56" s="557"/>
      <c r="AA56" s="557"/>
      <c r="AB56" s="557"/>
      <c r="AC56" s="628">
        <f t="shared" si="17"/>
        <v>0</v>
      </c>
      <c r="AD56" s="577"/>
      <c r="AE56" s="578"/>
      <c r="AF56" s="567"/>
      <c r="AG56" s="567"/>
      <c r="AH56" s="567"/>
      <c r="AI56" s="567"/>
      <c r="AJ56" s="567"/>
      <c r="AK56" s="567"/>
      <c r="AL56" s="568"/>
      <c r="AM56" s="568"/>
      <c r="AN56" s="568"/>
      <c r="AO56" s="579"/>
      <c r="AP56" s="557"/>
      <c r="AQ56" s="575"/>
      <c r="AR56" s="570"/>
      <c r="AS56" s="564"/>
      <c r="AT56" s="566"/>
      <c r="AU56" s="566"/>
      <c r="AV56" s="580"/>
      <c r="AW56" s="615" t="str">
        <f t="shared" si="18"/>
        <v>-</v>
      </c>
      <c r="AX56" s="576"/>
      <c r="AY56" s="557"/>
      <c r="AZ56" s="557"/>
      <c r="BA56" s="576"/>
      <c r="BB56" s="557"/>
      <c r="BC56" s="633" t="str">
        <f t="shared" si="19"/>
        <v>-</v>
      </c>
      <c r="BD56" s="576"/>
      <c r="BE56" s="563"/>
      <c r="BF56" s="633" t="str">
        <f t="shared" si="20"/>
        <v>-</v>
      </c>
      <c r="BG56" s="563"/>
      <c r="BH56" s="563"/>
      <c r="BI56" s="633"/>
      <c r="BJ56" s="573"/>
      <c r="BK56" s="561"/>
      <c r="BL56" s="561"/>
      <c r="BM56" s="573"/>
      <c r="BN56" s="561"/>
      <c r="BO56" s="634" t="str">
        <f t="shared" si="21"/>
        <v>-</v>
      </c>
      <c r="BP56" s="573"/>
      <c r="BQ56" s="560"/>
      <c r="BR56" s="560"/>
      <c r="BS56" s="561"/>
      <c r="BT56" s="561"/>
      <c r="BU56" s="561"/>
      <c r="BV56" s="561"/>
      <c r="BW56" s="635" t="str">
        <f t="shared" si="22"/>
        <v>-</v>
      </c>
      <c r="BX56" s="614"/>
      <c r="BY56" s="614"/>
      <c r="BZ56" s="614"/>
      <c r="CA56" s="614"/>
      <c r="CB56" s="614"/>
      <c r="CC56" s="614"/>
      <c r="CD56" s="617"/>
      <c r="CE56" s="616"/>
      <c r="CF56" s="616"/>
      <c r="CG56" s="616"/>
      <c r="CH56" s="616"/>
      <c r="CI56" s="614"/>
      <c r="CJ56" s="614"/>
      <c r="CK56" s="614"/>
      <c r="CL56" s="614"/>
      <c r="CM56" s="614"/>
      <c r="CN56" s="614"/>
      <c r="CO56" s="618"/>
      <c r="CP56" s="614"/>
      <c r="CQ56" s="623"/>
      <c r="CR56" s="624" t="str">
        <f t="shared" si="9"/>
        <v>-</v>
      </c>
      <c r="CS56" s="619" t="str">
        <f t="shared" si="23"/>
        <v>-</v>
      </c>
      <c r="CT56" s="563"/>
      <c r="CU56" s="563"/>
      <c r="CV56" s="570"/>
      <c r="CW56" s="570"/>
      <c r="CX56" s="570"/>
      <c r="CY56" s="571"/>
      <c r="CZ56" s="571"/>
      <c r="DA56" s="565"/>
      <c r="DB56" s="570"/>
      <c r="DC56" s="570"/>
      <c r="DD56" s="570"/>
      <c r="DE56" s="572"/>
      <c r="DF56" s="570"/>
      <c r="DG56" s="572"/>
      <c r="DH56" s="570"/>
      <c r="DI56" s="620" t="str">
        <f t="shared" si="24"/>
        <v/>
      </c>
      <c r="DJ56" s="570"/>
      <c r="DK56" s="572"/>
      <c r="DL56" s="570"/>
      <c r="DM56" s="570"/>
      <c r="DN56" s="570"/>
      <c r="DO56" s="570"/>
      <c r="DP56" s="570"/>
      <c r="DQ56" s="570"/>
      <c r="DR56" s="570"/>
      <c r="DS56" s="570"/>
      <c r="DT56" s="570"/>
      <c r="DU56" s="570"/>
      <c r="DV56" s="96"/>
      <c r="DW56" s="96"/>
      <c r="DX56" s="621"/>
      <c r="DY56" s="678"/>
      <c r="DZ56" s="678"/>
      <c r="EA56" s="678"/>
      <c r="EB56" s="678"/>
      <c r="EC56" s="678"/>
      <c r="ED56" s="1249"/>
      <c r="EE56" s="1249"/>
      <c r="EF56" s="1249"/>
      <c r="EG56" s="1249"/>
      <c r="EH56" s="1249"/>
      <c r="EI56" s="1249"/>
      <c r="EJ56" s="1249"/>
      <c r="EK56" s="1249"/>
      <c r="EL56" s="1249"/>
      <c r="EM56" s="1249"/>
      <c r="EN56" s="1249"/>
      <c r="EO56" s="1250"/>
      <c r="EP56" s="1249"/>
      <c r="EQ56" s="1249"/>
      <c r="ER56" s="1249"/>
      <c r="ES56" s="476" t="s">
        <v>349</v>
      </c>
    </row>
    <row r="57" spans="1:149" s="63" customFormat="1" x14ac:dyDescent="0.2">
      <c r="A57" s="557"/>
      <c r="B57" s="558"/>
      <c r="C57" s="558"/>
      <c r="D57" s="558"/>
      <c r="E57" s="558"/>
      <c r="F57" s="557"/>
      <c r="G57" s="557"/>
      <c r="H57" s="557"/>
      <c r="I57" s="3"/>
      <c r="J57" s="3"/>
      <c r="K57" s="3"/>
      <c r="L57" s="557"/>
      <c r="M57" s="557"/>
      <c r="N57" s="557"/>
      <c r="O57" s="628">
        <f t="shared" si="15"/>
        <v>0</v>
      </c>
      <c r="P57" s="557"/>
      <c r="Q57" s="557"/>
      <c r="R57" s="559"/>
      <c r="S57" s="557"/>
      <c r="T57" s="557"/>
      <c r="U57" s="557"/>
      <c r="V57" s="628">
        <f t="shared" si="16"/>
        <v>0</v>
      </c>
      <c r="W57" s="557"/>
      <c r="X57" s="557"/>
      <c r="Y57" s="559"/>
      <c r="Z57" s="557"/>
      <c r="AA57" s="557"/>
      <c r="AB57" s="557"/>
      <c r="AC57" s="628">
        <f t="shared" si="17"/>
        <v>0</v>
      </c>
      <c r="AD57" s="577"/>
      <c r="AE57" s="578"/>
      <c r="AF57" s="567"/>
      <c r="AG57" s="567"/>
      <c r="AH57" s="567"/>
      <c r="AI57" s="567"/>
      <c r="AJ57" s="567"/>
      <c r="AK57" s="567"/>
      <c r="AL57" s="560"/>
      <c r="AM57" s="560"/>
      <c r="AN57" s="560"/>
      <c r="AO57" s="579"/>
      <c r="AP57" s="561"/>
      <c r="AQ57" s="562"/>
      <c r="AR57" s="570"/>
      <c r="AS57" s="564"/>
      <c r="AT57" s="565"/>
      <c r="AU57" s="566"/>
      <c r="AV57" s="580"/>
      <c r="AW57" s="615" t="str">
        <f t="shared" si="18"/>
        <v>-</v>
      </c>
      <c r="AX57" s="576"/>
      <c r="AY57" s="557"/>
      <c r="AZ57" s="557"/>
      <c r="BA57" s="576"/>
      <c r="BB57" s="561"/>
      <c r="BC57" s="633" t="str">
        <f t="shared" si="19"/>
        <v>-</v>
      </c>
      <c r="BD57" s="576"/>
      <c r="BE57" s="557"/>
      <c r="BF57" s="633" t="str">
        <f t="shared" si="20"/>
        <v>-</v>
      </c>
      <c r="BG57" s="557"/>
      <c r="BH57" s="557"/>
      <c r="BI57" s="633"/>
      <c r="BJ57" s="573"/>
      <c r="BK57" s="561"/>
      <c r="BL57" s="561"/>
      <c r="BM57" s="573"/>
      <c r="BN57" s="561"/>
      <c r="BO57" s="634" t="str">
        <f t="shared" si="21"/>
        <v>-</v>
      </c>
      <c r="BP57" s="573"/>
      <c r="BQ57" s="560"/>
      <c r="BR57" s="560"/>
      <c r="BS57" s="561"/>
      <c r="BT57" s="561"/>
      <c r="BU57" s="561"/>
      <c r="BV57" s="561"/>
      <c r="BW57" s="635" t="str">
        <f t="shared" si="22"/>
        <v>-</v>
      </c>
      <c r="BX57" s="614"/>
      <c r="BY57" s="614"/>
      <c r="BZ57" s="614"/>
      <c r="CA57" s="614"/>
      <c r="CB57" s="614"/>
      <c r="CC57" s="614"/>
      <c r="CD57" s="617"/>
      <c r="CE57" s="616"/>
      <c r="CF57" s="616"/>
      <c r="CG57" s="616"/>
      <c r="CH57" s="616"/>
      <c r="CI57" s="614"/>
      <c r="CJ57" s="614"/>
      <c r="CK57" s="614"/>
      <c r="CL57" s="614"/>
      <c r="CM57" s="614"/>
      <c r="CN57" s="614"/>
      <c r="CO57" s="618"/>
      <c r="CP57" s="614"/>
      <c r="CQ57" s="623"/>
      <c r="CR57" s="624" t="str">
        <f t="shared" si="9"/>
        <v>-</v>
      </c>
      <c r="CS57" s="619" t="str">
        <f t="shared" si="23"/>
        <v>-</v>
      </c>
      <c r="CT57" s="557"/>
      <c r="CU57" s="557"/>
      <c r="CV57" s="570"/>
      <c r="CW57" s="570"/>
      <c r="CX57" s="570"/>
      <c r="CY57" s="571"/>
      <c r="CZ57" s="571"/>
      <c r="DA57" s="565"/>
      <c r="DB57" s="570"/>
      <c r="DC57" s="570"/>
      <c r="DD57" s="570"/>
      <c r="DE57" s="572"/>
      <c r="DF57" s="570"/>
      <c r="DG57" s="572"/>
      <c r="DH57" s="570"/>
      <c r="DI57" s="620" t="str">
        <f t="shared" si="24"/>
        <v/>
      </c>
      <c r="DJ57" s="570"/>
      <c r="DK57" s="572"/>
      <c r="DL57" s="570"/>
      <c r="DM57" s="570"/>
      <c r="DN57" s="570"/>
      <c r="DO57" s="570"/>
      <c r="DP57" s="570"/>
      <c r="DQ57" s="570"/>
      <c r="DR57" s="570"/>
      <c r="DS57" s="570"/>
      <c r="DT57" s="570"/>
      <c r="DU57" s="570"/>
      <c r="DV57" s="96"/>
      <c r="DW57" s="96"/>
      <c r="DX57" s="621"/>
      <c r="DY57" s="678"/>
      <c r="DZ57" s="678"/>
      <c r="EA57" s="678"/>
      <c r="EB57" s="678"/>
      <c r="EC57" s="678"/>
      <c r="ED57" s="1249"/>
      <c r="EE57" s="1249"/>
      <c r="EF57" s="1249"/>
      <c r="EG57" s="1249"/>
      <c r="EH57" s="1249"/>
      <c r="EI57" s="1249"/>
      <c r="EJ57" s="1249"/>
      <c r="EK57" s="1249"/>
      <c r="EL57" s="1249"/>
      <c r="EM57" s="1249"/>
      <c r="EN57" s="1249"/>
      <c r="EO57" s="1250"/>
      <c r="EP57" s="1249"/>
      <c r="EQ57" s="1249"/>
      <c r="ER57" s="1249"/>
      <c r="ES57" s="476" t="s">
        <v>349</v>
      </c>
    </row>
    <row r="58" spans="1:149" s="63" customFormat="1" hidden="1" x14ac:dyDescent="0.2">
      <c r="A58" s="557"/>
      <c r="B58" s="558"/>
      <c r="C58" s="558"/>
      <c r="D58" s="558"/>
      <c r="E58" s="558"/>
      <c r="F58" s="557"/>
      <c r="G58" s="557"/>
      <c r="H58" s="557"/>
      <c r="I58" s="3"/>
      <c r="J58" s="3"/>
      <c r="K58" s="3"/>
      <c r="L58" s="557"/>
      <c r="M58" s="557"/>
      <c r="N58" s="557"/>
      <c r="O58" s="628">
        <f t="shared" si="15"/>
        <v>0</v>
      </c>
      <c r="P58" s="557"/>
      <c r="Q58" s="557"/>
      <c r="R58" s="559"/>
      <c r="S58" s="557"/>
      <c r="T58" s="557"/>
      <c r="U58" s="557"/>
      <c r="V58" s="628">
        <f t="shared" si="16"/>
        <v>0</v>
      </c>
      <c r="W58" s="557"/>
      <c r="X58" s="557"/>
      <c r="Y58" s="559"/>
      <c r="Z58" s="557"/>
      <c r="AA58" s="557"/>
      <c r="AB58" s="557"/>
      <c r="AC58" s="628">
        <f t="shared" si="17"/>
        <v>0</v>
      </c>
      <c r="AD58" s="577"/>
      <c r="AE58" s="578"/>
      <c r="AF58" s="567"/>
      <c r="AG58" s="567"/>
      <c r="AH58" s="567"/>
      <c r="AI58" s="567"/>
      <c r="AJ58" s="567"/>
      <c r="AK58" s="567"/>
      <c r="AL58" s="560"/>
      <c r="AM58" s="560"/>
      <c r="AN58" s="560"/>
      <c r="AO58" s="579"/>
      <c r="AP58" s="561"/>
      <c r="AQ58" s="562"/>
      <c r="AR58" s="570"/>
      <c r="AS58" s="564"/>
      <c r="AT58" s="565"/>
      <c r="AU58" s="566"/>
      <c r="AV58" s="580"/>
      <c r="AW58" s="615" t="str">
        <f t="shared" si="18"/>
        <v>-</v>
      </c>
      <c r="AX58" s="576"/>
      <c r="AY58" s="557"/>
      <c r="AZ58" s="557"/>
      <c r="BA58" s="576"/>
      <c r="BB58" s="561"/>
      <c r="BC58" s="633" t="str">
        <f t="shared" si="19"/>
        <v>-</v>
      </c>
      <c r="BD58" s="576"/>
      <c r="BE58" s="557"/>
      <c r="BF58" s="633" t="str">
        <f t="shared" si="20"/>
        <v>-</v>
      </c>
      <c r="BG58" s="557"/>
      <c r="BH58" s="557"/>
      <c r="BI58" s="633"/>
      <c r="BJ58" s="573"/>
      <c r="BK58" s="561"/>
      <c r="BL58" s="561"/>
      <c r="BM58" s="573"/>
      <c r="BN58" s="561"/>
      <c r="BO58" s="634" t="str">
        <f t="shared" si="21"/>
        <v>-</v>
      </c>
      <c r="BP58" s="573"/>
      <c r="BQ58" s="560"/>
      <c r="BR58" s="560"/>
      <c r="BS58" s="561"/>
      <c r="BT58" s="561"/>
      <c r="BU58" s="561"/>
      <c r="BV58" s="561"/>
      <c r="BW58" s="635" t="str">
        <f t="shared" si="22"/>
        <v>-</v>
      </c>
      <c r="BX58" s="614"/>
      <c r="BY58" s="614"/>
      <c r="BZ58" s="614"/>
      <c r="CA58" s="614"/>
      <c r="CB58" s="614"/>
      <c r="CC58" s="614"/>
      <c r="CD58" s="617"/>
      <c r="CE58" s="616"/>
      <c r="CF58" s="616"/>
      <c r="CG58" s="616"/>
      <c r="CH58" s="616"/>
      <c r="CI58" s="614"/>
      <c r="CJ58" s="614"/>
      <c r="CK58" s="614"/>
      <c r="CL58" s="614"/>
      <c r="CM58" s="614"/>
      <c r="CN58" s="614"/>
      <c r="CO58" s="618"/>
      <c r="CP58" s="614"/>
      <c r="CQ58" s="623"/>
      <c r="CR58" s="624" t="str">
        <f t="shared" si="9"/>
        <v>-</v>
      </c>
      <c r="CS58" s="619" t="str">
        <f t="shared" si="23"/>
        <v>-</v>
      </c>
      <c r="CT58" s="557"/>
      <c r="CU58" s="557"/>
      <c r="CV58" s="570"/>
      <c r="CW58" s="570"/>
      <c r="CX58" s="570"/>
      <c r="CY58" s="571"/>
      <c r="CZ58" s="571"/>
      <c r="DA58" s="565"/>
      <c r="DB58" s="570"/>
      <c r="DC58" s="570"/>
      <c r="DD58" s="570"/>
      <c r="DE58" s="572"/>
      <c r="DF58" s="570"/>
      <c r="DG58" s="572"/>
      <c r="DH58" s="570"/>
      <c r="DI58" s="620" t="str">
        <f t="shared" si="24"/>
        <v/>
      </c>
      <c r="DJ58" s="570"/>
      <c r="DK58" s="572"/>
      <c r="DL58" s="570"/>
      <c r="DM58" s="570"/>
      <c r="DN58" s="570"/>
      <c r="DO58" s="570"/>
      <c r="DP58" s="570"/>
      <c r="DQ58" s="570"/>
      <c r="DR58" s="570"/>
      <c r="DS58" s="570"/>
      <c r="DT58" s="570"/>
      <c r="DU58" s="570"/>
      <c r="DV58" s="96"/>
      <c r="DW58" s="96"/>
      <c r="DX58" s="621"/>
      <c r="DY58" s="678"/>
      <c r="DZ58" s="678"/>
      <c r="EA58" s="678"/>
      <c r="EB58" s="678"/>
      <c r="EC58" s="678"/>
      <c r="ED58" s="1249"/>
      <c r="EE58" s="1249"/>
      <c r="EF58" s="1249"/>
      <c r="EG58" s="1249"/>
      <c r="EH58" s="1249"/>
      <c r="EI58" s="1249"/>
      <c r="EJ58" s="1249"/>
      <c r="EK58" s="1249"/>
      <c r="EL58" s="1249"/>
      <c r="EM58" s="1249"/>
      <c r="EN58" s="1249"/>
      <c r="EO58" s="1250"/>
      <c r="EP58" s="1249"/>
      <c r="EQ58" s="1249"/>
      <c r="ER58" s="1249"/>
      <c r="ES58" s="476" t="s">
        <v>349</v>
      </c>
    </row>
    <row r="59" spans="1:149" s="63" customFormat="1" hidden="1" x14ac:dyDescent="0.2">
      <c r="A59" s="557"/>
      <c r="B59" s="558"/>
      <c r="C59" s="558"/>
      <c r="D59" s="558"/>
      <c r="E59" s="558"/>
      <c r="F59" s="557"/>
      <c r="G59" s="557"/>
      <c r="H59" s="557"/>
      <c r="I59" s="3"/>
      <c r="J59" s="3"/>
      <c r="K59" s="3"/>
      <c r="L59" s="557"/>
      <c r="M59" s="557"/>
      <c r="N59" s="557"/>
      <c r="O59" s="628">
        <f t="shared" si="15"/>
        <v>0</v>
      </c>
      <c r="P59" s="557"/>
      <c r="Q59" s="557"/>
      <c r="R59" s="559"/>
      <c r="S59" s="557"/>
      <c r="T59" s="557"/>
      <c r="U59" s="557"/>
      <c r="V59" s="628">
        <f t="shared" si="16"/>
        <v>0</v>
      </c>
      <c r="W59" s="557"/>
      <c r="X59" s="557"/>
      <c r="Y59" s="559"/>
      <c r="Z59" s="557"/>
      <c r="AA59" s="557"/>
      <c r="AB59" s="557"/>
      <c r="AC59" s="628">
        <f t="shared" si="17"/>
        <v>0</v>
      </c>
      <c r="AD59" s="577"/>
      <c r="AE59" s="578"/>
      <c r="AF59" s="567"/>
      <c r="AG59" s="567"/>
      <c r="AH59" s="567"/>
      <c r="AI59" s="567"/>
      <c r="AJ59" s="567"/>
      <c r="AK59" s="567"/>
      <c r="AL59" s="560"/>
      <c r="AM59" s="560"/>
      <c r="AN59" s="560"/>
      <c r="AO59" s="579"/>
      <c r="AP59" s="561"/>
      <c r="AQ59" s="562"/>
      <c r="AR59" s="570"/>
      <c r="AS59" s="564"/>
      <c r="AT59" s="565"/>
      <c r="AU59" s="566"/>
      <c r="AV59" s="580"/>
      <c r="AW59" s="615" t="str">
        <f t="shared" si="18"/>
        <v>-</v>
      </c>
      <c r="AX59" s="576"/>
      <c r="AY59" s="557"/>
      <c r="AZ59" s="557"/>
      <c r="BA59" s="576"/>
      <c r="BB59" s="561"/>
      <c r="BC59" s="633" t="str">
        <f t="shared" si="19"/>
        <v>-</v>
      </c>
      <c r="BD59" s="576"/>
      <c r="BE59" s="557"/>
      <c r="BF59" s="633" t="str">
        <f t="shared" si="20"/>
        <v>-</v>
      </c>
      <c r="BG59" s="557"/>
      <c r="BH59" s="557"/>
      <c r="BI59" s="633"/>
      <c r="BJ59" s="573"/>
      <c r="BK59" s="561"/>
      <c r="BL59" s="561"/>
      <c r="BM59" s="573"/>
      <c r="BN59" s="561"/>
      <c r="BO59" s="634" t="str">
        <f t="shared" si="21"/>
        <v>-</v>
      </c>
      <c r="BP59" s="573"/>
      <c r="BQ59" s="560"/>
      <c r="BR59" s="560"/>
      <c r="BS59" s="561"/>
      <c r="BT59" s="561"/>
      <c r="BU59" s="561"/>
      <c r="BV59" s="561"/>
      <c r="BW59" s="635" t="str">
        <f t="shared" si="22"/>
        <v>-</v>
      </c>
      <c r="BX59" s="614"/>
      <c r="BY59" s="614"/>
      <c r="BZ59" s="614"/>
      <c r="CA59" s="614"/>
      <c r="CB59" s="614"/>
      <c r="CC59" s="614"/>
      <c r="CD59" s="617"/>
      <c r="CE59" s="616"/>
      <c r="CF59" s="616"/>
      <c r="CG59" s="616"/>
      <c r="CH59" s="616"/>
      <c r="CI59" s="614"/>
      <c r="CJ59" s="614"/>
      <c r="CK59" s="614"/>
      <c r="CL59" s="614"/>
      <c r="CM59" s="614"/>
      <c r="CN59" s="614"/>
      <c r="CO59" s="618"/>
      <c r="CP59" s="614"/>
      <c r="CQ59" s="623"/>
      <c r="CR59" s="624" t="str">
        <f t="shared" si="9"/>
        <v>-</v>
      </c>
      <c r="CS59" s="619" t="str">
        <f t="shared" si="23"/>
        <v>-</v>
      </c>
      <c r="CT59" s="557"/>
      <c r="CU59" s="557"/>
      <c r="CV59" s="570"/>
      <c r="CW59" s="570"/>
      <c r="CX59" s="570"/>
      <c r="CY59" s="571"/>
      <c r="CZ59" s="571"/>
      <c r="DA59" s="565"/>
      <c r="DB59" s="570"/>
      <c r="DC59" s="570"/>
      <c r="DD59" s="570"/>
      <c r="DE59" s="572"/>
      <c r="DF59" s="570"/>
      <c r="DG59" s="572"/>
      <c r="DH59" s="570"/>
      <c r="DI59" s="620" t="str">
        <f t="shared" si="24"/>
        <v/>
      </c>
      <c r="DJ59" s="570"/>
      <c r="DK59" s="572"/>
      <c r="DL59" s="570"/>
      <c r="DM59" s="570"/>
      <c r="DN59" s="570"/>
      <c r="DO59" s="570"/>
      <c r="DP59" s="570"/>
      <c r="DQ59" s="570"/>
      <c r="DR59" s="570"/>
      <c r="DS59" s="570"/>
      <c r="DT59" s="570"/>
      <c r="DU59" s="570"/>
      <c r="DV59" s="96"/>
      <c r="DW59" s="96"/>
      <c r="DX59" s="621"/>
      <c r="DY59" s="678"/>
      <c r="DZ59" s="678"/>
      <c r="EA59" s="678"/>
      <c r="EB59" s="678"/>
      <c r="EC59" s="678"/>
      <c r="ED59" s="1249"/>
      <c r="EE59" s="1249"/>
      <c r="EF59" s="1249"/>
      <c r="EG59" s="1249"/>
      <c r="EH59" s="1249"/>
      <c r="EI59" s="1249"/>
      <c r="EJ59" s="1249"/>
      <c r="EK59" s="1249"/>
      <c r="EL59" s="1249"/>
      <c r="EM59" s="1249"/>
      <c r="EN59" s="1249"/>
      <c r="EO59" s="1250"/>
      <c r="EP59" s="1249"/>
      <c r="EQ59" s="1249"/>
      <c r="ER59" s="1249"/>
      <c r="ES59" s="476" t="s">
        <v>349</v>
      </c>
    </row>
    <row r="60" spans="1:149" s="63" customFormat="1" hidden="1" x14ac:dyDescent="0.2">
      <c r="A60" s="557"/>
      <c r="B60" s="558"/>
      <c r="C60" s="558"/>
      <c r="D60" s="558"/>
      <c r="E60" s="558"/>
      <c r="F60" s="557"/>
      <c r="G60" s="557"/>
      <c r="H60" s="557"/>
      <c r="I60" s="3"/>
      <c r="J60" s="3"/>
      <c r="K60" s="3"/>
      <c r="L60" s="557"/>
      <c r="M60" s="557"/>
      <c r="N60" s="557"/>
      <c r="O60" s="628">
        <f t="shared" si="15"/>
        <v>0</v>
      </c>
      <c r="P60" s="557"/>
      <c r="Q60" s="557"/>
      <c r="R60" s="559"/>
      <c r="S60" s="557"/>
      <c r="T60" s="557"/>
      <c r="U60" s="557"/>
      <c r="V60" s="628">
        <f t="shared" si="16"/>
        <v>0</v>
      </c>
      <c r="W60" s="557"/>
      <c r="X60" s="557"/>
      <c r="Y60" s="559"/>
      <c r="Z60" s="557"/>
      <c r="AA60" s="557"/>
      <c r="AB60" s="557"/>
      <c r="AC60" s="628">
        <f t="shared" si="17"/>
        <v>0</v>
      </c>
      <c r="AD60" s="577"/>
      <c r="AE60" s="578"/>
      <c r="AF60" s="567"/>
      <c r="AG60" s="567"/>
      <c r="AH60" s="567"/>
      <c r="AI60" s="567"/>
      <c r="AJ60" s="567"/>
      <c r="AK60" s="567"/>
      <c r="AL60" s="560"/>
      <c r="AM60" s="560"/>
      <c r="AN60" s="560"/>
      <c r="AO60" s="579"/>
      <c r="AP60" s="561"/>
      <c r="AQ60" s="562"/>
      <c r="AR60" s="570"/>
      <c r="AS60" s="564"/>
      <c r="AT60" s="565"/>
      <c r="AU60" s="566"/>
      <c r="AV60" s="580"/>
      <c r="AW60" s="615" t="str">
        <f t="shared" si="18"/>
        <v>-</v>
      </c>
      <c r="AX60" s="576"/>
      <c r="AY60" s="557"/>
      <c r="AZ60" s="557"/>
      <c r="BA60" s="576"/>
      <c r="BB60" s="561"/>
      <c r="BC60" s="633" t="str">
        <f t="shared" si="19"/>
        <v>-</v>
      </c>
      <c r="BD60" s="576"/>
      <c r="BE60" s="557"/>
      <c r="BF60" s="633" t="str">
        <f t="shared" si="20"/>
        <v>-</v>
      </c>
      <c r="BG60" s="557"/>
      <c r="BH60" s="557"/>
      <c r="BI60" s="633"/>
      <c r="BJ60" s="573"/>
      <c r="BK60" s="561"/>
      <c r="BL60" s="561"/>
      <c r="BM60" s="573"/>
      <c r="BN60" s="561"/>
      <c r="BO60" s="634" t="str">
        <f t="shared" si="21"/>
        <v>-</v>
      </c>
      <c r="BP60" s="573"/>
      <c r="BQ60" s="560"/>
      <c r="BR60" s="560"/>
      <c r="BS60" s="561"/>
      <c r="BT60" s="561"/>
      <c r="BU60" s="561"/>
      <c r="BV60" s="561"/>
      <c r="BW60" s="635" t="str">
        <f t="shared" si="22"/>
        <v>-</v>
      </c>
      <c r="BX60" s="614"/>
      <c r="BY60" s="614"/>
      <c r="BZ60" s="614"/>
      <c r="CA60" s="614"/>
      <c r="CB60" s="614"/>
      <c r="CC60" s="614"/>
      <c r="CD60" s="617"/>
      <c r="CE60" s="616"/>
      <c r="CF60" s="616"/>
      <c r="CG60" s="616"/>
      <c r="CH60" s="616"/>
      <c r="CI60" s="614"/>
      <c r="CJ60" s="614"/>
      <c r="CK60" s="614"/>
      <c r="CL60" s="614"/>
      <c r="CM60" s="614"/>
      <c r="CN60" s="614"/>
      <c r="CO60" s="618"/>
      <c r="CP60" s="614"/>
      <c r="CQ60" s="623"/>
      <c r="CR60" s="624" t="str">
        <f t="shared" si="9"/>
        <v>-</v>
      </c>
      <c r="CS60" s="619" t="str">
        <f t="shared" si="23"/>
        <v>-</v>
      </c>
      <c r="CT60" s="557"/>
      <c r="CU60" s="557"/>
      <c r="CV60" s="570"/>
      <c r="CW60" s="570"/>
      <c r="CX60" s="570"/>
      <c r="CY60" s="571"/>
      <c r="CZ60" s="571"/>
      <c r="DA60" s="565"/>
      <c r="DB60" s="570"/>
      <c r="DC60" s="570"/>
      <c r="DD60" s="570"/>
      <c r="DE60" s="572"/>
      <c r="DF60" s="570"/>
      <c r="DG60" s="572"/>
      <c r="DH60" s="570"/>
      <c r="DI60" s="620" t="str">
        <f t="shared" si="24"/>
        <v/>
      </c>
      <c r="DJ60" s="570"/>
      <c r="DK60" s="572"/>
      <c r="DL60" s="570"/>
      <c r="DM60" s="570"/>
      <c r="DN60" s="570"/>
      <c r="DO60" s="570"/>
      <c r="DP60" s="570"/>
      <c r="DQ60" s="570"/>
      <c r="DR60" s="570"/>
      <c r="DS60" s="570"/>
      <c r="DT60" s="570"/>
      <c r="DU60" s="570"/>
      <c r="DV60" s="96"/>
      <c r="DW60" s="96"/>
      <c r="DX60" s="621"/>
      <c r="DY60" s="678"/>
      <c r="DZ60" s="678"/>
      <c r="EA60" s="678"/>
      <c r="EB60" s="678"/>
      <c r="EC60" s="678"/>
      <c r="ED60" s="1249"/>
      <c r="EE60" s="1249"/>
      <c r="EF60" s="1249"/>
      <c r="EG60" s="1249"/>
      <c r="EH60" s="1249"/>
      <c r="EI60" s="1249"/>
      <c r="EJ60" s="1249"/>
      <c r="EK60" s="1249"/>
      <c r="EL60" s="1249"/>
      <c r="EM60" s="1249"/>
      <c r="EN60" s="1249"/>
      <c r="EO60" s="1250"/>
      <c r="EP60" s="1249"/>
      <c r="EQ60" s="1249"/>
      <c r="ER60" s="1249"/>
      <c r="ES60" s="476" t="s">
        <v>349</v>
      </c>
    </row>
    <row r="61" spans="1:149" s="63" customFormat="1" hidden="1" x14ac:dyDescent="0.2">
      <c r="A61" s="563"/>
      <c r="B61" s="574"/>
      <c r="C61" s="574"/>
      <c r="D61" s="574"/>
      <c r="E61" s="566"/>
      <c r="F61" s="563"/>
      <c r="G61" s="563"/>
      <c r="H61" s="563"/>
      <c r="I61" s="3"/>
      <c r="J61" s="3"/>
      <c r="K61" s="3"/>
      <c r="L61" s="557"/>
      <c r="M61" s="557"/>
      <c r="N61" s="557"/>
      <c r="O61" s="628">
        <f t="shared" si="15"/>
        <v>0</v>
      </c>
      <c r="P61" s="557"/>
      <c r="Q61" s="557"/>
      <c r="R61" s="559"/>
      <c r="S61" s="557"/>
      <c r="T61" s="557"/>
      <c r="U61" s="557"/>
      <c r="V61" s="628">
        <f t="shared" si="16"/>
        <v>0</v>
      </c>
      <c r="W61" s="557"/>
      <c r="X61" s="557"/>
      <c r="Y61" s="559"/>
      <c r="Z61" s="557"/>
      <c r="AA61" s="557"/>
      <c r="AB61" s="557"/>
      <c r="AC61" s="628">
        <f t="shared" si="17"/>
        <v>0</v>
      </c>
      <c r="AD61" s="577"/>
      <c r="AE61" s="578"/>
      <c r="AF61" s="567"/>
      <c r="AG61" s="567"/>
      <c r="AH61" s="567"/>
      <c r="AI61" s="567"/>
      <c r="AJ61" s="567"/>
      <c r="AK61" s="567"/>
      <c r="AL61" s="568"/>
      <c r="AM61" s="568"/>
      <c r="AN61" s="568"/>
      <c r="AO61" s="579"/>
      <c r="AP61" s="557"/>
      <c r="AQ61" s="575"/>
      <c r="AR61" s="570"/>
      <c r="AS61" s="564"/>
      <c r="AT61" s="566"/>
      <c r="AU61" s="566"/>
      <c r="AV61" s="580"/>
      <c r="AW61" s="615" t="str">
        <f t="shared" si="18"/>
        <v>-</v>
      </c>
      <c r="AX61" s="576"/>
      <c r="AY61" s="557"/>
      <c r="AZ61" s="557"/>
      <c r="BA61" s="576"/>
      <c r="BB61" s="557"/>
      <c r="BC61" s="633" t="str">
        <f t="shared" si="19"/>
        <v>-</v>
      </c>
      <c r="BD61" s="576"/>
      <c r="BE61" s="563"/>
      <c r="BF61" s="633" t="str">
        <f t="shared" si="20"/>
        <v>-</v>
      </c>
      <c r="BG61" s="563"/>
      <c r="BH61" s="563"/>
      <c r="BI61" s="633"/>
      <c r="BJ61" s="573"/>
      <c r="BK61" s="561"/>
      <c r="BL61" s="561"/>
      <c r="BM61" s="573"/>
      <c r="BN61" s="561"/>
      <c r="BO61" s="634" t="str">
        <f t="shared" si="21"/>
        <v>-</v>
      </c>
      <c r="BP61" s="573"/>
      <c r="BQ61" s="560"/>
      <c r="BR61" s="560"/>
      <c r="BS61" s="561"/>
      <c r="BT61" s="561"/>
      <c r="BU61" s="561"/>
      <c r="BV61" s="561"/>
      <c r="BW61" s="635" t="str">
        <f t="shared" si="22"/>
        <v>-</v>
      </c>
      <c r="BX61" s="614"/>
      <c r="BY61" s="614"/>
      <c r="BZ61" s="614"/>
      <c r="CA61" s="614"/>
      <c r="CB61" s="614"/>
      <c r="CC61" s="614"/>
      <c r="CD61" s="617"/>
      <c r="CE61" s="616"/>
      <c r="CF61" s="616"/>
      <c r="CG61" s="616"/>
      <c r="CH61" s="616"/>
      <c r="CI61" s="614"/>
      <c r="CJ61" s="614"/>
      <c r="CK61" s="614"/>
      <c r="CL61" s="614"/>
      <c r="CM61" s="614"/>
      <c r="CN61" s="614"/>
      <c r="CO61" s="618"/>
      <c r="CP61" s="614"/>
      <c r="CQ61" s="623"/>
      <c r="CR61" s="624" t="str">
        <f t="shared" si="9"/>
        <v>-</v>
      </c>
      <c r="CS61" s="619" t="str">
        <f t="shared" si="23"/>
        <v>-</v>
      </c>
      <c r="CT61" s="563"/>
      <c r="CU61" s="563"/>
      <c r="CV61" s="570"/>
      <c r="CW61" s="570"/>
      <c r="CX61" s="570"/>
      <c r="CY61" s="571"/>
      <c r="CZ61" s="571"/>
      <c r="DA61" s="565"/>
      <c r="DB61" s="570"/>
      <c r="DC61" s="570"/>
      <c r="DD61" s="570"/>
      <c r="DE61" s="572"/>
      <c r="DF61" s="570"/>
      <c r="DG61" s="572"/>
      <c r="DH61" s="570"/>
      <c r="DI61" s="620" t="str">
        <f t="shared" si="24"/>
        <v/>
      </c>
      <c r="DJ61" s="570"/>
      <c r="DK61" s="572"/>
      <c r="DL61" s="570"/>
      <c r="DM61" s="570"/>
      <c r="DN61" s="570"/>
      <c r="DO61" s="570"/>
      <c r="DP61" s="570"/>
      <c r="DQ61" s="570"/>
      <c r="DR61" s="570"/>
      <c r="DS61" s="570"/>
      <c r="DT61" s="570"/>
      <c r="DU61" s="570"/>
      <c r="DV61" s="96"/>
      <c r="DW61" s="96"/>
      <c r="DX61" s="621"/>
      <c r="DY61" s="678"/>
      <c r="DZ61" s="678"/>
      <c r="EA61" s="678"/>
      <c r="EB61" s="678"/>
      <c r="EC61" s="678"/>
      <c r="ED61" s="1249"/>
      <c r="EE61" s="1249"/>
      <c r="EF61" s="1249"/>
      <c r="EG61" s="1249"/>
      <c r="EH61" s="1249"/>
      <c r="EI61" s="1249"/>
      <c r="EJ61" s="1249"/>
      <c r="EK61" s="1249"/>
      <c r="EL61" s="1249"/>
      <c r="EM61" s="1249"/>
      <c r="EN61" s="1249"/>
      <c r="EO61" s="1250"/>
      <c r="EP61" s="1249"/>
      <c r="EQ61" s="1249"/>
      <c r="ER61" s="1249"/>
      <c r="ES61" s="476" t="s">
        <v>349</v>
      </c>
    </row>
    <row r="62" spans="1:149" s="63" customFormat="1" hidden="1" x14ac:dyDescent="0.2">
      <c r="A62" s="563"/>
      <c r="B62" s="574"/>
      <c r="C62" s="574"/>
      <c r="D62" s="574"/>
      <c r="E62" s="566"/>
      <c r="F62" s="563"/>
      <c r="G62" s="563"/>
      <c r="H62" s="563"/>
      <c r="I62" s="3"/>
      <c r="J62" s="3"/>
      <c r="K62" s="3"/>
      <c r="L62" s="557"/>
      <c r="M62" s="557"/>
      <c r="N62" s="557"/>
      <c r="O62" s="628">
        <f t="shared" si="15"/>
        <v>0</v>
      </c>
      <c r="P62" s="557"/>
      <c r="Q62" s="557"/>
      <c r="R62" s="559"/>
      <c r="S62" s="557"/>
      <c r="T62" s="557"/>
      <c r="U62" s="557"/>
      <c r="V62" s="628">
        <f t="shared" si="16"/>
        <v>0</v>
      </c>
      <c r="W62" s="557"/>
      <c r="X62" s="557"/>
      <c r="Y62" s="559"/>
      <c r="Z62" s="557"/>
      <c r="AA62" s="557"/>
      <c r="AB62" s="557"/>
      <c r="AC62" s="628">
        <f t="shared" si="17"/>
        <v>0</v>
      </c>
      <c r="AD62" s="577"/>
      <c r="AE62" s="578"/>
      <c r="AF62" s="567"/>
      <c r="AG62" s="567"/>
      <c r="AH62" s="567"/>
      <c r="AI62" s="567"/>
      <c r="AJ62" s="567"/>
      <c r="AK62" s="567"/>
      <c r="AL62" s="568"/>
      <c r="AM62" s="568"/>
      <c r="AN62" s="568"/>
      <c r="AO62" s="579"/>
      <c r="AP62" s="557"/>
      <c r="AQ62" s="575"/>
      <c r="AR62" s="570"/>
      <c r="AS62" s="564"/>
      <c r="AT62" s="566"/>
      <c r="AU62" s="566"/>
      <c r="AV62" s="580"/>
      <c r="AW62" s="615" t="str">
        <f t="shared" si="18"/>
        <v>-</v>
      </c>
      <c r="AX62" s="576"/>
      <c r="AY62" s="557"/>
      <c r="AZ62" s="557"/>
      <c r="BA62" s="576"/>
      <c r="BB62" s="557"/>
      <c r="BC62" s="633" t="str">
        <f t="shared" si="19"/>
        <v>-</v>
      </c>
      <c r="BD62" s="576"/>
      <c r="BE62" s="563"/>
      <c r="BF62" s="633" t="str">
        <f t="shared" si="20"/>
        <v>-</v>
      </c>
      <c r="BG62" s="563"/>
      <c r="BH62" s="563"/>
      <c r="BI62" s="633"/>
      <c r="BJ62" s="573"/>
      <c r="BK62" s="561"/>
      <c r="BL62" s="561"/>
      <c r="BM62" s="573"/>
      <c r="BN62" s="561"/>
      <c r="BO62" s="634" t="str">
        <f t="shared" si="21"/>
        <v>-</v>
      </c>
      <c r="BP62" s="573"/>
      <c r="BQ62" s="560"/>
      <c r="BR62" s="560"/>
      <c r="BS62" s="561"/>
      <c r="BT62" s="561"/>
      <c r="BU62" s="561"/>
      <c r="BV62" s="561"/>
      <c r="BW62" s="635" t="str">
        <f t="shared" si="22"/>
        <v>-</v>
      </c>
      <c r="BX62" s="614"/>
      <c r="BY62" s="614"/>
      <c r="BZ62" s="614"/>
      <c r="CA62" s="614"/>
      <c r="CB62" s="614"/>
      <c r="CC62" s="614"/>
      <c r="CD62" s="617"/>
      <c r="CE62" s="616"/>
      <c r="CF62" s="616"/>
      <c r="CG62" s="616"/>
      <c r="CH62" s="616"/>
      <c r="CI62" s="614"/>
      <c r="CJ62" s="614"/>
      <c r="CK62" s="614"/>
      <c r="CL62" s="614"/>
      <c r="CM62" s="614"/>
      <c r="CN62" s="614"/>
      <c r="CO62" s="618"/>
      <c r="CP62" s="614"/>
      <c r="CQ62" s="623"/>
      <c r="CR62" s="624" t="str">
        <f t="shared" si="9"/>
        <v>-</v>
      </c>
      <c r="CS62" s="619" t="str">
        <f t="shared" si="23"/>
        <v>-</v>
      </c>
      <c r="CT62" s="563"/>
      <c r="CU62" s="563"/>
      <c r="CV62" s="570"/>
      <c r="CW62" s="570"/>
      <c r="CX62" s="570"/>
      <c r="CY62" s="571"/>
      <c r="CZ62" s="571"/>
      <c r="DA62" s="565"/>
      <c r="DB62" s="570"/>
      <c r="DC62" s="570"/>
      <c r="DD62" s="570"/>
      <c r="DE62" s="572"/>
      <c r="DF62" s="570"/>
      <c r="DG62" s="572"/>
      <c r="DH62" s="570"/>
      <c r="DI62" s="620" t="str">
        <f t="shared" si="24"/>
        <v/>
      </c>
      <c r="DJ62" s="570"/>
      <c r="DK62" s="572"/>
      <c r="DL62" s="570"/>
      <c r="DM62" s="570"/>
      <c r="DN62" s="570"/>
      <c r="DO62" s="570"/>
      <c r="DP62" s="570"/>
      <c r="DQ62" s="570"/>
      <c r="DR62" s="570"/>
      <c r="DS62" s="570"/>
      <c r="DT62" s="570"/>
      <c r="DU62" s="570"/>
      <c r="DV62" s="96"/>
      <c r="DW62" s="96"/>
      <c r="DX62" s="621"/>
      <c r="DY62" s="678"/>
      <c r="DZ62" s="678"/>
      <c r="EA62" s="678"/>
      <c r="EB62" s="678"/>
      <c r="EC62" s="678"/>
      <c r="ED62" s="1249"/>
      <c r="EE62" s="1249"/>
      <c r="EF62" s="1249"/>
      <c r="EG62" s="1249"/>
      <c r="EH62" s="1249"/>
      <c r="EI62" s="1249"/>
      <c r="EJ62" s="1249"/>
      <c r="EK62" s="1249"/>
      <c r="EL62" s="1249"/>
      <c r="EM62" s="1249"/>
      <c r="EN62" s="1249"/>
      <c r="EO62" s="1250"/>
      <c r="EP62" s="1249"/>
      <c r="EQ62" s="1249"/>
      <c r="ER62" s="1249"/>
      <c r="ES62" s="476" t="s">
        <v>349</v>
      </c>
    </row>
    <row r="63" spans="1:149" s="63" customFormat="1" hidden="1" x14ac:dyDescent="0.2">
      <c r="A63" s="557"/>
      <c r="B63" s="558"/>
      <c r="C63" s="558"/>
      <c r="D63" s="558"/>
      <c r="E63" s="558"/>
      <c r="F63" s="557"/>
      <c r="G63" s="557"/>
      <c r="H63" s="557"/>
      <c r="I63" s="3"/>
      <c r="J63" s="3"/>
      <c r="K63" s="3"/>
      <c r="L63" s="557"/>
      <c r="M63" s="557"/>
      <c r="N63" s="557"/>
      <c r="O63" s="628">
        <f t="shared" si="15"/>
        <v>0</v>
      </c>
      <c r="P63" s="557"/>
      <c r="Q63" s="557"/>
      <c r="R63" s="559"/>
      <c r="S63" s="557"/>
      <c r="T63" s="557"/>
      <c r="U63" s="557"/>
      <c r="V63" s="628">
        <f t="shared" si="16"/>
        <v>0</v>
      </c>
      <c r="W63" s="557"/>
      <c r="X63" s="557"/>
      <c r="Y63" s="559"/>
      <c r="Z63" s="557"/>
      <c r="AA63" s="557"/>
      <c r="AB63" s="557"/>
      <c r="AC63" s="628">
        <f t="shared" si="17"/>
        <v>0</v>
      </c>
      <c r="AD63" s="577"/>
      <c r="AE63" s="578"/>
      <c r="AF63" s="567"/>
      <c r="AG63" s="567"/>
      <c r="AH63" s="567"/>
      <c r="AI63" s="567"/>
      <c r="AJ63" s="567"/>
      <c r="AK63" s="567"/>
      <c r="AL63" s="560"/>
      <c r="AM63" s="560"/>
      <c r="AN63" s="560"/>
      <c r="AO63" s="579"/>
      <c r="AP63" s="561"/>
      <c r="AQ63" s="562"/>
      <c r="AR63" s="570"/>
      <c r="AS63" s="564"/>
      <c r="AT63" s="565"/>
      <c r="AU63" s="566"/>
      <c r="AV63" s="580"/>
      <c r="AW63" s="615" t="str">
        <f t="shared" si="18"/>
        <v>-</v>
      </c>
      <c r="AX63" s="576"/>
      <c r="AY63" s="557"/>
      <c r="AZ63" s="557"/>
      <c r="BA63" s="576"/>
      <c r="BB63" s="561"/>
      <c r="BC63" s="633" t="str">
        <f t="shared" si="19"/>
        <v>-</v>
      </c>
      <c r="BD63" s="576"/>
      <c r="BE63" s="557"/>
      <c r="BF63" s="633" t="str">
        <f t="shared" si="20"/>
        <v>-</v>
      </c>
      <c r="BG63" s="557"/>
      <c r="BH63" s="557"/>
      <c r="BI63" s="633"/>
      <c r="BJ63" s="573"/>
      <c r="BK63" s="561"/>
      <c r="BL63" s="561"/>
      <c r="BM63" s="573"/>
      <c r="BN63" s="561"/>
      <c r="BO63" s="634" t="str">
        <f t="shared" si="21"/>
        <v>-</v>
      </c>
      <c r="BP63" s="573"/>
      <c r="BQ63" s="560"/>
      <c r="BR63" s="560"/>
      <c r="BS63" s="561"/>
      <c r="BT63" s="561"/>
      <c r="BU63" s="561"/>
      <c r="BV63" s="561"/>
      <c r="BW63" s="635" t="str">
        <f t="shared" si="22"/>
        <v>-</v>
      </c>
      <c r="BX63" s="614"/>
      <c r="BY63" s="614"/>
      <c r="BZ63" s="614"/>
      <c r="CA63" s="614"/>
      <c r="CB63" s="614"/>
      <c r="CC63" s="614"/>
      <c r="CD63" s="617"/>
      <c r="CE63" s="616"/>
      <c r="CF63" s="616"/>
      <c r="CG63" s="616"/>
      <c r="CH63" s="616"/>
      <c r="CI63" s="614"/>
      <c r="CJ63" s="614"/>
      <c r="CK63" s="614"/>
      <c r="CL63" s="614"/>
      <c r="CM63" s="614"/>
      <c r="CN63" s="614"/>
      <c r="CO63" s="618"/>
      <c r="CP63" s="614"/>
      <c r="CQ63" s="623"/>
      <c r="CR63" s="624" t="str">
        <f t="shared" si="9"/>
        <v>-</v>
      </c>
      <c r="CS63" s="619" t="str">
        <f t="shared" si="23"/>
        <v>-</v>
      </c>
      <c r="CT63" s="557"/>
      <c r="CU63" s="557"/>
      <c r="CV63" s="570"/>
      <c r="CW63" s="570"/>
      <c r="CX63" s="570"/>
      <c r="CY63" s="571"/>
      <c r="CZ63" s="571"/>
      <c r="DA63" s="565"/>
      <c r="DB63" s="570"/>
      <c r="DC63" s="570"/>
      <c r="DD63" s="570"/>
      <c r="DE63" s="572"/>
      <c r="DF63" s="570"/>
      <c r="DG63" s="572"/>
      <c r="DH63" s="570"/>
      <c r="DI63" s="620" t="str">
        <f t="shared" si="24"/>
        <v/>
      </c>
      <c r="DJ63" s="570"/>
      <c r="DK63" s="572"/>
      <c r="DL63" s="570"/>
      <c r="DM63" s="570"/>
      <c r="DN63" s="570"/>
      <c r="DO63" s="570"/>
      <c r="DP63" s="570"/>
      <c r="DQ63" s="570"/>
      <c r="DR63" s="570"/>
      <c r="DS63" s="570"/>
      <c r="DT63" s="570"/>
      <c r="DU63" s="570"/>
      <c r="DV63" s="96"/>
      <c r="DW63" s="96"/>
      <c r="DX63" s="621"/>
      <c r="DY63" s="678"/>
      <c r="DZ63" s="678"/>
      <c r="EA63" s="678"/>
      <c r="EB63" s="678"/>
      <c r="EC63" s="678"/>
      <c r="ED63" s="1249"/>
      <c r="EE63" s="1249"/>
      <c r="EF63" s="1249"/>
      <c r="EG63" s="1249"/>
      <c r="EH63" s="1249"/>
      <c r="EI63" s="1249"/>
      <c r="EJ63" s="1249"/>
      <c r="EK63" s="1249"/>
      <c r="EL63" s="1249"/>
      <c r="EM63" s="1249"/>
      <c r="EN63" s="1249"/>
      <c r="EO63" s="1250"/>
      <c r="EP63" s="1249"/>
      <c r="EQ63" s="1249"/>
      <c r="ER63" s="1249"/>
      <c r="ES63" s="476" t="s">
        <v>349</v>
      </c>
    </row>
    <row r="64" spans="1:149" s="63" customFormat="1" hidden="1" x14ac:dyDescent="0.2">
      <c r="A64" s="563"/>
      <c r="B64" s="574"/>
      <c r="C64" s="574"/>
      <c r="D64" s="574"/>
      <c r="E64" s="566"/>
      <c r="F64" s="563"/>
      <c r="G64" s="563"/>
      <c r="H64" s="563"/>
      <c r="I64" s="3"/>
      <c r="J64" s="3"/>
      <c r="K64" s="3"/>
      <c r="L64" s="557"/>
      <c r="M64" s="557"/>
      <c r="N64" s="557"/>
      <c r="O64" s="628">
        <f t="shared" si="15"/>
        <v>0</v>
      </c>
      <c r="P64" s="557"/>
      <c r="Q64" s="557"/>
      <c r="R64" s="559"/>
      <c r="S64" s="557"/>
      <c r="T64" s="557"/>
      <c r="U64" s="557"/>
      <c r="V64" s="628">
        <f t="shared" si="16"/>
        <v>0</v>
      </c>
      <c r="W64" s="557"/>
      <c r="X64" s="557"/>
      <c r="Y64" s="559"/>
      <c r="Z64" s="557"/>
      <c r="AA64" s="557"/>
      <c r="AB64" s="557"/>
      <c r="AC64" s="628">
        <f t="shared" si="17"/>
        <v>0</v>
      </c>
      <c r="AD64" s="577"/>
      <c r="AE64" s="578"/>
      <c r="AF64" s="567"/>
      <c r="AG64" s="567"/>
      <c r="AH64" s="567"/>
      <c r="AI64" s="567"/>
      <c r="AJ64" s="567"/>
      <c r="AK64" s="567"/>
      <c r="AL64" s="568"/>
      <c r="AM64" s="568"/>
      <c r="AN64" s="568"/>
      <c r="AO64" s="579"/>
      <c r="AP64" s="557"/>
      <c r="AQ64" s="575"/>
      <c r="AR64" s="570"/>
      <c r="AS64" s="564"/>
      <c r="AT64" s="566"/>
      <c r="AU64" s="566"/>
      <c r="AV64" s="580"/>
      <c r="AW64" s="615" t="str">
        <f t="shared" si="18"/>
        <v>-</v>
      </c>
      <c r="AX64" s="576"/>
      <c r="AY64" s="557"/>
      <c r="AZ64" s="557"/>
      <c r="BA64" s="576"/>
      <c r="BB64" s="557"/>
      <c r="BC64" s="633" t="str">
        <f t="shared" si="19"/>
        <v>-</v>
      </c>
      <c r="BD64" s="576"/>
      <c r="BE64" s="563"/>
      <c r="BF64" s="633" t="str">
        <f t="shared" si="20"/>
        <v>-</v>
      </c>
      <c r="BG64" s="563"/>
      <c r="BH64" s="563"/>
      <c r="BI64" s="633"/>
      <c r="BJ64" s="573"/>
      <c r="BK64" s="561"/>
      <c r="BL64" s="561"/>
      <c r="BM64" s="573"/>
      <c r="BN64" s="561"/>
      <c r="BO64" s="634" t="str">
        <f t="shared" si="21"/>
        <v>-</v>
      </c>
      <c r="BP64" s="573"/>
      <c r="BQ64" s="560"/>
      <c r="BR64" s="560"/>
      <c r="BS64" s="561"/>
      <c r="BT64" s="561"/>
      <c r="BU64" s="561"/>
      <c r="BV64" s="561"/>
      <c r="BW64" s="635" t="str">
        <f t="shared" si="22"/>
        <v>-</v>
      </c>
      <c r="BX64" s="614"/>
      <c r="BY64" s="614"/>
      <c r="BZ64" s="614"/>
      <c r="CA64" s="614"/>
      <c r="CB64" s="614"/>
      <c r="CC64" s="614"/>
      <c r="CD64" s="617"/>
      <c r="CE64" s="616"/>
      <c r="CF64" s="616"/>
      <c r="CG64" s="616"/>
      <c r="CH64" s="616"/>
      <c r="CI64" s="614"/>
      <c r="CJ64" s="614"/>
      <c r="CK64" s="614"/>
      <c r="CL64" s="614"/>
      <c r="CM64" s="614"/>
      <c r="CN64" s="614"/>
      <c r="CO64" s="618"/>
      <c r="CP64" s="614"/>
      <c r="CQ64" s="623"/>
      <c r="CR64" s="624" t="str">
        <f t="shared" si="9"/>
        <v>-</v>
      </c>
      <c r="CS64" s="619" t="str">
        <f t="shared" si="23"/>
        <v>-</v>
      </c>
      <c r="CT64" s="563"/>
      <c r="CU64" s="563"/>
      <c r="CV64" s="570"/>
      <c r="CW64" s="570"/>
      <c r="CX64" s="570"/>
      <c r="CY64" s="571"/>
      <c r="CZ64" s="571"/>
      <c r="DA64" s="565"/>
      <c r="DB64" s="570"/>
      <c r="DC64" s="570"/>
      <c r="DD64" s="570"/>
      <c r="DE64" s="572"/>
      <c r="DF64" s="570"/>
      <c r="DG64" s="572"/>
      <c r="DH64" s="570"/>
      <c r="DI64" s="620" t="str">
        <f t="shared" si="24"/>
        <v/>
      </c>
      <c r="DJ64" s="570"/>
      <c r="DK64" s="572"/>
      <c r="DL64" s="570"/>
      <c r="DM64" s="570"/>
      <c r="DN64" s="570"/>
      <c r="DO64" s="570"/>
      <c r="DP64" s="570"/>
      <c r="DQ64" s="570"/>
      <c r="DR64" s="570"/>
      <c r="DS64" s="570"/>
      <c r="DT64" s="570"/>
      <c r="DU64" s="570"/>
      <c r="DV64" s="96"/>
      <c r="DW64" s="96"/>
      <c r="DX64" s="621"/>
      <c r="DY64" s="678"/>
      <c r="DZ64" s="678"/>
      <c r="EA64" s="678"/>
      <c r="EB64" s="678"/>
      <c r="EC64" s="678"/>
      <c r="ED64" s="1249"/>
      <c r="EE64" s="1249"/>
      <c r="EF64" s="1249"/>
      <c r="EG64" s="1249"/>
      <c r="EH64" s="1249"/>
      <c r="EI64" s="1249"/>
      <c r="EJ64" s="1249"/>
      <c r="EK64" s="1249"/>
      <c r="EL64" s="1249"/>
      <c r="EM64" s="1249"/>
      <c r="EN64" s="1249"/>
      <c r="EO64" s="1250"/>
      <c r="EP64" s="1249"/>
      <c r="EQ64" s="1249"/>
      <c r="ER64" s="1249"/>
      <c r="ES64" s="476" t="s">
        <v>349</v>
      </c>
    </row>
    <row r="65" spans="1:149" s="63" customFormat="1" hidden="1" x14ac:dyDescent="0.2">
      <c r="A65" s="563"/>
      <c r="B65" s="574"/>
      <c r="C65" s="574"/>
      <c r="D65" s="574"/>
      <c r="E65" s="566"/>
      <c r="F65" s="563"/>
      <c r="G65" s="563"/>
      <c r="H65" s="563"/>
      <c r="I65" s="3"/>
      <c r="J65" s="3"/>
      <c r="K65" s="3"/>
      <c r="L65" s="557"/>
      <c r="M65" s="557"/>
      <c r="N65" s="557"/>
      <c r="O65" s="628">
        <f t="shared" si="15"/>
        <v>0</v>
      </c>
      <c r="P65" s="557"/>
      <c r="Q65" s="557"/>
      <c r="R65" s="559"/>
      <c r="S65" s="557"/>
      <c r="T65" s="557"/>
      <c r="U65" s="557"/>
      <c r="V65" s="628">
        <f t="shared" si="16"/>
        <v>0</v>
      </c>
      <c r="W65" s="557"/>
      <c r="X65" s="557"/>
      <c r="Y65" s="559"/>
      <c r="Z65" s="557"/>
      <c r="AA65" s="557"/>
      <c r="AB65" s="557"/>
      <c r="AC65" s="628">
        <f t="shared" si="17"/>
        <v>0</v>
      </c>
      <c r="AD65" s="577"/>
      <c r="AE65" s="578"/>
      <c r="AF65" s="567"/>
      <c r="AG65" s="567"/>
      <c r="AH65" s="567"/>
      <c r="AI65" s="567"/>
      <c r="AJ65" s="567"/>
      <c r="AK65" s="567"/>
      <c r="AL65" s="568"/>
      <c r="AM65" s="568"/>
      <c r="AN65" s="568"/>
      <c r="AO65" s="579"/>
      <c r="AP65" s="557"/>
      <c r="AQ65" s="575"/>
      <c r="AR65" s="570"/>
      <c r="AS65" s="564"/>
      <c r="AT65" s="566"/>
      <c r="AU65" s="566"/>
      <c r="AV65" s="580"/>
      <c r="AW65" s="615" t="str">
        <f t="shared" si="18"/>
        <v>-</v>
      </c>
      <c r="AX65" s="576"/>
      <c r="AY65" s="557"/>
      <c r="AZ65" s="557"/>
      <c r="BA65" s="576"/>
      <c r="BB65" s="557"/>
      <c r="BC65" s="633" t="str">
        <f t="shared" si="19"/>
        <v>-</v>
      </c>
      <c r="BD65" s="576"/>
      <c r="BE65" s="563"/>
      <c r="BF65" s="633" t="str">
        <f t="shared" si="20"/>
        <v>-</v>
      </c>
      <c r="BG65" s="563"/>
      <c r="BH65" s="563"/>
      <c r="BI65" s="633"/>
      <c r="BJ65" s="573"/>
      <c r="BK65" s="561"/>
      <c r="BL65" s="561"/>
      <c r="BM65" s="573"/>
      <c r="BN65" s="561"/>
      <c r="BO65" s="634" t="str">
        <f t="shared" si="21"/>
        <v>-</v>
      </c>
      <c r="BP65" s="573"/>
      <c r="BQ65" s="560"/>
      <c r="BR65" s="560"/>
      <c r="BS65" s="561"/>
      <c r="BT65" s="561"/>
      <c r="BU65" s="561"/>
      <c r="BV65" s="561"/>
      <c r="BW65" s="635" t="str">
        <f t="shared" si="22"/>
        <v>-</v>
      </c>
      <c r="BX65" s="614"/>
      <c r="BY65" s="614"/>
      <c r="BZ65" s="614"/>
      <c r="CA65" s="614"/>
      <c r="CB65" s="614"/>
      <c r="CC65" s="614"/>
      <c r="CD65" s="617"/>
      <c r="CE65" s="616"/>
      <c r="CF65" s="616"/>
      <c r="CG65" s="616"/>
      <c r="CH65" s="616"/>
      <c r="CI65" s="614"/>
      <c r="CJ65" s="614"/>
      <c r="CK65" s="614"/>
      <c r="CL65" s="614"/>
      <c r="CM65" s="614"/>
      <c r="CN65" s="614"/>
      <c r="CO65" s="618"/>
      <c r="CP65" s="614"/>
      <c r="CQ65" s="623"/>
      <c r="CR65" s="624" t="str">
        <f t="shared" si="9"/>
        <v>-</v>
      </c>
      <c r="CS65" s="619" t="str">
        <f t="shared" si="23"/>
        <v>-</v>
      </c>
      <c r="CT65" s="563"/>
      <c r="CU65" s="563"/>
      <c r="CV65" s="570"/>
      <c r="CW65" s="570"/>
      <c r="CX65" s="570"/>
      <c r="CY65" s="571"/>
      <c r="CZ65" s="571"/>
      <c r="DA65" s="565"/>
      <c r="DB65" s="570"/>
      <c r="DC65" s="570"/>
      <c r="DD65" s="570"/>
      <c r="DE65" s="572"/>
      <c r="DF65" s="570"/>
      <c r="DG65" s="572"/>
      <c r="DH65" s="570"/>
      <c r="DI65" s="620" t="str">
        <f t="shared" si="24"/>
        <v/>
      </c>
      <c r="DJ65" s="570"/>
      <c r="DK65" s="572"/>
      <c r="DL65" s="570"/>
      <c r="DM65" s="570"/>
      <c r="DN65" s="570"/>
      <c r="DO65" s="570"/>
      <c r="DP65" s="570"/>
      <c r="DQ65" s="570"/>
      <c r="DR65" s="570"/>
      <c r="DS65" s="570"/>
      <c r="DT65" s="570"/>
      <c r="DU65" s="570"/>
      <c r="DV65" s="96"/>
      <c r="DW65" s="96"/>
      <c r="DX65" s="621"/>
      <c r="DY65" s="678"/>
      <c r="DZ65" s="678"/>
      <c r="EA65" s="678"/>
      <c r="EB65" s="678"/>
      <c r="EC65" s="678"/>
      <c r="ED65" s="1249"/>
      <c r="EE65" s="1249"/>
      <c r="EF65" s="1249"/>
      <c r="EG65" s="1249"/>
      <c r="EH65" s="1249"/>
      <c r="EI65" s="1249"/>
      <c r="EJ65" s="1249"/>
      <c r="EK65" s="1249"/>
      <c r="EL65" s="1249"/>
      <c r="EM65" s="1249"/>
      <c r="EN65" s="1249"/>
      <c r="EO65" s="1250"/>
      <c r="EP65" s="1249"/>
      <c r="EQ65" s="1249"/>
      <c r="ER65" s="1249"/>
      <c r="ES65" s="476" t="s">
        <v>349</v>
      </c>
    </row>
    <row r="66" spans="1:149" s="63" customFormat="1" hidden="1" x14ac:dyDescent="0.2">
      <c r="A66" s="557"/>
      <c r="B66" s="558"/>
      <c r="C66" s="558"/>
      <c r="D66" s="558"/>
      <c r="E66" s="558"/>
      <c r="F66" s="557"/>
      <c r="G66" s="557"/>
      <c r="H66" s="557"/>
      <c r="I66" s="3"/>
      <c r="J66" s="3"/>
      <c r="K66" s="3"/>
      <c r="L66" s="557"/>
      <c r="M66" s="557"/>
      <c r="N66" s="557"/>
      <c r="O66" s="628">
        <f t="shared" si="15"/>
        <v>0</v>
      </c>
      <c r="P66" s="557"/>
      <c r="Q66" s="557"/>
      <c r="R66" s="559"/>
      <c r="S66" s="557"/>
      <c r="T66" s="557"/>
      <c r="U66" s="557"/>
      <c r="V66" s="628">
        <f t="shared" si="16"/>
        <v>0</v>
      </c>
      <c r="W66" s="557"/>
      <c r="X66" s="557"/>
      <c r="Y66" s="559"/>
      <c r="Z66" s="557"/>
      <c r="AA66" s="557"/>
      <c r="AB66" s="557"/>
      <c r="AC66" s="628">
        <f t="shared" si="17"/>
        <v>0</v>
      </c>
      <c r="AD66" s="577"/>
      <c r="AE66" s="578"/>
      <c r="AF66" s="567"/>
      <c r="AG66" s="567"/>
      <c r="AH66" s="567"/>
      <c r="AI66" s="567"/>
      <c r="AJ66" s="567"/>
      <c r="AK66" s="567"/>
      <c r="AL66" s="560"/>
      <c r="AM66" s="560"/>
      <c r="AN66" s="560"/>
      <c r="AO66" s="579"/>
      <c r="AP66" s="561"/>
      <c r="AQ66" s="562"/>
      <c r="AR66" s="570"/>
      <c r="AS66" s="564"/>
      <c r="AT66" s="565"/>
      <c r="AU66" s="566"/>
      <c r="AV66" s="580"/>
      <c r="AW66" s="615" t="str">
        <f t="shared" si="18"/>
        <v>-</v>
      </c>
      <c r="AX66" s="576"/>
      <c r="AY66" s="557"/>
      <c r="AZ66" s="557"/>
      <c r="BA66" s="576"/>
      <c r="BB66" s="561"/>
      <c r="BC66" s="633" t="str">
        <f t="shared" si="19"/>
        <v>-</v>
      </c>
      <c r="BD66" s="576"/>
      <c r="BE66" s="557"/>
      <c r="BF66" s="633" t="str">
        <f t="shared" si="20"/>
        <v>-</v>
      </c>
      <c r="BG66" s="557"/>
      <c r="BH66" s="557"/>
      <c r="BI66" s="633"/>
      <c r="BJ66" s="573"/>
      <c r="BK66" s="561"/>
      <c r="BL66" s="561"/>
      <c r="BM66" s="573"/>
      <c r="BN66" s="561"/>
      <c r="BO66" s="634" t="str">
        <f t="shared" si="21"/>
        <v>-</v>
      </c>
      <c r="BP66" s="573"/>
      <c r="BQ66" s="560"/>
      <c r="BR66" s="560"/>
      <c r="BS66" s="561"/>
      <c r="BT66" s="561"/>
      <c r="BU66" s="561"/>
      <c r="BV66" s="561"/>
      <c r="BW66" s="635" t="str">
        <f t="shared" si="22"/>
        <v>-</v>
      </c>
      <c r="BX66" s="614"/>
      <c r="BY66" s="614"/>
      <c r="BZ66" s="614"/>
      <c r="CA66" s="614"/>
      <c r="CB66" s="614"/>
      <c r="CC66" s="614"/>
      <c r="CD66" s="617"/>
      <c r="CE66" s="616"/>
      <c r="CF66" s="616"/>
      <c r="CG66" s="616"/>
      <c r="CH66" s="616"/>
      <c r="CI66" s="614"/>
      <c r="CJ66" s="614"/>
      <c r="CK66" s="614"/>
      <c r="CL66" s="614"/>
      <c r="CM66" s="614"/>
      <c r="CN66" s="614"/>
      <c r="CO66" s="618"/>
      <c r="CP66" s="614"/>
      <c r="CQ66" s="623"/>
      <c r="CR66" s="624" t="str">
        <f t="shared" si="9"/>
        <v>-</v>
      </c>
      <c r="CS66" s="619" t="str">
        <f t="shared" si="23"/>
        <v>-</v>
      </c>
      <c r="CT66" s="557"/>
      <c r="CU66" s="557"/>
      <c r="CV66" s="570"/>
      <c r="CW66" s="570"/>
      <c r="CX66" s="570"/>
      <c r="CY66" s="571"/>
      <c r="CZ66" s="571"/>
      <c r="DA66" s="565"/>
      <c r="DB66" s="570"/>
      <c r="DC66" s="570"/>
      <c r="DD66" s="570"/>
      <c r="DE66" s="572"/>
      <c r="DF66" s="570"/>
      <c r="DG66" s="572"/>
      <c r="DH66" s="570"/>
      <c r="DI66" s="620" t="str">
        <f t="shared" si="24"/>
        <v/>
      </c>
      <c r="DJ66" s="570"/>
      <c r="DK66" s="572"/>
      <c r="DL66" s="570"/>
      <c r="DM66" s="570"/>
      <c r="DN66" s="570"/>
      <c r="DO66" s="570"/>
      <c r="DP66" s="570"/>
      <c r="DQ66" s="570"/>
      <c r="DR66" s="570"/>
      <c r="DS66" s="570"/>
      <c r="DT66" s="570"/>
      <c r="DU66" s="570"/>
      <c r="DV66" s="96"/>
      <c r="DW66" s="96"/>
      <c r="DX66" s="621"/>
      <c r="DY66" s="678"/>
      <c r="DZ66" s="678"/>
      <c r="EA66" s="678"/>
      <c r="EB66" s="678"/>
      <c r="EC66" s="678"/>
      <c r="ED66" s="1249"/>
      <c r="EE66" s="1249"/>
      <c r="EF66" s="1249"/>
      <c r="EG66" s="1249"/>
      <c r="EH66" s="1249"/>
      <c r="EI66" s="1249"/>
      <c r="EJ66" s="1249"/>
      <c r="EK66" s="1249"/>
      <c r="EL66" s="1249"/>
      <c r="EM66" s="1249"/>
      <c r="EN66" s="1249"/>
      <c r="EO66" s="1250"/>
      <c r="EP66" s="1249"/>
      <c r="EQ66" s="1249"/>
      <c r="ER66" s="1249"/>
      <c r="ES66" s="476" t="s">
        <v>349</v>
      </c>
    </row>
    <row r="67" spans="1:149" s="63" customFormat="1" hidden="1" x14ac:dyDescent="0.2">
      <c r="A67" s="563"/>
      <c r="B67" s="574"/>
      <c r="C67" s="574"/>
      <c r="D67" s="574"/>
      <c r="E67" s="566"/>
      <c r="F67" s="563"/>
      <c r="G67" s="563"/>
      <c r="H67" s="563"/>
      <c r="I67" s="3"/>
      <c r="J67" s="3"/>
      <c r="K67" s="3"/>
      <c r="L67" s="557"/>
      <c r="M67" s="557"/>
      <c r="N67" s="557"/>
      <c r="O67" s="628">
        <f t="shared" si="15"/>
        <v>0</v>
      </c>
      <c r="P67" s="557"/>
      <c r="Q67" s="557"/>
      <c r="R67" s="559"/>
      <c r="S67" s="557"/>
      <c r="T67" s="557"/>
      <c r="U67" s="557"/>
      <c r="V67" s="628">
        <f t="shared" si="16"/>
        <v>0</v>
      </c>
      <c r="W67" s="557"/>
      <c r="X67" s="557"/>
      <c r="Y67" s="559"/>
      <c r="Z67" s="557"/>
      <c r="AA67" s="557"/>
      <c r="AB67" s="557"/>
      <c r="AC67" s="628">
        <f t="shared" si="17"/>
        <v>0</v>
      </c>
      <c r="AD67" s="577"/>
      <c r="AE67" s="578"/>
      <c r="AF67" s="567"/>
      <c r="AG67" s="567"/>
      <c r="AH67" s="567"/>
      <c r="AI67" s="567"/>
      <c r="AJ67" s="567"/>
      <c r="AK67" s="567"/>
      <c r="AL67" s="568"/>
      <c r="AM67" s="568"/>
      <c r="AN67" s="568"/>
      <c r="AO67" s="579"/>
      <c r="AP67" s="557"/>
      <c r="AQ67" s="575"/>
      <c r="AR67" s="570"/>
      <c r="AS67" s="564"/>
      <c r="AT67" s="566"/>
      <c r="AU67" s="566"/>
      <c r="AV67" s="580"/>
      <c r="AW67" s="615" t="str">
        <f t="shared" si="18"/>
        <v>-</v>
      </c>
      <c r="AX67" s="576"/>
      <c r="AY67" s="557"/>
      <c r="AZ67" s="557"/>
      <c r="BA67" s="576"/>
      <c r="BB67" s="557"/>
      <c r="BC67" s="633" t="str">
        <f t="shared" si="19"/>
        <v>-</v>
      </c>
      <c r="BD67" s="576"/>
      <c r="BE67" s="563"/>
      <c r="BF67" s="633" t="str">
        <f t="shared" si="20"/>
        <v>-</v>
      </c>
      <c r="BG67" s="563"/>
      <c r="BH67" s="563"/>
      <c r="BI67" s="633"/>
      <c r="BJ67" s="573"/>
      <c r="BK67" s="561"/>
      <c r="BL67" s="561"/>
      <c r="BM67" s="573"/>
      <c r="BN67" s="561"/>
      <c r="BO67" s="634" t="str">
        <f t="shared" si="21"/>
        <v>-</v>
      </c>
      <c r="BP67" s="573"/>
      <c r="BQ67" s="560"/>
      <c r="BR67" s="560"/>
      <c r="BS67" s="561"/>
      <c r="BT67" s="561"/>
      <c r="BU67" s="561"/>
      <c r="BV67" s="561"/>
      <c r="BW67" s="635" t="str">
        <f t="shared" si="22"/>
        <v>-</v>
      </c>
      <c r="BX67" s="614"/>
      <c r="BY67" s="614"/>
      <c r="BZ67" s="614"/>
      <c r="CA67" s="614"/>
      <c r="CB67" s="614"/>
      <c r="CC67" s="614"/>
      <c r="CD67" s="617"/>
      <c r="CE67" s="616"/>
      <c r="CF67" s="616"/>
      <c r="CG67" s="616"/>
      <c r="CH67" s="616"/>
      <c r="CI67" s="614"/>
      <c r="CJ67" s="614"/>
      <c r="CK67" s="614"/>
      <c r="CL67" s="614"/>
      <c r="CM67" s="614"/>
      <c r="CN67" s="614"/>
      <c r="CO67" s="618"/>
      <c r="CP67" s="614"/>
      <c r="CQ67" s="623"/>
      <c r="CR67" s="624" t="str">
        <f t="shared" si="9"/>
        <v>-</v>
      </c>
      <c r="CS67" s="619" t="str">
        <f t="shared" si="23"/>
        <v>-</v>
      </c>
      <c r="CT67" s="563"/>
      <c r="CU67" s="563"/>
      <c r="CV67" s="570"/>
      <c r="CW67" s="570"/>
      <c r="CX67" s="570"/>
      <c r="CY67" s="571"/>
      <c r="CZ67" s="571"/>
      <c r="DA67" s="565"/>
      <c r="DB67" s="570"/>
      <c r="DC67" s="570"/>
      <c r="DD67" s="570"/>
      <c r="DE67" s="572"/>
      <c r="DF67" s="570"/>
      <c r="DG67" s="572"/>
      <c r="DH67" s="570"/>
      <c r="DI67" s="620" t="str">
        <f t="shared" si="24"/>
        <v/>
      </c>
      <c r="DJ67" s="570"/>
      <c r="DK67" s="572"/>
      <c r="DL67" s="570"/>
      <c r="DM67" s="570"/>
      <c r="DN67" s="570"/>
      <c r="DO67" s="570"/>
      <c r="DP67" s="570"/>
      <c r="DQ67" s="570"/>
      <c r="DR67" s="570"/>
      <c r="DS67" s="570"/>
      <c r="DT67" s="570"/>
      <c r="DU67" s="570"/>
      <c r="DV67" s="96"/>
      <c r="DW67" s="96"/>
      <c r="DX67" s="621"/>
      <c r="DY67" s="678"/>
      <c r="DZ67" s="678"/>
      <c r="EA67" s="678"/>
      <c r="EB67" s="678"/>
      <c r="EC67" s="678"/>
      <c r="ED67" s="1249"/>
      <c r="EE67" s="1249"/>
      <c r="EF67" s="1249"/>
      <c r="EG67" s="1249"/>
      <c r="EH67" s="1249"/>
      <c r="EI67" s="1249"/>
      <c r="EJ67" s="1249"/>
      <c r="EK67" s="1249"/>
      <c r="EL67" s="1249"/>
      <c r="EM67" s="1249"/>
      <c r="EN67" s="1249"/>
      <c r="EO67" s="1250"/>
      <c r="EP67" s="1249"/>
      <c r="EQ67" s="1249"/>
      <c r="ER67" s="1249"/>
      <c r="ES67" s="476" t="s">
        <v>349</v>
      </c>
    </row>
    <row r="68" spans="1:149" s="63" customFormat="1" hidden="1" x14ac:dyDescent="0.2">
      <c r="A68" s="557"/>
      <c r="B68" s="558"/>
      <c r="C68" s="558"/>
      <c r="D68" s="558"/>
      <c r="E68" s="558"/>
      <c r="F68" s="557"/>
      <c r="G68" s="557"/>
      <c r="H68" s="557"/>
      <c r="I68" s="3"/>
      <c r="J68" s="3"/>
      <c r="K68" s="3"/>
      <c r="L68" s="557"/>
      <c r="M68" s="557"/>
      <c r="N68" s="557"/>
      <c r="O68" s="628">
        <f t="shared" si="15"/>
        <v>0</v>
      </c>
      <c r="P68" s="557"/>
      <c r="Q68" s="557"/>
      <c r="R68" s="559"/>
      <c r="S68" s="557"/>
      <c r="T68" s="557"/>
      <c r="U68" s="557"/>
      <c r="V68" s="628">
        <f t="shared" si="16"/>
        <v>0</v>
      </c>
      <c r="W68" s="557"/>
      <c r="X68" s="557"/>
      <c r="Y68" s="559"/>
      <c r="Z68" s="557"/>
      <c r="AA68" s="557"/>
      <c r="AB68" s="557"/>
      <c r="AC68" s="628">
        <f t="shared" si="17"/>
        <v>0</v>
      </c>
      <c r="AD68" s="577"/>
      <c r="AE68" s="578"/>
      <c r="AF68" s="567"/>
      <c r="AG68" s="567"/>
      <c r="AH68" s="567"/>
      <c r="AI68" s="567"/>
      <c r="AJ68" s="567"/>
      <c r="AK68" s="567"/>
      <c r="AL68" s="560"/>
      <c r="AM68" s="560"/>
      <c r="AN68" s="560"/>
      <c r="AO68" s="579"/>
      <c r="AP68" s="561"/>
      <c r="AQ68" s="562"/>
      <c r="AR68" s="570"/>
      <c r="AS68" s="564"/>
      <c r="AT68" s="565"/>
      <c r="AU68" s="566"/>
      <c r="AV68" s="580"/>
      <c r="AW68" s="615" t="str">
        <f t="shared" si="18"/>
        <v>-</v>
      </c>
      <c r="AX68" s="576"/>
      <c r="AY68" s="557"/>
      <c r="AZ68" s="557"/>
      <c r="BA68" s="576"/>
      <c r="BB68" s="561"/>
      <c r="BC68" s="633" t="str">
        <f t="shared" si="19"/>
        <v>-</v>
      </c>
      <c r="BD68" s="576"/>
      <c r="BE68" s="557"/>
      <c r="BF68" s="633" t="str">
        <f t="shared" si="20"/>
        <v>-</v>
      </c>
      <c r="BG68" s="557"/>
      <c r="BH68" s="557"/>
      <c r="BI68" s="633"/>
      <c r="BJ68" s="573"/>
      <c r="BK68" s="561"/>
      <c r="BL68" s="561"/>
      <c r="BM68" s="573"/>
      <c r="BN68" s="561"/>
      <c r="BO68" s="634" t="str">
        <f t="shared" si="21"/>
        <v>-</v>
      </c>
      <c r="BP68" s="573"/>
      <c r="BQ68" s="560"/>
      <c r="BR68" s="560"/>
      <c r="BS68" s="561"/>
      <c r="BT68" s="561"/>
      <c r="BU68" s="561"/>
      <c r="BV68" s="561"/>
      <c r="BW68" s="635" t="str">
        <f t="shared" si="22"/>
        <v>-</v>
      </c>
      <c r="BX68" s="614"/>
      <c r="BY68" s="614"/>
      <c r="BZ68" s="614"/>
      <c r="CA68" s="614"/>
      <c r="CB68" s="614"/>
      <c r="CC68" s="614"/>
      <c r="CD68" s="617"/>
      <c r="CE68" s="616"/>
      <c r="CF68" s="616"/>
      <c r="CG68" s="616"/>
      <c r="CH68" s="616"/>
      <c r="CI68" s="614"/>
      <c r="CJ68" s="614"/>
      <c r="CK68" s="614"/>
      <c r="CL68" s="614"/>
      <c r="CM68" s="614"/>
      <c r="CN68" s="614"/>
      <c r="CO68" s="618"/>
      <c r="CP68" s="614"/>
      <c r="CQ68" s="623"/>
      <c r="CR68" s="624" t="str">
        <f t="shared" si="9"/>
        <v>-</v>
      </c>
      <c r="CS68" s="619" t="str">
        <f t="shared" si="23"/>
        <v>-</v>
      </c>
      <c r="CT68" s="557"/>
      <c r="CU68" s="557"/>
      <c r="CV68" s="570"/>
      <c r="CW68" s="570"/>
      <c r="CX68" s="570"/>
      <c r="CY68" s="571"/>
      <c r="CZ68" s="571"/>
      <c r="DA68" s="565"/>
      <c r="DB68" s="570"/>
      <c r="DC68" s="570"/>
      <c r="DD68" s="570"/>
      <c r="DE68" s="572"/>
      <c r="DF68" s="570"/>
      <c r="DG68" s="572"/>
      <c r="DH68" s="570"/>
      <c r="DI68" s="620" t="str">
        <f t="shared" si="24"/>
        <v/>
      </c>
      <c r="DJ68" s="570"/>
      <c r="DK68" s="572"/>
      <c r="DL68" s="570"/>
      <c r="DM68" s="570"/>
      <c r="DN68" s="570"/>
      <c r="DO68" s="570"/>
      <c r="DP68" s="570"/>
      <c r="DQ68" s="570"/>
      <c r="DR68" s="570"/>
      <c r="DS68" s="570"/>
      <c r="DT68" s="570"/>
      <c r="DU68" s="570"/>
      <c r="DV68" s="96"/>
      <c r="DW68" s="96"/>
      <c r="DX68" s="621"/>
      <c r="DY68" s="678"/>
      <c r="DZ68" s="678"/>
      <c r="EA68" s="678"/>
      <c r="EB68" s="678"/>
      <c r="EC68" s="678"/>
      <c r="ED68" s="1249"/>
      <c r="EE68" s="1249"/>
      <c r="EF68" s="1249"/>
      <c r="EG68" s="1249"/>
      <c r="EH68" s="1249"/>
      <c r="EI68" s="1249"/>
      <c r="EJ68" s="1249"/>
      <c r="EK68" s="1249"/>
      <c r="EL68" s="1249"/>
      <c r="EM68" s="1249"/>
      <c r="EN68" s="1249"/>
      <c r="EO68" s="1250"/>
      <c r="EP68" s="1249"/>
      <c r="EQ68" s="1249"/>
      <c r="ER68" s="1249"/>
      <c r="ES68" s="476" t="s">
        <v>349</v>
      </c>
    </row>
    <row r="69" spans="1:149" s="63" customFormat="1" hidden="1" x14ac:dyDescent="0.2">
      <c r="A69" s="563"/>
      <c r="B69" s="574"/>
      <c r="C69" s="574"/>
      <c r="D69" s="574"/>
      <c r="E69" s="566"/>
      <c r="F69" s="563"/>
      <c r="G69" s="563"/>
      <c r="H69" s="563"/>
      <c r="I69" s="3"/>
      <c r="J69" s="3"/>
      <c r="K69" s="3"/>
      <c r="L69" s="557"/>
      <c r="M69" s="557"/>
      <c r="N69" s="557"/>
      <c r="O69" s="628">
        <f t="shared" si="15"/>
        <v>0</v>
      </c>
      <c r="P69" s="557"/>
      <c r="Q69" s="557"/>
      <c r="R69" s="559"/>
      <c r="S69" s="557"/>
      <c r="T69" s="557"/>
      <c r="U69" s="557"/>
      <c r="V69" s="628">
        <f t="shared" si="16"/>
        <v>0</v>
      </c>
      <c r="W69" s="557"/>
      <c r="X69" s="557"/>
      <c r="Y69" s="559"/>
      <c r="Z69" s="557"/>
      <c r="AA69" s="557"/>
      <c r="AB69" s="557"/>
      <c r="AC69" s="628">
        <f t="shared" si="17"/>
        <v>0</v>
      </c>
      <c r="AD69" s="577"/>
      <c r="AE69" s="578"/>
      <c r="AF69" s="567"/>
      <c r="AG69" s="567"/>
      <c r="AH69" s="567"/>
      <c r="AI69" s="567"/>
      <c r="AJ69" s="567"/>
      <c r="AK69" s="567"/>
      <c r="AL69" s="568"/>
      <c r="AM69" s="568"/>
      <c r="AN69" s="568"/>
      <c r="AO69" s="579"/>
      <c r="AP69" s="557"/>
      <c r="AQ69" s="575"/>
      <c r="AR69" s="570"/>
      <c r="AS69" s="564"/>
      <c r="AT69" s="566"/>
      <c r="AU69" s="566"/>
      <c r="AV69" s="580"/>
      <c r="AW69" s="615" t="str">
        <f t="shared" si="18"/>
        <v>-</v>
      </c>
      <c r="AX69" s="576"/>
      <c r="AY69" s="557"/>
      <c r="AZ69" s="557"/>
      <c r="BA69" s="576"/>
      <c r="BB69" s="557"/>
      <c r="BC69" s="633" t="str">
        <f t="shared" si="19"/>
        <v>-</v>
      </c>
      <c r="BD69" s="576"/>
      <c r="BE69" s="563"/>
      <c r="BF69" s="633" t="str">
        <f t="shared" si="20"/>
        <v>-</v>
      </c>
      <c r="BG69" s="563"/>
      <c r="BH69" s="563"/>
      <c r="BI69" s="633"/>
      <c r="BJ69" s="573"/>
      <c r="BK69" s="561"/>
      <c r="BL69" s="561"/>
      <c r="BM69" s="573"/>
      <c r="BN69" s="561"/>
      <c r="BO69" s="634" t="str">
        <f t="shared" si="21"/>
        <v>-</v>
      </c>
      <c r="BP69" s="573"/>
      <c r="BQ69" s="560"/>
      <c r="BR69" s="560"/>
      <c r="BS69" s="561"/>
      <c r="BT69" s="561"/>
      <c r="BU69" s="561"/>
      <c r="BV69" s="561"/>
      <c r="BW69" s="635" t="str">
        <f t="shared" si="22"/>
        <v>-</v>
      </c>
      <c r="BX69" s="614"/>
      <c r="BY69" s="614"/>
      <c r="BZ69" s="614"/>
      <c r="CA69" s="614"/>
      <c r="CB69" s="614"/>
      <c r="CC69" s="614"/>
      <c r="CD69" s="617"/>
      <c r="CE69" s="616"/>
      <c r="CF69" s="616"/>
      <c r="CG69" s="616"/>
      <c r="CH69" s="616"/>
      <c r="CI69" s="614"/>
      <c r="CJ69" s="614"/>
      <c r="CK69" s="614"/>
      <c r="CL69" s="614"/>
      <c r="CM69" s="614"/>
      <c r="CN69" s="614"/>
      <c r="CO69" s="618"/>
      <c r="CP69" s="614"/>
      <c r="CQ69" s="623"/>
      <c r="CR69" s="624" t="str">
        <f t="shared" si="9"/>
        <v>-</v>
      </c>
      <c r="CS69" s="619" t="str">
        <f t="shared" si="23"/>
        <v>-</v>
      </c>
      <c r="CT69" s="563"/>
      <c r="CU69" s="563"/>
      <c r="CV69" s="570"/>
      <c r="CW69" s="570"/>
      <c r="CX69" s="570"/>
      <c r="CY69" s="571"/>
      <c r="CZ69" s="571"/>
      <c r="DA69" s="565"/>
      <c r="DB69" s="570"/>
      <c r="DC69" s="570"/>
      <c r="DD69" s="570"/>
      <c r="DE69" s="572"/>
      <c r="DF69" s="570"/>
      <c r="DG69" s="572"/>
      <c r="DH69" s="570"/>
      <c r="DI69" s="620" t="str">
        <f t="shared" si="24"/>
        <v/>
      </c>
      <c r="DJ69" s="570"/>
      <c r="DK69" s="572"/>
      <c r="DL69" s="570"/>
      <c r="DM69" s="570"/>
      <c r="DN69" s="570"/>
      <c r="DO69" s="570"/>
      <c r="DP69" s="570"/>
      <c r="DQ69" s="570"/>
      <c r="DR69" s="570"/>
      <c r="DS69" s="570"/>
      <c r="DT69" s="570"/>
      <c r="DU69" s="570"/>
      <c r="DV69" s="96"/>
      <c r="DW69" s="96"/>
      <c r="DX69" s="621"/>
      <c r="DY69" s="678"/>
      <c r="DZ69" s="678"/>
      <c r="EA69" s="678"/>
      <c r="EB69" s="678"/>
      <c r="EC69" s="678"/>
      <c r="ED69" s="1249"/>
      <c r="EE69" s="1249"/>
      <c r="EF69" s="1249"/>
      <c r="EG69" s="1249"/>
      <c r="EH69" s="1249"/>
      <c r="EI69" s="1249"/>
      <c r="EJ69" s="1249"/>
      <c r="EK69" s="1249"/>
      <c r="EL69" s="1249"/>
      <c r="EM69" s="1249"/>
      <c r="EN69" s="1249"/>
      <c r="EO69" s="1250"/>
      <c r="EP69" s="1249"/>
      <c r="EQ69" s="1249"/>
      <c r="ER69" s="1249"/>
      <c r="ES69" s="476" t="s">
        <v>349</v>
      </c>
    </row>
    <row r="70" spans="1:149" s="63" customFormat="1" hidden="1" x14ac:dyDescent="0.2">
      <c r="A70" s="563"/>
      <c r="B70" s="574"/>
      <c r="C70" s="574"/>
      <c r="D70" s="574"/>
      <c r="E70" s="566"/>
      <c r="F70" s="563"/>
      <c r="G70" s="563"/>
      <c r="H70" s="563"/>
      <c r="I70" s="3"/>
      <c r="J70" s="3"/>
      <c r="K70" s="3"/>
      <c r="L70" s="557"/>
      <c r="M70" s="557"/>
      <c r="N70" s="557"/>
      <c r="O70" s="628">
        <f t="shared" si="15"/>
        <v>0</v>
      </c>
      <c r="P70" s="557"/>
      <c r="Q70" s="557"/>
      <c r="R70" s="559"/>
      <c r="S70" s="557"/>
      <c r="T70" s="557"/>
      <c r="U70" s="557"/>
      <c r="V70" s="628">
        <f t="shared" si="16"/>
        <v>0</v>
      </c>
      <c r="W70" s="557"/>
      <c r="X70" s="557"/>
      <c r="Y70" s="559"/>
      <c r="Z70" s="557"/>
      <c r="AA70" s="557"/>
      <c r="AB70" s="557"/>
      <c r="AC70" s="628">
        <f t="shared" si="17"/>
        <v>0</v>
      </c>
      <c r="AD70" s="577"/>
      <c r="AE70" s="578"/>
      <c r="AF70" s="567"/>
      <c r="AG70" s="567"/>
      <c r="AH70" s="567"/>
      <c r="AI70" s="567"/>
      <c r="AJ70" s="567"/>
      <c r="AK70" s="567"/>
      <c r="AL70" s="568"/>
      <c r="AM70" s="568"/>
      <c r="AN70" s="568"/>
      <c r="AO70" s="579"/>
      <c r="AP70" s="557"/>
      <c r="AQ70" s="575"/>
      <c r="AR70" s="570"/>
      <c r="AS70" s="564"/>
      <c r="AT70" s="566"/>
      <c r="AU70" s="566"/>
      <c r="AV70" s="580"/>
      <c r="AW70" s="615" t="str">
        <f t="shared" si="18"/>
        <v>-</v>
      </c>
      <c r="AX70" s="576"/>
      <c r="AY70" s="557"/>
      <c r="AZ70" s="557"/>
      <c r="BA70" s="576"/>
      <c r="BB70" s="557"/>
      <c r="BC70" s="633" t="str">
        <f t="shared" si="19"/>
        <v>-</v>
      </c>
      <c r="BD70" s="576"/>
      <c r="BE70" s="563"/>
      <c r="BF70" s="633" t="str">
        <f t="shared" si="20"/>
        <v>-</v>
      </c>
      <c r="BG70" s="563"/>
      <c r="BH70" s="563"/>
      <c r="BI70" s="633"/>
      <c r="BJ70" s="573"/>
      <c r="BK70" s="561"/>
      <c r="BL70" s="561"/>
      <c r="BM70" s="573"/>
      <c r="BN70" s="561"/>
      <c r="BO70" s="634" t="str">
        <f t="shared" si="21"/>
        <v>-</v>
      </c>
      <c r="BP70" s="573"/>
      <c r="BQ70" s="560"/>
      <c r="BR70" s="560"/>
      <c r="BS70" s="561"/>
      <c r="BT70" s="561"/>
      <c r="BU70" s="561"/>
      <c r="BV70" s="561"/>
      <c r="BW70" s="635" t="str">
        <f t="shared" si="22"/>
        <v>-</v>
      </c>
      <c r="BX70" s="614"/>
      <c r="BY70" s="614"/>
      <c r="BZ70" s="614"/>
      <c r="CA70" s="614"/>
      <c r="CB70" s="614"/>
      <c r="CC70" s="614"/>
      <c r="CD70" s="617"/>
      <c r="CE70" s="616"/>
      <c r="CF70" s="616"/>
      <c r="CG70" s="616"/>
      <c r="CH70" s="616"/>
      <c r="CI70" s="614"/>
      <c r="CJ70" s="614"/>
      <c r="CK70" s="614"/>
      <c r="CL70" s="614"/>
      <c r="CM70" s="614"/>
      <c r="CN70" s="614"/>
      <c r="CO70" s="618"/>
      <c r="CP70" s="614"/>
      <c r="CQ70" s="623"/>
      <c r="CR70" s="624" t="str">
        <f t="shared" si="9"/>
        <v>-</v>
      </c>
      <c r="CS70" s="619" t="str">
        <f t="shared" si="23"/>
        <v>-</v>
      </c>
      <c r="CT70" s="563"/>
      <c r="CU70" s="563"/>
      <c r="CV70" s="570"/>
      <c r="CW70" s="570"/>
      <c r="CX70" s="570"/>
      <c r="CY70" s="571"/>
      <c r="CZ70" s="571"/>
      <c r="DA70" s="565"/>
      <c r="DB70" s="570"/>
      <c r="DC70" s="570"/>
      <c r="DD70" s="570"/>
      <c r="DE70" s="572"/>
      <c r="DF70" s="570"/>
      <c r="DG70" s="572"/>
      <c r="DH70" s="570"/>
      <c r="DI70" s="620" t="str">
        <f t="shared" si="24"/>
        <v/>
      </c>
      <c r="DJ70" s="570"/>
      <c r="DK70" s="572"/>
      <c r="DL70" s="570"/>
      <c r="DM70" s="570"/>
      <c r="DN70" s="570"/>
      <c r="DO70" s="570"/>
      <c r="DP70" s="570"/>
      <c r="DQ70" s="570"/>
      <c r="DR70" s="570"/>
      <c r="DS70" s="570"/>
      <c r="DT70" s="570"/>
      <c r="DU70" s="570"/>
      <c r="DV70" s="96"/>
      <c r="DW70" s="96"/>
      <c r="DX70" s="621"/>
      <c r="DY70" s="678"/>
      <c r="DZ70" s="678"/>
      <c r="EA70" s="678"/>
      <c r="EB70" s="678"/>
      <c r="EC70" s="678"/>
      <c r="ED70" s="1249"/>
      <c r="EE70" s="1249"/>
      <c r="EF70" s="1249"/>
      <c r="EG70" s="1249"/>
      <c r="EH70" s="1249"/>
      <c r="EI70" s="1249"/>
      <c r="EJ70" s="1249"/>
      <c r="EK70" s="1249"/>
      <c r="EL70" s="1249"/>
      <c r="EM70" s="1249"/>
      <c r="EN70" s="1249"/>
      <c r="EO70" s="1250"/>
      <c r="EP70" s="1249"/>
      <c r="EQ70" s="1249"/>
      <c r="ER70" s="1249"/>
      <c r="ES70" s="476" t="s">
        <v>349</v>
      </c>
    </row>
    <row r="71" spans="1:149" s="63" customFormat="1" hidden="1" x14ac:dyDescent="0.2">
      <c r="A71" s="563"/>
      <c r="B71" s="574"/>
      <c r="C71" s="574"/>
      <c r="D71" s="574"/>
      <c r="E71" s="566"/>
      <c r="F71" s="563"/>
      <c r="G71" s="563"/>
      <c r="H71" s="563"/>
      <c r="I71" s="3"/>
      <c r="J71" s="3"/>
      <c r="K71" s="3"/>
      <c r="L71" s="557"/>
      <c r="M71" s="557"/>
      <c r="N71" s="557"/>
      <c r="O71" s="628">
        <f t="shared" si="15"/>
        <v>0</v>
      </c>
      <c r="P71" s="557"/>
      <c r="Q71" s="557"/>
      <c r="R71" s="559"/>
      <c r="S71" s="557"/>
      <c r="T71" s="557"/>
      <c r="U71" s="557"/>
      <c r="V71" s="628">
        <f t="shared" si="16"/>
        <v>0</v>
      </c>
      <c r="W71" s="557"/>
      <c r="X71" s="557"/>
      <c r="Y71" s="559"/>
      <c r="Z71" s="557"/>
      <c r="AA71" s="557"/>
      <c r="AB71" s="557"/>
      <c r="AC71" s="628">
        <f t="shared" si="17"/>
        <v>0</v>
      </c>
      <c r="AD71" s="577"/>
      <c r="AE71" s="578"/>
      <c r="AF71" s="567"/>
      <c r="AG71" s="567"/>
      <c r="AH71" s="567"/>
      <c r="AI71" s="567"/>
      <c r="AJ71" s="567"/>
      <c r="AK71" s="567"/>
      <c r="AL71" s="568"/>
      <c r="AM71" s="568"/>
      <c r="AN71" s="568"/>
      <c r="AO71" s="579"/>
      <c r="AP71" s="557"/>
      <c r="AQ71" s="575"/>
      <c r="AR71" s="570"/>
      <c r="AS71" s="564"/>
      <c r="AT71" s="566"/>
      <c r="AU71" s="566"/>
      <c r="AV71" s="580"/>
      <c r="AW71" s="615" t="str">
        <f t="shared" si="18"/>
        <v>-</v>
      </c>
      <c r="AX71" s="576"/>
      <c r="AY71" s="557"/>
      <c r="AZ71" s="557"/>
      <c r="BA71" s="576"/>
      <c r="BB71" s="557"/>
      <c r="BC71" s="633" t="str">
        <f t="shared" si="19"/>
        <v>-</v>
      </c>
      <c r="BD71" s="576"/>
      <c r="BE71" s="563"/>
      <c r="BF71" s="633" t="str">
        <f t="shared" si="20"/>
        <v>-</v>
      </c>
      <c r="BG71" s="563"/>
      <c r="BH71" s="563"/>
      <c r="BI71" s="633"/>
      <c r="BJ71" s="573"/>
      <c r="BK71" s="561"/>
      <c r="BL71" s="561"/>
      <c r="BM71" s="573"/>
      <c r="BN71" s="561"/>
      <c r="BO71" s="634" t="str">
        <f t="shared" si="21"/>
        <v>-</v>
      </c>
      <c r="BP71" s="573"/>
      <c r="BQ71" s="560"/>
      <c r="BR71" s="560"/>
      <c r="BS71" s="561"/>
      <c r="BT71" s="561"/>
      <c r="BU71" s="561"/>
      <c r="BV71" s="561"/>
      <c r="BW71" s="635" t="str">
        <f t="shared" si="22"/>
        <v>-</v>
      </c>
      <c r="BX71" s="614"/>
      <c r="BY71" s="614"/>
      <c r="BZ71" s="614"/>
      <c r="CA71" s="614"/>
      <c r="CB71" s="614"/>
      <c r="CC71" s="614"/>
      <c r="CD71" s="617"/>
      <c r="CE71" s="616"/>
      <c r="CF71" s="616"/>
      <c r="CG71" s="616"/>
      <c r="CH71" s="616"/>
      <c r="CI71" s="614"/>
      <c r="CJ71" s="614"/>
      <c r="CK71" s="614"/>
      <c r="CL71" s="614"/>
      <c r="CM71" s="614"/>
      <c r="CN71" s="614"/>
      <c r="CO71" s="618"/>
      <c r="CP71" s="614"/>
      <c r="CQ71" s="623"/>
      <c r="CR71" s="624" t="str">
        <f t="shared" si="9"/>
        <v>-</v>
      </c>
      <c r="CS71" s="619" t="str">
        <f t="shared" si="23"/>
        <v>-</v>
      </c>
      <c r="CT71" s="563"/>
      <c r="CU71" s="563"/>
      <c r="CV71" s="570"/>
      <c r="CW71" s="570"/>
      <c r="CX71" s="570"/>
      <c r="CY71" s="571"/>
      <c r="CZ71" s="571"/>
      <c r="DA71" s="565"/>
      <c r="DB71" s="570"/>
      <c r="DC71" s="570"/>
      <c r="DD71" s="570"/>
      <c r="DE71" s="572"/>
      <c r="DF71" s="570"/>
      <c r="DG71" s="572"/>
      <c r="DH71" s="570"/>
      <c r="DI71" s="620" t="str">
        <f t="shared" si="24"/>
        <v/>
      </c>
      <c r="DJ71" s="570"/>
      <c r="DK71" s="572"/>
      <c r="DL71" s="570"/>
      <c r="DM71" s="570"/>
      <c r="DN71" s="570"/>
      <c r="DO71" s="570"/>
      <c r="DP71" s="570"/>
      <c r="DQ71" s="570"/>
      <c r="DR71" s="570"/>
      <c r="DS71" s="570"/>
      <c r="DT71" s="570"/>
      <c r="DU71" s="570"/>
      <c r="DV71" s="96"/>
      <c r="DW71" s="96"/>
      <c r="DX71" s="621"/>
      <c r="DY71" s="678"/>
      <c r="DZ71" s="678"/>
      <c r="EA71" s="678"/>
      <c r="EB71" s="678"/>
      <c r="EC71" s="678"/>
      <c r="ED71" s="1249"/>
      <c r="EE71" s="1249"/>
      <c r="EF71" s="1249"/>
      <c r="EG71" s="1249"/>
      <c r="EH71" s="1249"/>
      <c r="EI71" s="1249"/>
      <c r="EJ71" s="1249"/>
      <c r="EK71" s="1249"/>
      <c r="EL71" s="1249"/>
      <c r="EM71" s="1249"/>
      <c r="EN71" s="1249"/>
      <c r="EO71" s="1250"/>
      <c r="EP71" s="1249"/>
      <c r="EQ71" s="1249"/>
      <c r="ER71" s="1249"/>
      <c r="ES71" s="476" t="s">
        <v>349</v>
      </c>
    </row>
    <row r="72" spans="1:149" s="63" customFormat="1" hidden="1" x14ac:dyDescent="0.2">
      <c r="A72" s="563"/>
      <c r="B72" s="574"/>
      <c r="C72" s="574"/>
      <c r="D72" s="574"/>
      <c r="E72" s="566"/>
      <c r="F72" s="563"/>
      <c r="G72" s="563"/>
      <c r="H72" s="563"/>
      <c r="I72" s="3"/>
      <c r="J72" s="3"/>
      <c r="K72" s="3"/>
      <c r="L72" s="557"/>
      <c r="M72" s="557"/>
      <c r="N72" s="557"/>
      <c r="O72" s="628">
        <f t="shared" si="15"/>
        <v>0</v>
      </c>
      <c r="P72" s="557"/>
      <c r="Q72" s="557"/>
      <c r="R72" s="559"/>
      <c r="S72" s="557"/>
      <c r="T72" s="557"/>
      <c r="U72" s="557"/>
      <c r="V72" s="628">
        <f t="shared" si="16"/>
        <v>0</v>
      </c>
      <c r="W72" s="557"/>
      <c r="X72" s="557"/>
      <c r="Y72" s="559"/>
      <c r="Z72" s="557"/>
      <c r="AA72" s="557"/>
      <c r="AB72" s="557"/>
      <c r="AC72" s="628">
        <f t="shared" si="17"/>
        <v>0</v>
      </c>
      <c r="AD72" s="577"/>
      <c r="AE72" s="578"/>
      <c r="AF72" s="567"/>
      <c r="AG72" s="567"/>
      <c r="AH72" s="567"/>
      <c r="AI72" s="567"/>
      <c r="AJ72" s="567"/>
      <c r="AK72" s="567"/>
      <c r="AL72" s="568"/>
      <c r="AM72" s="568"/>
      <c r="AN72" s="568"/>
      <c r="AO72" s="579"/>
      <c r="AP72" s="557"/>
      <c r="AQ72" s="575"/>
      <c r="AR72" s="570"/>
      <c r="AS72" s="564"/>
      <c r="AT72" s="566"/>
      <c r="AU72" s="566"/>
      <c r="AV72" s="580"/>
      <c r="AW72" s="615" t="str">
        <f t="shared" si="18"/>
        <v>-</v>
      </c>
      <c r="AX72" s="576"/>
      <c r="AY72" s="557"/>
      <c r="AZ72" s="557"/>
      <c r="BA72" s="576"/>
      <c r="BB72" s="557"/>
      <c r="BC72" s="633" t="str">
        <f t="shared" si="19"/>
        <v>-</v>
      </c>
      <c r="BD72" s="576"/>
      <c r="BE72" s="563"/>
      <c r="BF72" s="633" t="str">
        <f t="shared" si="20"/>
        <v>-</v>
      </c>
      <c r="BG72" s="563"/>
      <c r="BH72" s="563"/>
      <c r="BI72" s="633"/>
      <c r="BJ72" s="573"/>
      <c r="BK72" s="561"/>
      <c r="BL72" s="561"/>
      <c r="BM72" s="573"/>
      <c r="BN72" s="561"/>
      <c r="BO72" s="634" t="str">
        <f t="shared" si="21"/>
        <v>-</v>
      </c>
      <c r="BP72" s="573"/>
      <c r="BQ72" s="560"/>
      <c r="BR72" s="560"/>
      <c r="BS72" s="561"/>
      <c r="BT72" s="561"/>
      <c r="BU72" s="561"/>
      <c r="BV72" s="561"/>
      <c r="BW72" s="635" t="str">
        <f t="shared" si="22"/>
        <v>-</v>
      </c>
      <c r="BX72" s="614"/>
      <c r="BY72" s="614"/>
      <c r="BZ72" s="614"/>
      <c r="CA72" s="614"/>
      <c r="CB72" s="614"/>
      <c r="CC72" s="614"/>
      <c r="CD72" s="617"/>
      <c r="CE72" s="616"/>
      <c r="CF72" s="616"/>
      <c r="CG72" s="616"/>
      <c r="CH72" s="616"/>
      <c r="CI72" s="614"/>
      <c r="CJ72" s="614"/>
      <c r="CK72" s="614"/>
      <c r="CL72" s="614"/>
      <c r="CM72" s="614"/>
      <c r="CN72" s="614"/>
      <c r="CO72" s="618"/>
      <c r="CP72" s="614"/>
      <c r="CQ72" s="623"/>
      <c r="CR72" s="624" t="str">
        <f t="shared" si="9"/>
        <v>-</v>
      </c>
      <c r="CS72" s="619" t="str">
        <f t="shared" si="23"/>
        <v>-</v>
      </c>
      <c r="CT72" s="563"/>
      <c r="CU72" s="563"/>
      <c r="CV72" s="570"/>
      <c r="CW72" s="570"/>
      <c r="CX72" s="570"/>
      <c r="CY72" s="571"/>
      <c r="CZ72" s="571"/>
      <c r="DA72" s="565"/>
      <c r="DB72" s="570"/>
      <c r="DC72" s="570"/>
      <c r="DD72" s="570"/>
      <c r="DE72" s="572"/>
      <c r="DF72" s="570"/>
      <c r="DG72" s="572"/>
      <c r="DH72" s="570"/>
      <c r="DI72" s="620" t="str">
        <f t="shared" si="24"/>
        <v/>
      </c>
      <c r="DJ72" s="570"/>
      <c r="DK72" s="572"/>
      <c r="DL72" s="570"/>
      <c r="DM72" s="570"/>
      <c r="DN72" s="570"/>
      <c r="DO72" s="570"/>
      <c r="DP72" s="570"/>
      <c r="DQ72" s="570"/>
      <c r="DR72" s="570"/>
      <c r="DS72" s="570"/>
      <c r="DT72" s="570"/>
      <c r="DU72" s="570"/>
      <c r="DV72" s="96"/>
      <c r="DW72" s="96"/>
      <c r="DX72" s="621"/>
      <c r="DY72" s="678"/>
      <c r="DZ72" s="678"/>
      <c r="EA72" s="678"/>
      <c r="EB72" s="678"/>
      <c r="EC72" s="678"/>
      <c r="ED72" s="1249"/>
      <c r="EE72" s="1249"/>
      <c r="EF72" s="1249"/>
      <c r="EG72" s="1249"/>
      <c r="EH72" s="1249"/>
      <c r="EI72" s="1249"/>
      <c r="EJ72" s="1249"/>
      <c r="EK72" s="1249"/>
      <c r="EL72" s="1249"/>
      <c r="EM72" s="1249"/>
      <c r="EN72" s="1249"/>
      <c r="EO72" s="1250"/>
      <c r="EP72" s="1249"/>
      <c r="EQ72" s="1249"/>
      <c r="ER72" s="1249"/>
      <c r="ES72" s="476" t="s">
        <v>349</v>
      </c>
    </row>
    <row r="73" spans="1:149" s="63" customFormat="1" hidden="1" x14ac:dyDescent="0.2">
      <c r="A73" s="557"/>
      <c r="B73" s="558"/>
      <c r="C73" s="558"/>
      <c r="D73" s="558"/>
      <c r="E73" s="558"/>
      <c r="F73" s="557"/>
      <c r="G73" s="557"/>
      <c r="H73" s="557"/>
      <c r="I73" s="3"/>
      <c r="J73" s="3"/>
      <c r="K73" s="3"/>
      <c r="L73" s="557"/>
      <c r="M73" s="557"/>
      <c r="N73" s="557"/>
      <c r="O73" s="628">
        <f t="shared" si="15"/>
        <v>0</v>
      </c>
      <c r="P73" s="557"/>
      <c r="Q73" s="557"/>
      <c r="R73" s="559"/>
      <c r="S73" s="557"/>
      <c r="T73" s="557"/>
      <c r="U73" s="557"/>
      <c r="V73" s="628">
        <f t="shared" si="16"/>
        <v>0</v>
      </c>
      <c r="W73" s="557"/>
      <c r="X73" s="557"/>
      <c r="Y73" s="559"/>
      <c r="Z73" s="557"/>
      <c r="AA73" s="557"/>
      <c r="AB73" s="557"/>
      <c r="AC73" s="628">
        <f t="shared" si="17"/>
        <v>0</v>
      </c>
      <c r="AD73" s="577"/>
      <c r="AE73" s="578"/>
      <c r="AF73" s="567"/>
      <c r="AG73" s="567"/>
      <c r="AH73" s="567"/>
      <c r="AI73" s="567"/>
      <c r="AJ73" s="567"/>
      <c r="AK73" s="567"/>
      <c r="AL73" s="560"/>
      <c r="AM73" s="560"/>
      <c r="AN73" s="560"/>
      <c r="AO73" s="579"/>
      <c r="AP73" s="561"/>
      <c r="AQ73" s="562"/>
      <c r="AR73" s="570"/>
      <c r="AS73" s="564"/>
      <c r="AT73" s="565"/>
      <c r="AU73" s="566"/>
      <c r="AV73" s="580"/>
      <c r="AW73" s="615" t="str">
        <f t="shared" si="18"/>
        <v>-</v>
      </c>
      <c r="AX73" s="576"/>
      <c r="AY73" s="557"/>
      <c r="AZ73" s="557"/>
      <c r="BA73" s="576"/>
      <c r="BB73" s="561"/>
      <c r="BC73" s="633" t="str">
        <f t="shared" si="19"/>
        <v>-</v>
      </c>
      <c r="BD73" s="576"/>
      <c r="BE73" s="557"/>
      <c r="BF73" s="633" t="str">
        <f t="shared" si="20"/>
        <v>-</v>
      </c>
      <c r="BG73" s="557"/>
      <c r="BH73" s="557"/>
      <c r="BI73" s="633"/>
      <c r="BJ73" s="573"/>
      <c r="BK73" s="561"/>
      <c r="BL73" s="561"/>
      <c r="BM73" s="573"/>
      <c r="BN73" s="561"/>
      <c r="BO73" s="634" t="str">
        <f t="shared" si="21"/>
        <v>-</v>
      </c>
      <c r="BP73" s="573"/>
      <c r="BQ73" s="560"/>
      <c r="BR73" s="560"/>
      <c r="BS73" s="561"/>
      <c r="BT73" s="561"/>
      <c r="BU73" s="561"/>
      <c r="BV73" s="561"/>
      <c r="BW73" s="635" t="str">
        <f t="shared" si="22"/>
        <v>-</v>
      </c>
      <c r="BX73" s="614"/>
      <c r="BY73" s="614"/>
      <c r="BZ73" s="614"/>
      <c r="CA73" s="614"/>
      <c r="CB73" s="614"/>
      <c r="CC73" s="614"/>
      <c r="CD73" s="617"/>
      <c r="CE73" s="616"/>
      <c r="CF73" s="616"/>
      <c r="CG73" s="616"/>
      <c r="CH73" s="616"/>
      <c r="CI73" s="614"/>
      <c r="CJ73" s="614"/>
      <c r="CK73" s="614"/>
      <c r="CL73" s="614"/>
      <c r="CM73" s="614"/>
      <c r="CN73" s="614"/>
      <c r="CO73" s="618"/>
      <c r="CP73" s="614"/>
      <c r="CQ73" s="623"/>
      <c r="CR73" s="624" t="str">
        <f t="shared" si="9"/>
        <v>-</v>
      </c>
      <c r="CS73" s="619" t="str">
        <f t="shared" si="23"/>
        <v>-</v>
      </c>
      <c r="CT73" s="557"/>
      <c r="CU73" s="557"/>
      <c r="CV73" s="570"/>
      <c r="CW73" s="570"/>
      <c r="CX73" s="570"/>
      <c r="CY73" s="571"/>
      <c r="CZ73" s="571"/>
      <c r="DA73" s="565"/>
      <c r="DB73" s="570"/>
      <c r="DC73" s="570"/>
      <c r="DD73" s="570"/>
      <c r="DE73" s="572"/>
      <c r="DF73" s="570"/>
      <c r="DG73" s="572"/>
      <c r="DH73" s="570"/>
      <c r="DI73" s="620" t="str">
        <f t="shared" si="24"/>
        <v/>
      </c>
      <c r="DJ73" s="570"/>
      <c r="DK73" s="572"/>
      <c r="DL73" s="570"/>
      <c r="DM73" s="570"/>
      <c r="DN73" s="570"/>
      <c r="DO73" s="570"/>
      <c r="DP73" s="570"/>
      <c r="DQ73" s="570"/>
      <c r="DR73" s="570"/>
      <c r="DS73" s="570"/>
      <c r="DT73" s="570"/>
      <c r="DU73" s="570"/>
      <c r="DV73" s="96"/>
      <c r="DW73" s="96"/>
      <c r="DX73" s="621"/>
      <c r="DY73" s="678"/>
      <c r="DZ73" s="678"/>
      <c r="EA73" s="678"/>
      <c r="EB73" s="678"/>
      <c r="EC73" s="678"/>
      <c r="ED73" s="1249"/>
      <c r="EE73" s="1249"/>
      <c r="EF73" s="1249"/>
      <c r="EG73" s="1249"/>
      <c r="EH73" s="1249"/>
      <c r="EI73" s="1249"/>
      <c r="EJ73" s="1249"/>
      <c r="EK73" s="1249"/>
      <c r="EL73" s="1249"/>
      <c r="EM73" s="1249"/>
      <c r="EN73" s="1249"/>
      <c r="EO73" s="1250"/>
      <c r="EP73" s="1249"/>
      <c r="EQ73" s="1249"/>
      <c r="ER73" s="1249"/>
      <c r="ES73" s="476" t="s">
        <v>349</v>
      </c>
    </row>
    <row r="74" spans="1:149" s="63" customFormat="1" hidden="1" x14ac:dyDescent="0.2">
      <c r="A74" s="557"/>
      <c r="B74" s="558"/>
      <c r="C74" s="558"/>
      <c r="D74" s="558"/>
      <c r="E74" s="558"/>
      <c r="F74" s="557"/>
      <c r="G74" s="557"/>
      <c r="H74" s="557"/>
      <c r="I74" s="3"/>
      <c r="J74" s="3"/>
      <c r="K74" s="3"/>
      <c r="L74" s="557"/>
      <c r="M74" s="557"/>
      <c r="N74" s="557"/>
      <c r="O74" s="628">
        <f t="shared" si="15"/>
        <v>0</v>
      </c>
      <c r="P74" s="557"/>
      <c r="Q74" s="557"/>
      <c r="R74" s="559"/>
      <c r="S74" s="557"/>
      <c r="T74" s="557"/>
      <c r="U74" s="557"/>
      <c r="V74" s="628">
        <f t="shared" si="16"/>
        <v>0</v>
      </c>
      <c r="W74" s="557"/>
      <c r="X74" s="557"/>
      <c r="Y74" s="559"/>
      <c r="Z74" s="557"/>
      <c r="AA74" s="557"/>
      <c r="AB74" s="557"/>
      <c r="AC74" s="628">
        <f t="shared" si="17"/>
        <v>0</v>
      </c>
      <c r="AD74" s="577"/>
      <c r="AE74" s="578"/>
      <c r="AF74" s="567"/>
      <c r="AG74" s="567"/>
      <c r="AH74" s="567"/>
      <c r="AI74" s="567"/>
      <c r="AJ74" s="567"/>
      <c r="AK74" s="567"/>
      <c r="AL74" s="560"/>
      <c r="AM74" s="560"/>
      <c r="AN74" s="560"/>
      <c r="AO74" s="579"/>
      <c r="AP74" s="561"/>
      <c r="AQ74" s="562"/>
      <c r="AR74" s="570"/>
      <c r="AS74" s="564"/>
      <c r="AT74" s="565"/>
      <c r="AU74" s="566"/>
      <c r="AV74" s="580"/>
      <c r="AW74" s="615" t="str">
        <f t="shared" si="18"/>
        <v>-</v>
      </c>
      <c r="AX74" s="576"/>
      <c r="AY74" s="557"/>
      <c r="AZ74" s="557"/>
      <c r="BA74" s="576"/>
      <c r="BB74" s="561"/>
      <c r="BC74" s="633" t="str">
        <f t="shared" si="19"/>
        <v>-</v>
      </c>
      <c r="BD74" s="576"/>
      <c r="BE74" s="557"/>
      <c r="BF74" s="633" t="str">
        <f t="shared" si="20"/>
        <v>-</v>
      </c>
      <c r="BG74" s="557"/>
      <c r="BH74" s="557"/>
      <c r="BI74" s="633"/>
      <c r="BJ74" s="573"/>
      <c r="BK74" s="561"/>
      <c r="BL74" s="561"/>
      <c r="BM74" s="573"/>
      <c r="BN74" s="561"/>
      <c r="BO74" s="634" t="str">
        <f t="shared" si="21"/>
        <v>-</v>
      </c>
      <c r="BP74" s="573"/>
      <c r="BQ74" s="560"/>
      <c r="BR74" s="560"/>
      <c r="BS74" s="561"/>
      <c r="BT74" s="561"/>
      <c r="BU74" s="561"/>
      <c r="BV74" s="561"/>
      <c r="BW74" s="635" t="str">
        <f t="shared" si="22"/>
        <v>-</v>
      </c>
      <c r="BX74" s="614"/>
      <c r="BY74" s="614"/>
      <c r="BZ74" s="614"/>
      <c r="CA74" s="614"/>
      <c r="CB74" s="614"/>
      <c r="CC74" s="614"/>
      <c r="CD74" s="617"/>
      <c r="CE74" s="616"/>
      <c r="CF74" s="616"/>
      <c r="CG74" s="616"/>
      <c r="CH74" s="616"/>
      <c r="CI74" s="614"/>
      <c r="CJ74" s="614"/>
      <c r="CK74" s="614"/>
      <c r="CL74" s="614"/>
      <c r="CM74" s="614"/>
      <c r="CN74" s="614"/>
      <c r="CO74" s="618"/>
      <c r="CP74" s="614"/>
      <c r="CQ74" s="623"/>
      <c r="CR74" s="624" t="str">
        <f t="shared" si="9"/>
        <v>-</v>
      </c>
      <c r="CS74" s="619" t="str">
        <f t="shared" si="23"/>
        <v>-</v>
      </c>
      <c r="CT74" s="557"/>
      <c r="CU74" s="557"/>
      <c r="CV74" s="570"/>
      <c r="CW74" s="570"/>
      <c r="CX74" s="570"/>
      <c r="CY74" s="571"/>
      <c r="CZ74" s="571"/>
      <c r="DA74" s="565"/>
      <c r="DB74" s="570"/>
      <c r="DC74" s="570"/>
      <c r="DD74" s="570"/>
      <c r="DE74" s="572"/>
      <c r="DF74" s="570"/>
      <c r="DG74" s="572"/>
      <c r="DH74" s="570"/>
      <c r="DI74" s="620" t="str">
        <f t="shared" si="24"/>
        <v/>
      </c>
      <c r="DJ74" s="570"/>
      <c r="DK74" s="572"/>
      <c r="DL74" s="570"/>
      <c r="DM74" s="570"/>
      <c r="DN74" s="570"/>
      <c r="DO74" s="570"/>
      <c r="DP74" s="570"/>
      <c r="DQ74" s="570"/>
      <c r="DR74" s="570"/>
      <c r="DS74" s="570"/>
      <c r="DT74" s="570"/>
      <c r="DU74" s="570"/>
      <c r="DV74" s="96"/>
      <c r="DW74" s="96"/>
      <c r="DX74" s="621"/>
      <c r="DY74" s="678"/>
      <c r="DZ74" s="678"/>
      <c r="EA74" s="678"/>
      <c r="EB74" s="678"/>
      <c r="EC74" s="678"/>
      <c r="ED74" s="1249"/>
      <c r="EE74" s="1249"/>
      <c r="EF74" s="1249"/>
      <c r="EG74" s="1249"/>
      <c r="EH74" s="1249"/>
      <c r="EI74" s="1249"/>
      <c r="EJ74" s="1249"/>
      <c r="EK74" s="1249"/>
      <c r="EL74" s="1249"/>
      <c r="EM74" s="1249"/>
      <c r="EN74" s="1249"/>
      <c r="EO74" s="1250"/>
      <c r="EP74" s="1249"/>
      <c r="EQ74" s="1249"/>
      <c r="ER74" s="1249"/>
      <c r="ES74" s="476" t="s">
        <v>349</v>
      </c>
    </row>
    <row r="75" spans="1:149" s="63" customFormat="1" hidden="1" x14ac:dyDescent="0.2">
      <c r="A75" s="557"/>
      <c r="B75" s="558"/>
      <c r="C75" s="558"/>
      <c r="D75" s="558"/>
      <c r="E75" s="558"/>
      <c r="F75" s="557"/>
      <c r="G75" s="557"/>
      <c r="H75" s="557"/>
      <c r="I75" s="3"/>
      <c r="J75" s="3"/>
      <c r="K75" s="3"/>
      <c r="L75" s="557"/>
      <c r="M75" s="557"/>
      <c r="N75" s="557"/>
      <c r="O75" s="628">
        <f t="shared" si="15"/>
        <v>0</v>
      </c>
      <c r="P75" s="557"/>
      <c r="Q75" s="557"/>
      <c r="R75" s="559"/>
      <c r="S75" s="557"/>
      <c r="T75" s="557"/>
      <c r="U75" s="557"/>
      <c r="V75" s="628">
        <f t="shared" si="16"/>
        <v>0</v>
      </c>
      <c r="W75" s="557"/>
      <c r="X75" s="557"/>
      <c r="Y75" s="559"/>
      <c r="Z75" s="557"/>
      <c r="AA75" s="557"/>
      <c r="AB75" s="557"/>
      <c r="AC75" s="628">
        <f t="shared" si="17"/>
        <v>0</v>
      </c>
      <c r="AD75" s="577"/>
      <c r="AE75" s="578"/>
      <c r="AF75" s="567"/>
      <c r="AG75" s="567"/>
      <c r="AH75" s="567"/>
      <c r="AI75" s="567"/>
      <c r="AJ75" s="567"/>
      <c r="AK75" s="567"/>
      <c r="AL75" s="560"/>
      <c r="AM75" s="560"/>
      <c r="AN75" s="560"/>
      <c r="AO75" s="579"/>
      <c r="AP75" s="561"/>
      <c r="AQ75" s="562"/>
      <c r="AR75" s="570"/>
      <c r="AS75" s="564"/>
      <c r="AT75" s="565"/>
      <c r="AU75" s="566"/>
      <c r="AV75" s="580"/>
      <c r="AW75" s="615" t="str">
        <f t="shared" si="18"/>
        <v>-</v>
      </c>
      <c r="AX75" s="576"/>
      <c r="AY75" s="557"/>
      <c r="AZ75" s="557"/>
      <c r="BA75" s="576"/>
      <c r="BB75" s="561"/>
      <c r="BC75" s="633" t="str">
        <f t="shared" si="19"/>
        <v>-</v>
      </c>
      <c r="BD75" s="576"/>
      <c r="BE75" s="557"/>
      <c r="BF75" s="633" t="str">
        <f t="shared" si="20"/>
        <v>-</v>
      </c>
      <c r="BG75" s="557"/>
      <c r="BH75" s="557"/>
      <c r="BI75" s="633"/>
      <c r="BJ75" s="573"/>
      <c r="BK75" s="561"/>
      <c r="BL75" s="561"/>
      <c r="BM75" s="573"/>
      <c r="BN75" s="561"/>
      <c r="BO75" s="634" t="str">
        <f t="shared" si="21"/>
        <v>-</v>
      </c>
      <c r="BP75" s="573"/>
      <c r="BQ75" s="560"/>
      <c r="BR75" s="560"/>
      <c r="BS75" s="561"/>
      <c r="BT75" s="561"/>
      <c r="BU75" s="561"/>
      <c r="BV75" s="561"/>
      <c r="BW75" s="635" t="str">
        <f t="shared" si="22"/>
        <v>-</v>
      </c>
      <c r="BX75" s="614"/>
      <c r="BY75" s="614"/>
      <c r="BZ75" s="614"/>
      <c r="CA75" s="614"/>
      <c r="CB75" s="614"/>
      <c r="CC75" s="614"/>
      <c r="CD75" s="617"/>
      <c r="CE75" s="616"/>
      <c r="CF75" s="616"/>
      <c r="CG75" s="616"/>
      <c r="CH75" s="616"/>
      <c r="CI75" s="614"/>
      <c r="CJ75" s="614"/>
      <c r="CK75" s="614"/>
      <c r="CL75" s="614"/>
      <c r="CM75" s="614"/>
      <c r="CN75" s="614"/>
      <c r="CO75" s="618"/>
      <c r="CP75" s="614"/>
      <c r="CQ75" s="623"/>
      <c r="CR75" s="624" t="str">
        <f t="shared" si="9"/>
        <v>-</v>
      </c>
      <c r="CS75" s="619" t="str">
        <f t="shared" si="23"/>
        <v>-</v>
      </c>
      <c r="CT75" s="557"/>
      <c r="CU75" s="557"/>
      <c r="CV75" s="570"/>
      <c r="CW75" s="570"/>
      <c r="CX75" s="570"/>
      <c r="CY75" s="571"/>
      <c r="CZ75" s="571"/>
      <c r="DA75" s="565"/>
      <c r="DB75" s="570"/>
      <c r="DC75" s="570"/>
      <c r="DD75" s="570"/>
      <c r="DE75" s="572"/>
      <c r="DF75" s="570"/>
      <c r="DG75" s="572"/>
      <c r="DH75" s="570"/>
      <c r="DI75" s="620" t="str">
        <f t="shared" si="24"/>
        <v/>
      </c>
      <c r="DJ75" s="570"/>
      <c r="DK75" s="572"/>
      <c r="DL75" s="570"/>
      <c r="DM75" s="570"/>
      <c r="DN75" s="570"/>
      <c r="DO75" s="570"/>
      <c r="DP75" s="570"/>
      <c r="DQ75" s="570"/>
      <c r="DR75" s="570"/>
      <c r="DS75" s="570"/>
      <c r="DT75" s="570"/>
      <c r="DU75" s="570"/>
      <c r="DV75" s="96"/>
      <c r="DW75" s="96"/>
      <c r="DX75" s="621"/>
      <c r="DY75" s="678"/>
      <c r="DZ75" s="678"/>
      <c r="EA75" s="678"/>
      <c r="EB75" s="678"/>
      <c r="EC75" s="678"/>
      <c r="ED75" s="1249"/>
      <c r="EE75" s="1249"/>
      <c r="EF75" s="1249"/>
      <c r="EG75" s="1249"/>
      <c r="EH75" s="1249"/>
      <c r="EI75" s="1249"/>
      <c r="EJ75" s="1249"/>
      <c r="EK75" s="1249"/>
      <c r="EL75" s="1249"/>
      <c r="EM75" s="1249"/>
      <c r="EN75" s="1249"/>
      <c r="EO75" s="1250"/>
      <c r="EP75" s="1249"/>
      <c r="EQ75" s="1249"/>
      <c r="ER75" s="1249"/>
      <c r="ES75" s="476" t="s">
        <v>349</v>
      </c>
    </row>
    <row r="76" spans="1:149" s="63" customFormat="1" hidden="1" x14ac:dyDescent="0.2">
      <c r="A76" s="557"/>
      <c r="B76" s="558"/>
      <c r="C76" s="558"/>
      <c r="D76" s="558"/>
      <c r="E76" s="558"/>
      <c r="F76" s="557"/>
      <c r="G76" s="557"/>
      <c r="H76" s="557"/>
      <c r="I76" s="3"/>
      <c r="J76" s="3"/>
      <c r="K76" s="3"/>
      <c r="L76" s="557"/>
      <c r="M76" s="557"/>
      <c r="N76" s="557"/>
      <c r="O76" s="628">
        <f t="shared" si="15"/>
        <v>0</v>
      </c>
      <c r="P76" s="557"/>
      <c r="Q76" s="557"/>
      <c r="R76" s="559"/>
      <c r="S76" s="557"/>
      <c r="T76" s="557"/>
      <c r="U76" s="557"/>
      <c r="V76" s="628">
        <f t="shared" si="16"/>
        <v>0</v>
      </c>
      <c r="W76" s="557"/>
      <c r="X76" s="557"/>
      <c r="Y76" s="559"/>
      <c r="Z76" s="557"/>
      <c r="AA76" s="557"/>
      <c r="AB76" s="557"/>
      <c r="AC76" s="628">
        <f t="shared" si="17"/>
        <v>0</v>
      </c>
      <c r="AD76" s="577"/>
      <c r="AE76" s="578"/>
      <c r="AF76" s="567"/>
      <c r="AG76" s="567"/>
      <c r="AH76" s="567"/>
      <c r="AI76" s="567"/>
      <c r="AJ76" s="567"/>
      <c r="AK76" s="567"/>
      <c r="AL76" s="560"/>
      <c r="AM76" s="560"/>
      <c r="AN76" s="560"/>
      <c r="AO76" s="579"/>
      <c r="AP76" s="561"/>
      <c r="AQ76" s="562"/>
      <c r="AR76" s="570"/>
      <c r="AS76" s="564"/>
      <c r="AT76" s="565"/>
      <c r="AU76" s="566"/>
      <c r="AV76" s="580"/>
      <c r="AW76" s="615" t="str">
        <f t="shared" si="18"/>
        <v>-</v>
      </c>
      <c r="AX76" s="576"/>
      <c r="AY76" s="557"/>
      <c r="AZ76" s="557"/>
      <c r="BA76" s="576"/>
      <c r="BB76" s="561"/>
      <c r="BC76" s="633" t="str">
        <f t="shared" si="19"/>
        <v>-</v>
      </c>
      <c r="BD76" s="576"/>
      <c r="BE76" s="557"/>
      <c r="BF76" s="633" t="str">
        <f t="shared" si="20"/>
        <v>-</v>
      </c>
      <c r="BG76" s="557"/>
      <c r="BH76" s="557"/>
      <c r="BI76" s="633"/>
      <c r="BJ76" s="573"/>
      <c r="BK76" s="561"/>
      <c r="BL76" s="561"/>
      <c r="BM76" s="573"/>
      <c r="BN76" s="561"/>
      <c r="BO76" s="634" t="str">
        <f t="shared" si="21"/>
        <v>-</v>
      </c>
      <c r="BP76" s="573"/>
      <c r="BQ76" s="560"/>
      <c r="BR76" s="560"/>
      <c r="BS76" s="561"/>
      <c r="BT76" s="561"/>
      <c r="BU76" s="561"/>
      <c r="BV76" s="561"/>
      <c r="BW76" s="635" t="str">
        <f t="shared" si="22"/>
        <v>-</v>
      </c>
      <c r="BX76" s="614"/>
      <c r="BY76" s="614"/>
      <c r="BZ76" s="614"/>
      <c r="CA76" s="614"/>
      <c r="CB76" s="614"/>
      <c r="CC76" s="614"/>
      <c r="CD76" s="617"/>
      <c r="CE76" s="616"/>
      <c r="CF76" s="616"/>
      <c r="CG76" s="616"/>
      <c r="CH76" s="616"/>
      <c r="CI76" s="614"/>
      <c r="CJ76" s="614"/>
      <c r="CK76" s="614"/>
      <c r="CL76" s="614"/>
      <c r="CM76" s="614"/>
      <c r="CN76" s="614"/>
      <c r="CO76" s="618"/>
      <c r="CP76" s="614"/>
      <c r="CQ76" s="623"/>
      <c r="CR76" s="624" t="str">
        <f t="shared" si="9"/>
        <v>-</v>
      </c>
      <c r="CS76" s="619" t="str">
        <f t="shared" si="23"/>
        <v>-</v>
      </c>
      <c r="CT76" s="557"/>
      <c r="CU76" s="557"/>
      <c r="CV76" s="570"/>
      <c r="CW76" s="570"/>
      <c r="CX76" s="570"/>
      <c r="CY76" s="571"/>
      <c r="CZ76" s="571"/>
      <c r="DA76" s="565"/>
      <c r="DB76" s="570"/>
      <c r="DC76" s="570"/>
      <c r="DD76" s="570"/>
      <c r="DE76" s="572"/>
      <c r="DF76" s="570"/>
      <c r="DG76" s="572"/>
      <c r="DH76" s="570"/>
      <c r="DI76" s="620" t="str">
        <f t="shared" si="24"/>
        <v/>
      </c>
      <c r="DJ76" s="570"/>
      <c r="DK76" s="572"/>
      <c r="DL76" s="570"/>
      <c r="DM76" s="570"/>
      <c r="DN76" s="570"/>
      <c r="DO76" s="570"/>
      <c r="DP76" s="570"/>
      <c r="DQ76" s="570"/>
      <c r="DR76" s="570"/>
      <c r="DS76" s="570"/>
      <c r="DT76" s="570"/>
      <c r="DU76" s="570"/>
      <c r="DV76" s="96"/>
      <c r="DW76" s="96"/>
      <c r="DX76" s="621"/>
      <c r="DY76" s="678"/>
      <c r="DZ76" s="678"/>
      <c r="EA76" s="678"/>
      <c r="EB76" s="678"/>
      <c r="EC76" s="678"/>
      <c r="ED76" s="1249"/>
      <c r="EE76" s="1249"/>
      <c r="EF76" s="1249"/>
      <c r="EG76" s="1249"/>
      <c r="EH76" s="1249"/>
      <c r="EI76" s="1249"/>
      <c r="EJ76" s="1249"/>
      <c r="EK76" s="1249"/>
      <c r="EL76" s="1249"/>
      <c r="EM76" s="1249"/>
      <c r="EN76" s="1249"/>
      <c r="EO76" s="1250"/>
      <c r="EP76" s="1249"/>
      <c r="EQ76" s="1249"/>
      <c r="ER76" s="1249"/>
      <c r="ES76" s="476" t="s">
        <v>349</v>
      </c>
    </row>
    <row r="77" spans="1:149" s="63" customFormat="1" hidden="1" x14ac:dyDescent="0.2">
      <c r="A77" s="557"/>
      <c r="B77" s="558"/>
      <c r="C77" s="558"/>
      <c r="D77" s="558"/>
      <c r="E77" s="558"/>
      <c r="F77" s="557"/>
      <c r="G77" s="557"/>
      <c r="H77" s="557"/>
      <c r="I77" s="3"/>
      <c r="J77" s="3"/>
      <c r="K77" s="3"/>
      <c r="L77" s="557"/>
      <c r="M77" s="557"/>
      <c r="N77" s="557"/>
      <c r="O77" s="628">
        <f t="shared" si="15"/>
        <v>0</v>
      </c>
      <c r="P77" s="557"/>
      <c r="Q77" s="557"/>
      <c r="R77" s="559"/>
      <c r="S77" s="557"/>
      <c r="T77" s="557"/>
      <c r="U77" s="557"/>
      <c r="V77" s="628">
        <f t="shared" si="16"/>
        <v>0</v>
      </c>
      <c r="W77" s="557"/>
      <c r="X77" s="557"/>
      <c r="Y77" s="559"/>
      <c r="Z77" s="557"/>
      <c r="AA77" s="557"/>
      <c r="AB77" s="557"/>
      <c r="AC77" s="628">
        <f t="shared" si="17"/>
        <v>0</v>
      </c>
      <c r="AD77" s="577"/>
      <c r="AE77" s="578"/>
      <c r="AF77" s="567"/>
      <c r="AG77" s="567"/>
      <c r="AH77" s="567"/>
      <c r="AI77" s="567"/>
      <c r="AJ77" s="567"/>
      <c r="AK77" s="567"/>
      <c r="AL77" s="560"/>
      <c r="AM77" s="560"/>
      <c r="AN77" s="560"/>
      <c r="AO77" s="579"/>
      <c r="AP77" s="561"/>
      <c r="AQ77" s="562"/>
      <c r="AR77" s="570"/>
      <c r="AS77" s="564"/>
      <c r="AT77" s="565"/>
      <c r="AU77" s="566"/>
      <c r="AV77" s="580"/>
      <c r="AW77" s="615" t="str">
        <f t="shared" si="18"/>
        <v>-</v>
      </c>
      <c r="AX77" s="576"/>
      <c r="AY77" s="557"/>
      <c r="AZ77" s="557"/>
      <c r="BA77" s="576"/>
      <c r="BB77" s="561"/>
      <c r="BC77" s="633" t="str">
        <f t="shared" si="19"/>
        <v>-</v>
      </c>
      <c r="BD77" s="576"/>
      <c r="BE77" s="557"/>
      <c r="BF77" s="633" t="str">
        <f t="shared" si="20"/>
        <v>-</v>
      </c>
      <c r="BG77" s="557"/>
      <c r="BH77" s="557"/>
      <c r="BI77" s="633"/>
      <c r="BJ77" s="573"/>
      <c r="BK77" s="561"/>
      <c r="BL77" s="561"/>
      <c r="BM77" s="573"/>
      <c r="BN77" s="561"/>
      <c r="BO77" s="634" t="str">
        <f t="shared" si="21"/>
        <v>-</v>
      </c>
      <c r="BP77" s="573"/>
      <c r="BQ77" s="560"/>
      <c r="BR77" s="560"/>
      <c r="BS77" s="561"/>
      <c r="BT77" s="561"/>
      <c r="BU77" s="561"/>
      <c r="BV77" s="561"/>
      <c r="BW77" s="635" t="str">
        <f t="shared" si="22"/>
        <v>-</v>
      </c>
      <c r="BX77" s="614"/>
      <c r="BY77" s="614"/>
      <c r="BZ77" s="614"/>
      <c r="CA77" s="614"/>
      <c r="CB77" s="614"/>
      <c r="CC77" s="614"/>
      <c r="CD77" s="617"/>
      <c r="CE77" s="616"/>
      <c r="CF77" s="616"/>
      <c r="CG77" s="616"/>
      <c r="CH77" s="616"/>
      <c r="CI77" s="614"/>
      <c r="CJ77" s="614"/>
      <c r="CK77" s="614"/>
      <c r="CL77" s="614"/>
      <c r="CM77" s="614"/>
      <c r="CN77" s="614"/>
      <c r="CO77" s="618"/>
      <c r="CP77" s="614"/>
      <c r="CQ77" s="623"/>
      <c r="CR77" s="624" t="str">
        <f t="shared" si="9"/>
        <v>-</v>
      </c>
      <c r="CS77" s="619" t="str">
        <f t="shared" si="23"/>
        <v>-</v>
      </c>
      <c r="CT77" s="557"/>
      <c r="CU77" s="557"/>
      <c r="CV77" s="570"/>
      <c r="CW77" s="570"/>
      <c r="CX77" s="570"/>
      <c r="CY77" s="571"/>
      <c r="CZ77" s="571"/>
      <c r="DA77" s="565"/>
      <c r="DB77" s="570"/>
      <c r="DC77" s="570"/>
      <c r="DD77" s="570"/>
      <c r="DE77" s="572"/>
      <c r="DF77" s="570"/>
      <c r="DG77" s="572"/>
      <c r="DH77" s="570"/>
      <c r="DI77" s="620" t="str">
        <f t="shared" si="24"/>
        <v/>
      </c>
      <c r="DJ77" s="570"/>
      <c r="DK77" s="572"/>
      <c r="DL77" s="570"/>
      <c r="DM77" s="570"/>
      <c r="DN77" s="570"/>
      <c r="DO77" s="570"/>
      <c r="DP77" s="570"/>
      <c r="DQ77" s="570"/>
      <c r="DR77" s="570"/>
      <c r="DS77" s="570"/>
      <c r="DT77" s="570"/>
      <c r="DU77" s="570"/>
      <c r="DV77" s="96"/>
      <c r="DW77" s="96"/>
      <c r="DX77" s="621"/>
      <c r="DY77" s="678"/>
      <c r="DZ77" s="678"/>
      <c r="EA77" s="678"/>
      <c r="EB77" s="678"/>
      <c r="EC77" s="678"/>
      <c r="ED77" s="1249"/>
      <c r="EE77" s="1249"/>
      <c r="EF77" s="1249"/>
      <c r="EG77" s="1249"/>
      <c r="EH77" s="1249"/>
      <c r="EI77" s="1249"/>
      <c r="EJ77" s="1249"/>
      <c r="EK77" s="1249"/>
      <c r="EL77" s="1249"/>
      <c r="EM77" s="1249"/>
      <c r="EN77" s="1249"/>
      <c r="EO77" s="1250"/>
      <c r="EP77" s="1249"/>
      <c r="EQ77" s="1249"/>
      <c r="ER77" s="1249"/>
      <c r="ES77" s="476" t="s">
        <v>349</v>
      </c>
    </row>
    <row r="78" spans="1:149" s="63" customFormat="1" hidden="1" x14ac:dyDescent="0.2">
      <c r="A78" s="557"/>
      <c r="B78" s="558"/>
      <c r="C78" s="558"/>
      <c r="D78" s="558"/>
      <c r="E78" s="558"/>
      <c r="F78" s="557"/>
      <c r="G78" s="557"/>
      <c r="H78" s="557"/>
      <c r="I78" s="3"/>
      <c r="J78" s="3"/>
      <c r="K78" s="3"/>
      <c r="L78" s="557"/>
      <c r="M78" s="557"/>
      <c r="N78" s="557"/>
      <c r="O78" s="628">
        <f t="shared" si="15"/>
        <v>0</v>
      </c>
      <c r="P78" s="557"/>
      <c r="Q78" s="557"/>
      <c r="R78" s="559"/>
      <c r="S78" s="557"/>
      <c r="T78" s="557"/>
      <c r="U78" s="557"/>
      <c r="V78" s="628">
        <f t="shared" si="16"/>
        <v>0</v>
      </c>
      <c r="W78" s="557"/>
      <c r="X78" s="557"/>
      <c r="Y78" s="559"/>
      <c r="Z78" s="557"/>
      <c r="AA78" s="557"/>
      <c r="AB78" s="557"/>
      <c r="AC78" s="628">
        <f t="shared" si="17"/>
        <v>0</v>
      </c>
      <c r="AD78" s="577"/>
      <c r="AE78" s="578"/>
      <c r="AF78" s="567"/>
      <c r="AG78" s="567"/>
      <c r="AH78" s="567"/>
      <c r="AI78" s="567"/>
      <c r="AJ78" s="567"/>
      <c r="AK78" s="567"/>
      <c r="AL78" s="560"/>
      <c r="AM78" s="560"/>
      <c r="AN78" s="560"/>
      <c r="AO78" s="579"/>
      <c r="AP78" s="561"/>
      <c r="AQ78" s="562"/>
      <c r="AR78" s="570"/>
      <c r="AS78" s="564"/>
      <c r="AT78" s="565"/>
      <c r="AU78" s="566"/>
      <c r="AV78" s="580"/>
      <c r="AW78" s="615" t="str">
        <f t="shared" si="18"/>
        <v>-</v>
      </c>
      <c r="AX78" s="576"/>
      <c r="AY78" s="557"/>
      <c r="AZ78" s="557"/>
      <c r="BA78" s="576"/>
      <c r="BB78" s="561"/>
      <c r="BC78" s="633" t="str">
        <f t="shared" si="19"/>
        <v>-</v>
      </c>
      <c r="BD78" s="576"/>
      <c r="BE78" s="557"/>
      <c r="BF78" s="633" t="str">
        <f t="shared" si="20"/>
        <v>-</v>
      </c>
      <c r="BG78" s="557"/>
      <c r="BH78" s="557"/>
      <c r="BI78" s="633"/>
      <c r="BJ78" s="573"/>
      <c r="BK78" s="561"/>
      <c r="BL78" s="561"/>
      <c r="BM78" s="573"/>
      <c r="BN78" s="561"/>
      <c r="BO78" s="634" t="str">
        <f t="shared" si="21"/>
        <v>-</v>
      </c>
      <c r="BP78" s="573"/>
      <c r="BQ78" s="560"/>
      <c r="BR78" s="560"/>
      <c r="BS78" s="561"/>
      <c r="BT78" s="561"/>
      <c r="BU78" s="561"/>
      <c r="BV78" s="561"/>
      <c r="BW78" s="635" t="str">
        <f t="shared" si="22"/>
        <v>-</v>
      </c>
      <c r="BX78" s="614"/>
      <c r="BY78" s="614"/>
      <c r="BZ78" s="614"/>
      <c r="CA78" s="614"/>
      <c r="CB78" s="614"/>
      <c r="CC78" s="614"/>
      <c r="CD78" s="617"/>
      <c r="CE78" s="616"/>
      <c r="CF78" s="616"/>
      <c r="CG78" s="616"/>
      <c r="CH78" s="616"/>
      <c r="CI78" s="614"/>
      <c r="CJ78" s="614"/>
      <c r="CK78" s="614"/>
      <c r="CL78" s="614"/>
      <c r="CM78" s="614"/>
      <c r="CN78" s="614"/>
      <c r="CO78" s="618"/>
      <c r="CP78" s="614"/>
      <c r="CQ78" s="623"/>
      <c r="CR78" s="624" t="str">
        <f t="shared" si="9"/>
        <v>-</v>
      </c>
      <c r="CS78" s="619" t="str">
        <f t="shared" si="23"/>
        <v>-</v>
      </c>
      <c r="CT78" s="557"/>
      <c r="CU78" s="557"/>
      <c r="CV78" s="570"/>
      <c r="CW78" s="570"/>
      <c r="CX78" s="570"/>
      <c r="CY78" s="571"/>
      <c r="CZ78" s="571"/>
      <c r="DA78" s="565"/>
      <c r="DB78" s="570"/>
      <c r="DC78" s="570"/>
      <c r="DD78" s="570"/>
      <c r="DE78" s="572"/>
      <c r="DF78" s="570"/>
      <c r="DG78" s="572"/>
      <c r="DH78" s="570"/>
      <c r="DI78" s="620" t="str">
        <f t="shared" si="24"/>
        <v/>
      </c>
      <c r="DJ78" s="570"/>
      <c r="DK78" s="572"/>
      <c r="DL78" s="570"/>
      <c r="DM78" s="570"/>
      <c r="DN78" s="570"/>
      <c r="DO78" s="570"/>
      <c r="DP78" s="570"/>
      <c r="DQ78" s="570"/>
      <c r="DR78" s="570"/>
      <c r="DS78" s="570"/>
      <c r="DT78" s="570"/>
      <c r="DU78" s="570"/>
      <c r="DV78" s="96"/>
      <c r="DW78" s="96"/>
      <c r="DX78" s="621"/>
      <c r="DY78" s="678"/>
      <c r="DZ78" s="678"/>
      <c r="EA78" s="678"/>
      <c r="EB78" s="678"/>
      <c r="EC78" s="678"/>
      <c r="ED78" s="1249"/>
      <c r="EE78" s="1249"/>
      <c r="EF78" s="1249"/>
      <c r="EG78" s="1249"/>
      <c r="EH78" s="1249"/>
      <c r="EI78" s="1249"/>
      <c r="EJ78" s="1249"/>
      <c r="EK78" s="1249"/>
      <c r="EL78" s="1249"/>
      <c r="EM78" s="1249"/>
      <c r="EN78" s="1249"/>
      <c r="EO78" s="1250"/>
      <c r="EP78" s="1249"/>
      <c r="EQ78" s="1249"/>
      <c r="ER78" s="1249"/>
      <c r="ES78" s="476" t="s">
        <v>349</v>
      </c>
    </row>
    <row r="79" spans="1:149" s="63" customFormat="1" hidden="1" x14ac:dyDescent="0.2">
      <c r="A79" s="557"/>
      <c r="B79" s="558"/>
      <c r="C79" s="558"/>
      <c r="D79" s="558"/>
      <c r="E79" s="558"/>
      <c r="F79" s="557"/>
      <c r="G79" s="557"/>
      <c r="H79" s="557"/>
      <c r="I79" s="3"/>
      <c r="J79" s="3"/>
      <c r="K79" s="3"/>
      <c r="L79" s="557"/>
      <c r="M79" s="557"/>
      <c r="N79" s="557"/>
      <c r="O79" s="628">
        <f t="shared" si="15"/>
        <v>0</v>
      </c>
      <c r="P79" s="557"/>
      <c r="Q79" s="557"/>
      <c r="R79" s="559"/>
      <c r="S79" s="557"/>
      <c r="T79" s="557"/>
      <c r="U79" s="557"/>
      <c r="V79" s="628">
        <f t="shared" si="16"/>
        <v>0</v>
      </c>
      <c r="W79" s="557"/>
      <c r="X79" s="557"/>
      <c r="Y79" s="559"/>
      <c r="Z79" s="557"/>
      <c r="AA79" s="557"/>
      <c r="AB79" s="557"/>
      <c r="AC79" s="628">
        <f t="shared" si="17"/>
        <v>0</v>
      </c>
      <c r="AD79" s="577"/>
      <c r="AE79" s="578"/>
      <c r="AF79" s="567"/>
      <c r="AG79" s="567"/>
      <c r="AH79" s="567"/>
      <c r="AI79" s="567"/>
      <c r="AJ79" s="567"/>
      <c r="AK79" s="567"/>
      <c r="AL79" s="560"/>
      <c r="AM79" s="560"/>
      <c r="AN79" s="560"/>
      <c r="AO79" s="579"/>
      <c r="AP79" s="561"/>
      <c r="AQ79" s="562"/>
      <c r="AR79" s="570"/>
      <c r="AS79" s="564"/>
      <c r="AT79" s="565"/>
      <c r="AU79" s="566"/>
      <c r="AV79" s="580"/>
      <c r="AW79" s="615" t="str">
        <f t="shared" si="18"/>
        <v>-</v>
      </c>
      <c r="AX79" s="576"/>
      <c r="AY79" s="557"/>
      <c r="AZ79" s="557"/>
      <c r="BA79" s="576"/>
      <c r="BB79" s="561"/>
      <c r="BC79" s="633" t="str">
        <f t="shared" si="19"/>
        <v>-</v>
      </c>
      <c r="BD79" s="576"/>
      <c r="BE79" s="557"/>
      <c r="BF79" s="633" t="str">
        <f t="shared" si="20"/>
        <v>-</v>
      </c>
      <c r="BG79" s="557"/>
      <c r="BH79" s="557"/>
      <c r="BI79" s="633"/>
      <c r="BJ79" s="573"/>
      <c r="BK79" s="561"/>
      <c r="BL79" s="561"/>
      <c r="BM79" s="573"/>
      <c r="BN79" s="561"/>
      <c r="BO79" s="634" t="str">
        <f t="shared" si="21"/>
        <v>-</v>
      </c>
      <c r="BP79" s="573"/>
      <c r="BQ79" s="560"/>
      <c r="BR79" s="560"/>
      <c r="BS79" s="561"/>
      <c r="BT79" s="561"/>
      <c r="BU79" s="561"/>
      <c r="BV79" s="561"/>
      <c r="BW79" s="635" t="str">
        <f t="shared" si="22"/>
        <v>-</v>
      </c>
      <c r="BX79" s="614"/>
      <c r="BY79" s="614"/>
      <c r="BZ79" s="614"/>
      <c r="CA79" s="614"/>
      <c r="CB79" s="614"/>
      <c r="CC79" s="614"/>
      <c r="CD79" s="617"/>
      <c r="CE79" s="616"/>
      <c r="CF79" s="616"/>
      <c r="CG79" s="616"/>
      <c r="CH79" s="616"/>
      <c r="CI79" s="614"/>
      <c r="CJ79" s="614"/>
      <c r="CK79" s="614"/>
      <c r="CL79" s="614"/>
      <c r="CM79" s="614"/>
      <c r="CN79" s="614"/>
      <c r="CO79" s="618"/>
      <c r="CP79" s="614"/>
      <c r="CQ79" s="623"/>
      <c r="CR79" s="624" t="str">
        <f t="shared" si="9"/>
        <v>-</v>
      </c>
      <c r="CS79" s="619" t="str">
        <f t="shared" si="23"/>
        <v>-</v>
      </c>
      <c r="CT79" s="557"/>
      <c r="CU79" s="557"/>
      <c r="CV79" s="570"/>
      <c r="CW79" s="570"/>
      <c r="CX79" s="570"/>
      <c r="CY79" s="571"/>
      <c r="CZ79" s="571"/>
      <c r="DA79" s="565"/>
      <c r="DB79" s="570"/>
      <c r="DC79" s="570"/>
      <c r="DD79" s="570"/>
      <c r="DE79" s="572"/>
      <c r="DF79" s="570"/>
      <c r="DG79" s="572"/>
      <c r="DH79" s="570"/>
      <c r="DI79" s="620" t="str">
        <f t="shared" si="24"/>
        <v/>
      </c>
      <c r="DJ79" s="570"/>
      <c r="DK79" s="572"/>
      <c r="DL79" s="570"/>
      <c r="DM79" s="570"/>
      <c r="DN79" s="570"/>
      <c r="DO79" s="570"/>
      <c r="DP79" s="570"/>
      <c r="DQ79" s="570"/>
      <c r="DR79" s="570"/>
      <c r="DS79" s="570"/>
      <c r="DT79" s="570"/>
      <c r="DU79" s="570"/>
      <c r="DV79" s="96"/>
      <c r="DW79" s="96"/>
      <c r="DX79" s="621"/>
      <c r="DY79" s="678"/>
      <c r="DZ79" s="678"/>
      <c r="EA79" s="678"/>
      <c r="EB79" s="678"/>
      <c r="EC79" s="678"/>
      <c r="ED79" s="1249"/>
      <c r="EE79" s="1249"/>
      <c r="EF79" s="1249"/>
      <c r="EG79" s="1249"/>
      <c r="EH79" s="1249"/>
      <c r="EI79" s="1249"/>
      <c r="EJ79" s="1249"/>
      <c r="EK79" s="1249"/>
      <c r="EL79" s="1249"/>
      <c r="EM79" s="1249"/>
      <c r="EN79" s="1249"/>
      <c r="EO79" s="1250"/>
      <c r="EP79" s="1249"/>
      <c r="EQ79" s="1249"/>
      <c r="ER79" s="1249"/>
      <c r="ES79" s="476" t="s">
        <v>349</v>
      </c>
    </row>
    <row r="80" spans="1:149" s="63" customFormat="1" hidden="1" x14ac:dyDescent="0.2">
      <c r="A80" s="557"/>
      <c r="B80" s="558"/>
      <c r="C80" s="558"/>
      <c r="D80" s="558"/>
      <c r="E80" s="558"/>
      <c r="F80" s="557"/>
      <c r="G80" s="557"/>
      <c r="H80" s="557"/>
      <c r="I80" s="3"/>
      <c r="J80" s="3"/>
      <c r="K80" s="3"/>
      <c r="L80" s="557"/>
      <c r="M80" s="557"/>
      <c r="N80" s="557"/>
      <c r="O80" s="628">
        <f t="shared" si="15"/>
        <v>0</v>
      </c>
      <c r="P80" s="557"/>
      <c r="Q80" s="557"/>
      <c r="R80" s="559"/>
      <c r="S80" s="557"/>
      <c r="T80" s="557"/>
      <c r="U80" s="557"/>
      <c r="V80" s="628">
        <f t="shared" si="16"/>
        <v>0</v>
      </c>
      <c r="W80" s="557"/>
      <c r="X80" s="557"/>
      <c r="Y80" s="559"/>
      <c r="Z80" s="557"/>
      <c r="AA80" s="557"/>
      <c r="AB80" s="557"/>
      <c r="AC80" s="628">
        <f t="shared" si="17"/>
        <v>0</v>
      </c>
      <c r="AD80" s="577"/>
      <c r="AE80" s="578"/>
      <c r="AF80" s="567"/>
      <c r="AG80" s="567"/>
      <c r="AH80" s="567"/>
      <c r="AI80" s="567"/>
      <c r="AJ80" s="567"/>
      <c r="AK80" s="567"/>
      <c r="AL80" s="560"/>
      <c r="AM80" s="560"/>
      <c r="AN80" s="560"/>
      <c r="AO80" s="579"/>
      <c r="AP80" s="561"/>
      <c r="AQ80" s="562"/>
      <c r="AR80" s="570"/>
      <c r="AS80" s="564"/>
      <c r="AT80" s="565"/>
      <c r="AU80" s="566"/>
      <c r="AV80" s="580"/>
      <c r="AW80" s="615" t="str">
        <f t="shared" si="18"/>
        <v>-</v>
      </c>
      <c r="AX80" s="576"/>
      <c r="AY80" s="557"/>
      <c r="AZ80" s="557"/>
      <c r="BA80" s="576"/>
      <c r="BB80" s="561"/>
      <c r="BC80" s="633" t="str">
        <f t="shared" si="19"/>
        <v>-</v>
      </c>
      <c r="BD80" s="576"/>
      <c r="BE80" s="557"/>
      <c r="BF80" s="633" t="str">
        <f t="shared" si="20"/>
        <v>-</v>
      </c>
      <c r="BG80" s="557"/>
      <c r="BH80" s="557"/>
      <c r="BI80" s="633"/>
      <c r="BJ80" s="573"/>
      <c r="BK80" s="561"/>
      <c r="BL80" s="561"/>
      <c r="BM80" s="573"/>
      <c r="BN80" s="561"/>
      <c r="BO80" s="634" t="str">
        <f t="shared" si="21"/>
        <v>-</v>
      </c>
      <c r="BP80" s="573"/>
      <c r="BQ80" s="560"/>
      <c r="BR80" s="560"/>
      <c r="BS80" s="561"/>
      <c r="BT80" s="561"/>
      <c r="BU80" s="561"/>
      <c r="BV80" s="561"/>
      <c r="BW80" s="635" t="str">
        <f t="shared" si="22"/>
        <v>-</v>
      </c>
      <c r="BX80" s="614"/>
      <c r="BY80" s="614"/>
      <c r="BZ80" s="614"/>
      <c r="CA80" s="614"/>
      <c r="CB80" s="614"/>
      <c r="CC80" s="614"/>
      <c r="CD80" s="617"/>
      <c r="CE80" s="616"/>
      <c r="CF80" s="616"/>
      <c r="CG80" s="616"/>
      <c r="CH80" s="616"/>
      <c r="CI80" s="614"/>
      <c r="CJ80" s="614"/>
      <c r="CK80" s="614"/>
      <c r="CL80" s="614"/>
      <c r="CM80" s="614"/>
      <c r="CN80" s="614"/>
      <c r="CO80" s="618"/>
      <c r="CP80" s="614"/>
      <c r="CQ80" s="623"/>
      <c r="CR80" s="624" t="str">
        <f t="shared" ref="CR80:CR143" si="25">IFERROR(CQ80/CP80,"-")</f>
        <v>-</v>
      </c>
      <c r="CS80" s="619" t="str">
        <f t="shared" si="23"/>
        <v>-</v>
      </c>
      <c r="CT80" s="557"/>
      <c r="CU80" s="557"/>
      <c r="CV80" s="570"/>
      <c r="CW80" s="570"/>
      <c r="CX80" s="570"/>
      <c r="CY80" s="571"/>
      <c r="CZ80" s="571"/>
      <c r="DA80" s="565"/>
      <c r="DB80" s="570"/>
      <c r="DC80" s="570"/>
      <c r="DD80" s="570"/>
      <c r="DE80" s="572"/>
      <c r="DF80" s="570"/>
      <c r="DG80" s="572"/>
      <c r="DH80" s="570"/>
      <c r="DI80" s="620" t="str">
        <f t="shared" si="24"/>
        <v/>
      </c>
      <c r="DJ80" s="570"/>
      <c r="DK80" s="572"/>
      <c r="DL80" s="570"/>
      <c r="DM80" s="570"/>
      <c r="DN80" s="570"/>
      <c r="DO80" s="570"/>
      <c r="DP80" s="570"/>
      <c r="DQ80" s="570"/>
      <c r="DR80" s="570"/>
      <c r="DS80" s="570"/>
      <c r="DT80" s="570"/>
      <c r="DU80" s="570"/>
      <c r="DV80" s="96"/>
      <c r="DW80" s="96"/>
      <c r="DX80" s="621"/>
      <c r="DY80" s="678"/>
      <c r="DZ80" s="678"/>
      <c r="EA80" s="678"/>
      <c r="EB80" s="678"/>
      <c r="EC80" s="678"/>
      <c r="ED80" s="1249"/>
      <c r="EE80" s="1249"/>
      <c r="EF80" s="1249"/>
      <c r="EG80" s="1249"/>
      <c r="EH80" s="1249"/>
      <c r="EI80" s="1249"/>
      <c r="EJ80" s="1249"/>
      <c r="EK80" s="1249"/>
      <c r="EL80" s="1249"/>
      <c r="EM80" s="1249"/>
      <c r="EN80" s="1249"/>
      <c r="EO80" s="1250"/>
      <c r="EP80" s="1249"/>
      <c r="EQ80" s="1249"/>
      <c r="ER80" s="1249"/>
      <c r="ES80" s="476" t="s">
        <v>349</v>
      </c>
    </row>
    <row r="81" spans="1:149" s="63" customFormat="1" hidden="1" x14ac:dyDescent="0.2">
      <c r="A81" s="557"/>
      <c r="B81" s="558"/>
      <c r="C81" s="558"/>
      <c r="D81" s="558"/>
      <c r="E81" s="558"/>
      <c r="F81" s="557"/>
      <c r="G81" s="557"/>
      <c r="H81" s="557"/>
      <c r="I81" s="3"/>
      <c r="J81" s="3"/>
      <c r="K81" s="3"/>
      <c r="L81" s="557"/>
      <c r="M81" s="557"/>
      <c r="N81" s="557"/>
      <c r="O81" s="628">
        <f t="shared" ref="O81:O144" si="26">SUM(I81:N81)</f>
        <v>0</v>
      </c>
      <c r="P81" s="557"/>
      <c r="Q81" s="557"/>
      <c r="R81" s="559"/>
      <c r="S81" s="557"/>
      <c r="T81" s="557"/>
      <c r="U81" s="557"/>
      <c r="V81" s="628">
        <f t="shared" ref="V81:V144" si="27">SUM(P81:U81)</f>
        <v>0</v>
      </c>
      <c r="W81" s="557"/>
      <c r="X81" s="557"/>
      <c r="Y81" s="559"/>
      <c r="Z81" s="557"/>
      <c r="AA81" s="557"/>
      <c r="AB81" s="557"/>
      <c r="AC81" s="628">
        <f t="shared" ref="AC81:AC144" si="28">SUM(W81:AB81)</f>
        <v>0</v>
      </c>
      <c r="AD81" s="577"/>
      <c r="AE81" s="578"/>
      <c r="AF81" s="567"/>
      <c r="AG81" s="567"/>
      <c r="AH81" s="567"/>
      <c r="AI81" s="567"/>
      <c r="AJ81" s="567"/>
      <c r="AK81" s="567"/>
      <c r="AL81" s="560"/>
      <c r="AM81" s="560"/>
      <c r="AN81" s="560"/>
      <c r="AO81" s="579"/>
      <c r="AP81" s="561"/>
      <c r="AQ81" s="562"/>
      <c r="AR81" s="570"/>
      <c r="AS81" s="564"/>
      <c r="AT81" s="565"/>
      <c r="AU81" s="566"/>
      <c r="AV81" s="580"/>
      <c r="AW81" s="615" t="str">
        <f t="shared" ref="AW81:AW144" si="29">IFERROR(AV81/AU81,"-")</f>
        <v>-</v>
      </c>
      <c r="AX81" s="576"/>
      <c r="AY81" s="557"/>
      <c r="AZ81" s="557"/>
      <c r="BA81" s="576"/>
      <c r="BB81" s="561"/>
      <c r="BC81" s="633" t="str">
        <f t="shared" ref="BC81:BC144" si="30">IFERROR(BB81/BA81,"-")</f>
        <v>-</v>
      </c>
      <c r="BD81" s="576"/>
      <c r="BE81" s="557"/>
      <c r="BF81" s="633" t="str">
        <f t="shared" ref="BF81:BF144" si="31">IFERROR(BE81/BD81,"-")</f>
        <v>-</v>
      </c>
      <c r="BG81" s="557"/>
      <c r="BH81" s="557"/>
      <c r="BI81" s="633"/>
      <c r="BJ81" s="573"/>
      <c r="BK81" s="561"/>
      <c r="BL81" s="561"/>
      <c r="BM81" s="573"/>
      <c r="BN81" s="561"/>
      <c r="BO81" s="634" t="str">
        <f t="shared" ref="BO81:BO144" si="32">+IFERROR(BN81/BL81,"-")</f>
        <v>-</v>
      </c>
      <c r="BP81" s="573"/>
      <c r="BQ81" s="560"/>
      <c r="BR81" s="560"/>
      <c r="BS81" s="561"/>
      <c r="BT81" s="561"/>
      <c r="BU81" s="561"/>
      <c r="BV81" s="561"/>
      <c r="BW81" s="635" t="str">
        <f t="shared" ref="BW81:BW144" si="33">IFERROR(BR81/BK81,"-")</f>
        <v>-</v>
      </c>
      <c r="BX81" s="614"/>
      <c r="BY81" s="614"/>
      <c r="BZ81" s="614"/>
      <c r="CA81" s="614"/>
      <c r="CB81" s="614"/>
      <c r="CC81" s="614"/>
      <c r="CD81" s="617"/>
      <c r="CE81" s="616"/>
      <c r="CF81" s="616"/>
      <c r="CG81" s="616"/>
      <c r="CH81" s="616"/>
      <c r="CI81" s="614"/>
      <c r="CJ81" s="614"/>
      <c r="CK81" s="614"/>
      <c r="CL81" s="614"/>
      <c r="CM81" s="614"/>
      <c r="CN81" s="614"/>
      <c r="CO81" s="618"/>
      <c r="CP81" s="614"/>
      <c r="CQ81" s="623"/>
      <c r="CR81" s="624" t="str">
        <f t="shared" si="25"/>
        <v>-</v>
      </c>
      <c r="CS81" s="619" t="str">
        <f t="shared" ref="CS81:CS144" si="34">IFERROR(CQ81/CD81,"-")</f>
        <v>-</v>
      </c>
      <c r="CT81" s="557"/>
      <c r="CU81" s="557"/>
      <c r="CV81" s="570"/>
      <c r="CW81" s="570"/>
      <c r="CX81" s="570"/>
      <c r="CY81" s="571"/>
      <c r="CZ81" s="571"/>
      <c r="DA81" s="565"/>
      <c r="DB81" s="570"/>
      <c r="DC81" s="570"/>
      <c r="DD81" s="570"/>
      <c r="DE81" s="572"/>
      <c r="DF81" s="570"/>
      <c r="DG81" s="572"/>
      <c r="DH81" s="570"/>
      <c r="DI81" s="620" t="str">
        <f t="shared" ref="DI81:DI144" si="35">IFERROR(AVERAGE(DD81:DH81),"")</f>
        <v/>
      </c>
      <c r="DJ81" s="570"/>
      <c r="DK81" s="572"/>
      <c r="DL81" s="570"/>
      <c r="DM81" s="570"/>
      <c r="DN81" s="570"/>
      <c r="DO81" s="570"/>
      <c r="DP81" s="570"/>
      <c r="DQ81" s="570"/>
      <c r="DR81" s="570"/>
      <c r="DS81" s="570"/>
      <c r="DT81" s="570"/>
      <c r="DU81" s="570"/>
      <c r="DV81" s="96"/>
      <c r="DW81" s="96"/>
      <c r="DX81" s="621"/>
      <c r="DY81" s="678"/>
      <c r="DZ81" s="678"/>
      <c r="EA81" s="678"/>
      <c r="EB81" s="678"/>
      <c r="EC81" s="678"/>
      <c r="ED81" s="1249"/>
      <c r="EE81" s="1249"/>
      <c r="EF81" s="1249"/>
      <c r="EG81" s="1249"/>
      <c r="EH81" s="1249"/>
      <c r="EI81" s="1249"/>
      <c r="EJ81" s="1249"/>
      <c r="EK81" s="1249"/>
      <c r="EL81" s="1249"/>
      <c r="EM81" s="1249"/>
      <c r="EN81" s="1249"/>
      <c r="EO81" s="1250"/>
      <c r="EP81" s="1249"/>
      <c r="EQ81" s="1249"/>
      <c r="ER81" s="1249"/>
      <c r="ES81" s="476" t="s">
        <v>349</v>
      </c>
    </row>
    <row r="82" spans="1:149" s="63" customFormat="1" hidden="1" x14ac:dyDescent="0.2">
      <c r="A82" s="563"/>
      <c r="B82" s="574"/>
      <c r="C82" s="574"/>
      <c r="D82" s="574"/>
      <c r="E82" s="566"/>
      <c r="F82" s="563"/>
      <c r="G82" s="563"/>
      <c r="H82" s="563"/>
      <c r="I82" s="3"/>
      <c r="J82" s="3"/>
      <c r="K82" s="3"/>
      <c r="L82" s="557"/>
      <c r="M82" s="557"/>
      <c r="N82" s="557"/>
      <c r="O82" s="628">
        <f t="shared" si="26"/>
        <v>0</v>
      </c>
      <c r="P82" s="557"/>
      <c r="Q82" s="557"/>
      <c r="R82" s="559"/>
      <c r="S82" s="557"/>
      <c r="T82" s="557"/>
      <c r="U82" s="557"/>
      <c r="V82" s="628">
        <f t="shared" si="27"/>
        <v>0</v>
      </c>
      <c r="W82" s="557"/>
      <c r="X82" s="557"/>
      <c r="Y82" s="559"/>
      <c r="Z82" s="557"/>
      <c r="AA82" s="557"/>
      <c r="AB82" s="557"/>
      <c r="AC82" s="628">
        <f t="shared" si="28"/>
        <v>0</v>
      </c>
      <c r="AD82" s="577"/>
      <c r="AE82" s="578"/>
      <c r="AF82" s="567"/>
      <c r="AG82" s="567"/>
      <c r="AH82" s="567"/>
      <c r="AI82" s="567"/>
      <c r="AJ82" s="567"/>
      <c r="AK82" s="567"/>
      <c r="AL82" s="568"/>
      <c r="AM82" s="568"/>
      <c r="AN82" s="568"/>
      <c r="AO82" s="579"/>
      <c r="AP82" s="557"/>
      <c r="AQ82" s="575"/>
      <c r="AR82" s="570"/>
      <c r="AS82" s="564"/>
      <c r="AT82" s="566"/>
      <c r="AU82" s="566"/>
      <c r="AV82" s="580"/>
      <c r="AW82" s="615" t="str">
        <f t="shared" si="29"/>
        <v>-</v>
      </c>
      <c r="AX82" s="576"/>
      <c r="AY82" s="557"/>
      <c r="AZ82" s="557"/>
      <c r="BA82" s="576"/>
      <c r="BB82" s="557"/>
      <c r="BC82" s="633" t="str">
        <f t="shared" si="30"/>
        <v>-</v>
      </c>
      <c r="BD82" s="576"/>
      <c r="BE82" s="563"/>
      <c r="BF82" s="633" t="str">
        <f t="shared" si="31"/>
        <v>-</v>
      </c>
      <c r="BG82" s="563"/>
      <c r="BH82" s="563"/>
      <c r="BI82" s="633"/>
      <c r="BJ82" s="573"/>
      <c r="BK82" s="561"/>
      <c r="BL82" s="561"/>
      <c r="BM82" s="573"/>
      <c r="BN82" s="561"/>
      <c r="BO82" s="634" t="str">
        <f t="shared" si="32"/>
        <v>-</v>
      </c>
      <c r="BP82" s="573"/>
      <c r="BQ82" s="560"/>
      <c r="BR82" s="560"/>
      <c r="BS82" s="561"/>
      <c r="BT82" s="561"/>
      <c r="BU82" s="561"/>
      <c r="BV82" s="561"/>
      <c r="BW82" s="635" t="str">
        <f t="shared" si="33"/>
        <v>-</v>
      </c>
      <c r="BX82" s="614"/>
      <c r="BY82" s="614"/>
      <c r="BZ82" s="614"/>
      <c r="CA82" s="614"/>
      <c r="CB82" s="614"/>
      <c r="CC82" s="614"/>
      <c r="CD82" s="617"/>
      <c r="CE82" s="616"/>
      <c r="CF82" s="616"/>
      <c r="CG82" s="616"/>
      <c r="CH82" s="616"/>
      <c r="CI82" s="614"/>
      <c r="CJ82" s="614"/>
      <c r="CK82" s="614"/>
      <c r="CL82" s="614"/>
      <c r="CM82" s="614"/>
      <c r="CN82" s="614"/>
      <c r="CO82" s="618"/>
      <c r="CP82" s="614"/>
      <c r="CQ82" s="623"/>
      <c r="CR82" s="624" t="str">
        <f t="shared" si="25"/>
        <v>-</v>
      </c>
      <c r="CS82" s="619" t="str">
        <f t="shared" si="34"/>
        <v>-</v>
      </c>
      <c r="CT82" s="563"/>
      <c r="CU82" s="563"/>
      <c r="CV82" s="570"/>
      <c r="CW82" s="570"/>
      <c r="CX82" s="570"/>
      <c r="CY82" s="571"/>
      <c r="CZ82" s="571"/>
      <c r="DA82" s="565"/>
      <c r="DB82" s="570"/>
      <c r="DC82" s="570"/>
      <c r="DD82" s="570"/>
      <c r="DE82" s="572"/>
      <c r="DF82" s="570"/>
      <c r="DG82" s="572"/>
      <c r="DH82" s="570"/>
      <c r="DI82" s="620" t="str">
        <f t="shared" si="35"/>
        <v/>
      </c>
      <c r="DJ82" s="570"/>
      <c r="DK82" s="572"/>
      <c r="DL82" s="570"/>
      <c r="DM82" s="570"/>
      <c r="DN82" s="570"/>
      <c r="DO82" s="570"/>
      <c r="DP82" s="570"/>
      <c r="DQ82" s="570"/>
      <c r="DR82" s="570"/>
      <c r="DS82" s="570"/>
      <c r="DT82" s="570"/>
      <c r="DU82" s="570"/>
      <c r="DV82" s="96"/>
      <c r="DW82" s="96"/>
      <c r="DX82" s="621"/>
      <c r="DY82" s="678"/>
      <c r="DZ82" s="678"/>
      <c r="EA82" s="678"/>
      <c r="EB82" s="678"/>
      <c r="EC82" s="678"/>
      <c r="ED82" s="1249"/>
      <c r="EE82" s="1249"/>
      <c r="EF82" s="1249"/>
      <c r="EG82" s="1249"/>
      <c r="EH82" s="1249"/>
      <c r="EI82" s="1249"/>
      <c r="EJ82" s="1249"/>
      <c r="EK82" s="1249"/>
      <c r="EL82" s="1249"/>
      <c r="EM82" s="1249"/>
      <c r="EN82" s="1249"/>
      <c r="EO82" s="1250"/>
      <c r="EP82" s="1249"/>
      <c r="EQ82" s="1249"/>
      <c r="ER82" s="1249"/>
      <c r="ES82" s="476" t="s">
        <v>349</v>
      </c>
    </row>
    <row r="83" spans="1:149" s="63" customFormat="1" hidden="1" x14ac:dyDescent="0.2">
      <c r="A83" s="563"/>
      <c r="B83" s="574"/>
      <c r="C83" s="574"/>
      <c r="D83" s="574"/>
      <c r="E83" s="566"/>
      <c r="F83" s="563"/>
      <c r="G83" s="563"/>
      <c r="H83" s="563"/>
      <c r="I83" s="3"/>
      <c r="J83" s="3"/>
      <c r="K83" s="3"/>
      <c r="L83" s="557"/>
      <c r="M83" s="557"/>
      <c r="N83" s="557"/>
      <c r="O83" s="628">
        <f t="shared" si="26"/>
        <v>0</v>
      </c>
      <c r="P83" s="557"/>
      <c r="Q83" s="557"/>
      <c r="R83" s="559"/>
      <c r="S83" s="557"/>
      <c r="T83" s="557"/>
      <c r="U83" s="557"/>
      <c r="V83" s="628">
        <f t="shared" si="27"/>
        <v>0</v>
      </c>
      <c r="W83" s="557"/>
      <c r="X83" s="557"/>
      <c r="Y83" s="559"/>
      <c r="Z83" s="557"/>
      <c r="AA83" s="557"/>
      <c r="AB83" s="557"/>
      <c r="AC83" s="628">
        <f t="shared" si="28"/>
        <v>0</v>
      </c>
      <c r="AD83" s="577"/>
      <c r="AE83" s="578"/>
      <c r="AF83" s="567"/>
      <c r="AG83" s="567"/>
      <c r="AH83" s="567"/>
      <c r="AI83" s="567"/>
      <c r="AJ83" s="567"/>
      <c r="AK83" s="567"/>
      <c r="AL83" s="568"/>
      <c r="AM83" s="568"/>
      <c r="AN83" s="568"/>
      <c r="AO83" s="579"/>
      <c r="AP83" s="557"/>
      <c r="AQ83" s="575"/>
      <c r="AR83" s="570"/>
      <c r="AS83" s="564"/>
      <c r="AT83" s="566"/>
      <c r="AU83" s="566"/>
      <c r="AV83" s="580"/>
      <c r="AW83" s="615" t="str">
        <f t="shared" si="29"/>
        <v>-</v>
      </c>
      <c r="AX83" s="576"/>
      <c r="AY83" s="557"/>
      <c r="AZ83" s="557"/>
      <c r="BA83" s="576"/>
      <c r="BB83" s="557"/>
      <c r="BC83" s="633" t="str">
        <f t="shared" si="30"/>
        <v>-</v>
      </c>
      <c r="BD83" s="576"/>
      <c r="BE83" s="563"/>
      <c r="BF83" s="633" t="str">
        <f t="shared" si="31"/>
        <v>-</v>
      </c>
      <c r="BG83" s="563"/>
      <c r="BH83" s="563"/>
      <c r="BI83" s="633"/>
      <c r="BJ83" s="573"/>
      <c r="BK83" s="561"/>
      <c r="BL83" s="561"/>
      <c r="BM83" s="573"/>
      <c r="BN83" s="561"/>
      <c r="BO83" s="634" t="str">
        <f t="shared" si="32"/>
        <v>-</v>
      </c>
      <c r="BP83" s="573"/>
      <c r="BQ83" s="560"/>
      <c r="BR83" s="560"/>
      <c r="BS83" s="561"/>
      <c r="BT83" s="561"/>
      <c r="BU83" s="561"/>
      <c r="BV83" s="561"/>
      <c r="BW83" s="635" t="str">
        <f t="shared" si="33"/>
        <v>-</v>
      </c>
      <c r="BX83" s="614"/>
      <c r="BY83" s="614"/>
      <c r="BZ83" s="614"/>
      <c r="CA83" s="614"/>
      <c r="CB83" s="614"/>
      <c r="CC83" s="614"/>
      <c r="CD83" s="617"/>
      <c r="CE83" s="616"/>
      <c r="CF83" s="616"/>
      <c r="CG83" s="616"/>
      <c r="CH83" s="616"/>
      <c r="CI83" s="614"/>
      <c r="CJ83" s="614"/>
      <c r="CK83" s="614"/>
      <c r="CL83" s="614"/>
      <c r="CM83" s="614"/>
      <c r="CN83" s="614"/>
      <c r="CO83" s="618"/>
      <c r="CP83" s="614"/>
      <c r="CQ83" s="623"/>
      <c r="CR83" s="624" t="str">
        <f t="shared" si="25"/>
        <v>-</v>
      </c>
      <c r="CS83" s="619" t="str">
        <f t="shared" si="34"/>
        <v>-</v>
      </c>
      <c r="CT83" s="563"/>
      <c r="CU83" s="563"/>
      <c r="CV83" s="570"/>
      <c r="CW83" s="570"/>
      <c r="CX83" s="570"/>
      <c r="CY83" s="571"/>
      <c r="CZ83" s="571"/>
      <c r="DA83" s="565"/>
      <c r="DB83" s="570"/>
      <c r="DC83" s="570"/>
      <c r="DD83" s="570"/>
      <c r="DE83" s="572"/>
      <c r="DF83" s="570"/>
      <c r="DG83" s="572"/>
      <c r="DH83" s="570"/>
      <c r="DI83" s="620" t="str">
        <f t="shared" si="35"/>
        <v/>
      </c>
      <c r="DJ83" s="570"/>
      <c r="DK83" s="572"/>
      <c r="DL83" s="570"/>
      <c r="DM83" s="570"/>
      <c r="DN83" s="570"/>
      <c r="DO83" s="570"/>
      <c r="DP83" s="570"/>
      <c r="DQ83" s="570"/>
      <c r="DR83" s="570"/>
      <c r="DS83" s="570"/>
      <c r="DT83" s="570"/>
      <c r="DU83" s="570"/>
      <c r="DV83" s="96"/>
      <c r="DW83" s="96"/>
      <c r="DX83" s="621"/>
      <c r="DY83" s="678"/>
      <c r="DZ83" s="678"/>
      <c r="EA83" s="678"/>
      <c r="EB83" s="678"/>
      <c r="EC83" s="678"/>
      <c r="ED83" s="1249"/>
      <c r="EE83" s="1249"/>
      <c r="EF83" s="1249"/>
      <c r="EG83" s="1249"/>
      <c r="EH83" s="1249"/>
      <c r="EI83" s="1249"/>
      <c r="EJ83" s="1249"/>
      <c r="EK83" s="1249"/>
      <c r="EL83" s="1249"/>
      <c r="EM83" s="1249"/>
      <c r="EN83" s="1249"/>
      <c r="EO83" s="1250"/>
      <c r="EP83" s="1249"/>
      <c r="EQ83" s="1249"/>
      <c r="ER83" s="1249"/>
      <c r="ES83" s="476" t="s">
        <v>349</v>
      </c>
    </row>
    <row r="84" spans="1:149" s="63" customFormat="1" hidden="1" x14ac:dyDescent="0.2">
      <c r="A84" s="563"/>
      <c r="B84" s="574"/>
      <c r="C84" s="574"/>
      <c r="D84" s="574"/>
      <c r="E84" s="566"/>
      <c r="F84" s="563"/>
      <c r="G84" s="563"/>
      <c r="H84" s="563"/>
      <c r="I84" s="3"/>
      <c r="J84" s="3"/>
      <c r="K84" s="3"/>
      <c r="L84" s="557"/>
      <c r="M84" s="557"/>
      <c r="N84" s="557"/>
      <c r="O84" s="628">
        <f t="shared" si="26"/>
        <v>0</v>
      </c>
      <c r="P84" s="557"/>
      <c r="Q84" s="557"/>
      <c r="R84" s="559"/>
      <c r="S84" s="557"/>
      <c r="T84" s="557"/>
      <c r="U84" s="557"/>
      <c r="V84" s="628">
        <f t="shared" si="27"/>
        <v>0</v>
      </c>
      <c r="W84" s="557"/>
      <c r="X84" s="557"/>
      <c r="Y84" s="559"/>
      <c r="Z84" s="557"/>
      <c r="AA84" s="557"/>
      <c r="AB84" s="557"/>
      <c r="AC84" s="628">
        <f t="shared" si="28"/>
        <v>0</v>
      </c>
      <c r="AD84" s="577"/>
      <c r="AE84" s="578"/>
      <c r="AF84" s="567"/>
      <c r="AG84" s="567"/>
      <c r="AH84" s="567"/>
      <c r="AI84" s="567"/>
      <c r="AJ84" s="567"/>
      <c r="AK84" s="567"/>
      <c r="AL84" s="568"/>
      <c r="AM84" s="568"/>
      <c r="AN84" s="568"/>
      <c r="AO84" s="579"/>
      <c r="AP84" s="557"/>
      <c r="AQ84" s="575"/>
      <c r="AR84" s="570"/>
      <c r="AS84" s="564"/>
      <c r="AT84" s="566"/>
      <c r="AU84" s="566"/>
      <c r="AV84" s="580"/>
      <c r="AW84" s="615" t="str">
        <f t="shared" si="29"/>
        <v>-</v>
      </c>
      <c r="AX84" s="576"/>
      <c r="AY84" s="557"/>
      <c r="AZ84" s="557"/>
      <c r="BA84" s="576"/>
      <c r="BB84" s="557"/>
      <c r="BC84" s="633" t="str">
        <f t="shared" si="30"/>
        <v>-</v>
      </c>
      <c r="BD84" s="576"/>
      <c r="BE84" s="563"/>
      <c r="BF84" s="633" t="str">
        <f t="shared" si="31"/>
        <v>-</v>
      </c>
      <c r="BG84" s="563"/>
      <c r="BH84" s="563"/>
      <c r="BI84" s="633"/>
      <c r="BJ84" s="573"/>
      <c r="BK84" s="561"/>
      <c r="BL84" s="561"/>
      <c r="BM84" s="573"/>
      <c r="BN84" s="561"/>
      <c r="BO84" s="634" t="str">
        <f t="shared" si="32"/>
        <v>-</v>
      </c>
      <c r="BP84" s="573"/>
      <c r="BQ84" s="560"/>
      <c r="BR84" s="560"/>
      <c r="BS84" s="561"/>
      <c r="BT84" s="561"/>
      <c r="BU84" s="561"/>
      <c r="BV84" s="561"/>
      <c r="BW84" s="635" t="str">
        <f t="shared" si="33"/>
        <v>-</v>
      </c>
      <c r="BX84" s="614"/>
      <c r="BY84" s="614"/>
      <c r="BZ84" s="614"/>
      <c r="CA84" s="614"/>
      <c r="CB84" s="614"/>
      <c r="CC84" s="614"/>
      <c r="CD84" s="617"/>
      <c r="CE84" s="616"/>
      <c r="CF84" s="616"/>
      <c r="CG84" s="616"/>
      <c r="CH84" s="616"/>
      <c r="CI84" s="614"/>
      <c r="CJ84" s="614"/>
      <c r="CK84" s="614"/>
      <c r="CL84" s="614"/>
      <c r="CM84" s="614"/>
      <c r="CN84" s="614"/>
      <c r="CO84" s="618"/>
      <c r="CP84" s="614"/>
      <c r="CQ84" s="623"/>
      <c r="CR84" s="624" t="str">
        <f t="shared" si="25"/>
        <v>-</v>
      </c>
      <c r="CS84" s="619" t="str">
        <f t="shared" si="34"/>
        <v>-</v>
      </c>
      <c r="CT84" s="563"/>
      <c r="CU84" s="563"/>
      <c r="CV84" s="570"/>
      <c r="CW84" s="570"/>
      <c r="CX84" s="570"/>
      <c r="CY84" s="571"/>
      <c r="CZ84" s="571"/>
      <c r="DA84" s="565"/>
      <c r="DB84" s="570"/>
      <c r="DC84" s="570"/>
      <c r="DD84" s="570"/>
      <c r="DE84" s="572"/>
      <c r="DF84" s="570"/>
      <c r="DG84" s="572"/>
      <c r="DH84" s="570"/>
      <c r="DI84" s="620" t="str">
        <f t="shared" si="35"/>
        <v/>
      </c>
      <c r="DJ84" s="570"/>
      <c r="DK84" s="572"/>
      <c r="DL84" s="570"/>
      <c r="DM84" s="570"/>
      <c r="DN84" s="570"/>
      <c r="DO84" s="570"/>
      <c r="DP84" s="570"/>
      <c r="DQ84" s="570"/>
      <c r="DR84" s="570"/>
      <c r="DS84" s="570"/>
      <c r="DT84" s="570"/>
      <c r="DU84" s="570"/>
      <c r="DV84" s="96"/>
      <c r="DW84" s="96"/>
      <c r="DX84" s="621"/>
      <c r="DY84" s="678"/>
      <c r="DZ84" s="678"/>
      <c r="EA84" s="678"/>
      <c r="EB84" s="678"/>
      <c r="EC84" s="678"/>
      <c r="ED84" s="1249"/>
      <c r="EE84" s="1249"/>
      <c r="EF84" s="1249"/>
      <c r="EG84" s="1249"/>
      <c r="EH84" s="1249"/>
      <c r="EI84" s="1249"/>
      <c r="EJ84" s="1249"/>
      <c r="EK84" s="1249"/>
      <c r="EL84" s="1249"/>
      <c r="EM84" s="1249"/>
      <c r="EN84" s="1249"/>
      <c r="EO84" s="1250"/>
      <c r="EP84" s="1249"/>
      <c r="EQ84" s="1249"/>
      <c r="ER84" s="1249"/>
      <c r="ES84" s="476" t="s">
        <v>349</v>
      </c>
    </row>
    <row r="85" spans="1:149" s="63" customFormat="1" hidden="1" x14ac:dyDescent="0.2">
      <c r="A85" s="557"/>
      <c r="B85" s="558"/>
      <c r="C85" s="558"/>
      <c r="D85" s="558"/>
      <c r="E85" s="558"/>
      <c r="F85" s="557"/>
      <c r="G85" s="557"/>
      <c r="H85" s="557"/>
      <c r="I85" s="3"/>
      <c r="J85" s="3"/>
      <c r="K85" s="3"/>
      <c r="L85" s="557"/>
      <c r="M85" s="557"/>
      <c r="N85" s="557"/>
      <c r="O85" s="628">
        <f t="shared" si="26"/>
        <v>0</v>
      </c>
      <c r="P85" s="557"/>
      <c r="Q85" s="557"/>
      <c r="R85" s="559"/>
      <c r="S85" s="557"/>
      <c r="T85" s="557"/>
      <c r="U85" s="557"/>
      <c r="V85" s="628">
        <f t="shared" si="27"/>
        <v>0</v>
      </c>
      <c r="W85" s="557"/>
      <c r="X85" s="557"/>
      <c r="Y85" s="559"/>
      <c r="Z85" s="557"/>
      <c r="AA85" s="557"/>
      <c r="AB85" s="557"/>
      <c r="AC85" s="628">
        <f t="shared" si="28"/>
        <v>0</v>
      </c>
      <c r="AD85" s="577"/>
      <c r="AE85" s="578"/>
      <c r="AF85" s="567"/>
      <c r="AG85" s="567"/>
      <c r="AH85" s="567"/>
      <c r="AI85" s="567"/>
      <c r="AJ85" s="567"/>
      <c r="AK85" s="567"/>
      <c r="AL85" s="560"/>
      <c r="AM85" s="560"/>
      <c r="AN85" s="560"/>
      <c r="AO85" s="579"/>
      <c r="AP85" s="561"/>
      <c r="AQ85" s="562"/>
      <c r="AR85" s="570"/>
      <c r="AS85" s="564"/>
      <c r="AT85" s="565"/>
      <c r="AU85" s="566"/>
      <c r="AV85" s="580"/>
      <c r="AW85" s="615" t="str">
        <f t="shared" si="29"/>
        <v>-</v>
      </c>
      <c r="AX85" s="576"/>
      <c r="AY85" s="557"/>
      <c r="AZ85" s="557"/>
      <c r="BA85" s="576"/>
      <c r="BB85" s="561"/>
      <c r="BC85" s="633" t="str">
        <f t="shared" si="30"/>
        <v>-</v>
      </c>
      <c r="BD85" s="576"/>
      <c r="BE85" s="557"/>
      <c r="BF85" s="633" t="str">
        <f t="shared" si="31"/>
        <v>-</v>
      </c>
      <c r="BG85" s="557"/>
      <c r="BH85" s="557"/>
      <c r="BI85" s="633"/>
      <c r="BJ85" s="573"/>
      <c r="BK85" s="561"/>
      <c r="BL85" s="561"/>
      <c r="BM85" s="573"/>
      <c r="BN85" s="561"/>
      <c r="BO85" s="634" t="str">
        <f t="shared" si="32"/>
        <v>-</v>
      </c>
      <c r="BP85" s="573"/>
      <c r="BQ85" s="560"/>
      <c r="BR85" s="560"/>
      <c r="BS85" s="561"/>
      <c r="BT85" s="561"/>
      <c r="BU85" s="561"/>
      <c r="BV85" s="561"/>
      <c r="BW85" s="635" t="str">
        <f t="shared" si="33"/>
        <v>-</v>
      </c>
      <c r="BX85" s="614"/>
      <c r="BY85" s="614"/>
      <c r="BZ85" s="614"/>
      <c r="CA85" s="614"/>
      <c r="CB85" s="614"/>
      <c r="CC85" s="614"/>
      <c r="CD85" s="617"/>
      <c r="CE85" s="616"/>
      <c r="CF85" s="616"/>
      <c r="CG85" s="616"/>
      <c r="CH85" s="616"/>
      <c r="CI85" s="614"/>
      <c r="CJ85" s="614"/>
      <c r="CK85" s="614"/>
      <c r="CL85" s="614"/>
      <c r="CM85" s="614"/>
      <c r="CN85" s="614"/>
      <c r="CO85" s="618"/>
      <c r="CP85" s="614"/>
      <c r="CQ85" s="623"/>
      <c r="CR85" s="624" t="str">
        <f t="shared" si="25"/>
        <v>-</v>
      </c>
      <c r="CS85" s="619" t="str">
        <f t="shared" si="34"/>
        <v>-</v>
      </c>
      <c r="CT85" s="557"/>
      <c r="CU85" s="557"/>
      <c r="CV85" s="570"/>
      <c r="CW85" s="570"/>
      <c r="CX85" s="570"/>
      <c r="CY85" s="571"/>
      <c r="CZ85" s="571"/>
      <c r="DA85" s="565"/>
      <c r="DB85" s="570"/>
      <c r="DC85" s="570"/>
      <c r="DD85" s="570"/>
      <c r="DE85" s="572"/>
      <c r="DF85" s="570"/>
      <c r="DG85" s="572"/>
      <c r="DH85" s="570"/>
      <c r="DI85" s="620" t="str">
        <f t="shared" si="35"/>
        <v/>
      </c>
      <c r="DJ85" s="570"/>
      <c r="DK85" s="572"/>
      <c r="DL85" s="570"/>
      <c r="DM85" s="570"/>
      <c r="DN85" s="570"/>
      <c r="DO85" s="570"/>
      <c r="DP85" s="570"/>
      <c r="DQ85" s="570"/>
      <c r="DR85" s="570"/>
      <c r="DS85" s="570"/>
      <c r="DT85" s="570"/>
      <c r="DU85" s="570"/>
      <c r="DV85" s="96"/>
      <c r="DW85" s="96"/>
      <c r="DX85" s="621"/>
      <c r="DY85" s="678"/>
      <c r="DZ85" s="678"/>
      <c r="EA85" s="678"/>
      <c r="EB85" s="678"/>
      <c r="EC85" s="678"/>
      <c r="ED85" s="1249"/>
      <c r="EE85" s="1249"/>
      <c r="EF85" s="1249"/>
      <c r="EG85" s="1249"/>
      <c r="EH85" s="1249"/>
      <c r="EI85" s="1249"/>
      <c r="EJ85" s="1249"/>
      <c r="EK85" s="1249"/>
      <c r="EL85" s="1249"/>
      <c r="EM85" s="1249"/>
      <c r="EN85" s="1249"/>
      <c r="EO85" s="1250"/>
      <c r="EP85" s="1249"/>
      <c r="EQ85" s="1249"/>
      <c r="ER85" s="1249"/>
      <c r="ES85" s="476" t="s">
        <v>349</v>
      </c>
    </row>
    <row r="86" spans="1:149" s="63" customFormat="1" hidden="1" x14ac:dyDescent="0.2">
      <c r="A86" s="557"/>
      <c r="B86" s="558"/>
      <c r="C86" s="558"/>
      <c r="D86" s="558"/>
      <c r="E86" s="558"/>
      <c r="F86" s="557"/>
      <c r="G86" s="557"/>
      <c r="H86" s="557"/>
      <c r="I86" s="3"/>
      <c r="J86" s="3"/>
      <c r="K86" s="3"/>
      <c r="L86" s="557"/>
      <c r="M86" s="557"/>
      <c r="N86" s="557"/>
      <c r="O86" s="628">
        <f t="shared" si="26"/>
        <v>0</v>
      </c>
      <c r="P86" s="557"/>
      <c r="Q86" s="557"/>
      <c r="R86" s="559"/>
      <c r="S86" s="557"/>
      <c r="T86" s="557"/>
      <c r="U86" s="557"/>
      <c r="V86" s="628">
        <f t="shared" si="27"/>
        <v>0</v>
      </c>
      <c r="W86" s="557"/>
      <c r="X86" s="557"/>
      <c r="Y86" s="559"/>
      <c r="Z86" s="557"/>
      <c r="AA86" s="557"/>
      <c r="AB86" s="557"/>
      <c r="AC86" s="628">
        <f t="shared" si="28"/>
        <v>0</v>
      </c>
      <c r="AD86" s="577"/>
      <c r="AE86" s="578"/>
      <c r="AF86" s="567"/>
      <c r="AG86" s="567"/>
      <c r="AH86" s="567"/>
      <c r="AI86" s="567"/>
      <c r="AJ86" s="567"/>
      <c r="AK86" s="567"/>
      <c r="AL86" s="560"/>
      <c r="AM86" s="560"/>
      <c r="AN86" s="560"/>
      <c r="AO86" s="579"/>
      <c r="AP86" s="561"/>
      <c r="AQ86" s="562"/>
      <c r="AR86" s="570"/>
      <c r="AS86" s="564"/>
      <c r="AT86" s="565"/>
      <c r="AU86" s="566"/>
      <c r="AV86" s="580"/>
      <c r="AW86" s="615" t="str">
        <f t="shared" si="29"/>
        <v>-</v>
      </c>
      <c r="AX86" s="576"/>
      <c r="AY86" s="557"/>
      <c r="AZ86" s="557"/>
      <c r="BA86" s="576"/>
      <c r="BB86" s="561"/>
      <c r="BC86" s="633" t="str">
        <f t="shared" si="30"/>
        <v>-</v>
      </c>
      <c r="BD86" s="576"/>
      <c r="BE86" s="557"/>
      <c r="BF86" s="633" t="str">
        <f t="shared" si="31"/>
        <v>-</v>
      </c>
      <c r="BG86" s="557"/>
      <c r="BH86" s="557"/>
      <c r="BI86" s="633"/>
      <c r="BJ86" s="573"/>
      <c r="BK86" s="561"/>
      <c r="BL86" s="561"/>
      <c r="BM86" s="573"/>
      <c r="BN86" s="561"/>
      <c r="BO86" s="634" t="str">
        <f t="shared" si="32"/>
        <v>-</v>
      </c>
      <c r="BP86" s="573"/>
      <c r="BQ86" s="560"/>
      <c r="BR86" s="560"/>
      <c r="BS86" s="561"/>
      <c r="BT86" s="561"/>
      <c r="BU86" s="561"/>
      <c r="BV86" s="561"/>
      <c r="BW86" s="635" t="str">
        <f t="shared" si="33"/>
        <v>-</v>
      </c>
      <c r="BX86" s="614"/>
      <c r="BY86" s="614"/>
      <c r="BZ86" s="614"/>
      <c r="CA86" s="614"/>
      <c r="CB86" s="614"/>
      <c r="CC86" s="614"/>
      <c r="CD86" s="617"/>
      <c r="CE86" s="616"/>
      <c r="CF86" s="616"/>
      <c r="CG86" s="616"/>
      <c r="CH86" s="616"/>
      <c r="CI86" s="614"/>
      <c r="CJ86" s="614"/>
      <c r="CK86" s="614"/>
      <c r="CL86" s="614"/>
      <c r="CM86" s="614"/>
      <c r="CN86" s="614"/>
      <c r="CO86" s="618"/>
      <c r="CP86" s="614"/>
      <c r="CQ86" s="623"/>
      <c r="CR86" s="624" t="str">
        <f t="shared" si="25"/>
        <v>-</v>
      </c>
      <c r="CS86" s="619" t="str">
        <f t="shared" si="34"/>
        <v>-</v>
      </c>
      <c r="CT86" s="557"/>
      <c r="CU86" s="557"/>
      <c r="CV86" s="570"/>
      <c r="CW86" s="570"/>
      <c r="CX86" s="570"/>
      <c r="CY86" s="571"/>
      <c r="CZ86" s="571"/>
      <c r="DA86" s="565"/>
      <c r="DB86" s="570"/>
      <c r="DC86" s="570"/>
      <c r="DD86" s="570"/>
      <c r="DE86" s="572"/>
      <c r="DF86" s="570"/>
      <c r="DG86" s="572"/>
      <c r="DH86" s="570"/>
      <c r="DI86" s="620" t="str">
        <f t="shared" si="35"/>
        <v/>
      </c>
      <c r="DJ86" s="570"/>
      <c r="DK86" s="572"/>
      <c r="DL86" s="570"/>
      <c r="DM86" s="570"/>
      <c r="DN86" s="570"/>
      <c r="DO86" s="570"/>
      <c r="DP86" s="570"/>
      <c r="DQ86" s="570"/>
      <c r="DR86" s="570"/>
      <c r="DS86" s="570"/>
      <c r="DT86" s="570"/>
      <c r="DU86" s="570"/>
      <c r="DV86" s="96"/>
      <c r="DW86" s="96"/>
      <c r="DX86" s="621"/>
      <c r="DY86" s="678"/>
      <c r="DZ86" s="678"/>
      <c r="EA86" s="678"/>
      <c r="EB86" s="678"/>
      <c r="EC86" s="678"/>
      <c r="ED86" s="1249"/>
      <c r="EE86" s="1249"/>
      <c r="EF86" s="1249"/>
      <c r="EG86" s="1249"/>
      <c r="EH86" s="1249"/>
      <c r="EI86" s="1249"/>
      <c r="EJ86" s="1249"/>
      <c r="EK86" s="1249"/>
      <c r="EL86" s="1249"/>
      <c r="EM86" s="1249"/>
      <c r="EN86" s="1249"/>
      <c r="EO86" s="1250"/>
      <c r="EP86" s="1249"/>
      <c r="EQ86" s="1249"/>
      <c r="ER86" s="1249"/>
      <c r="ES86" s="476" t="s">
        <v>349</v>
      </c>
    </row>
    <row r="87" spans="1:149" s="63" customFormat="1" hidden="1" x14ac:dyDescent="0.2">
      <c r="A87" s="563"/>
      <c r="B87" s="574"/>
      <c r="C87" s="574"/>
      <c r="D87" s="574"/>
      <c r="E87" s="566"/>
      <c r="F87" s="563"/>
      <c r="G87" s="563"/>
      <c r="H87" s="563"/>
      <c r="I87" s="3"/>
      <c r="J87" s="3"/>
      <c r="K87" s="3"/>
      <c r="L87" s="557"/>
      <c r="M87" s="557"/>
      <c r="N87" s="557"/>
      <c r="O87" s="628">
        <f t="shared" si="26"/>
        <v>0</v>
      </c>
      <c r="P87" s="557"/>
      <c r="Q87" s="557"/>
      <c r="R87" s="559"/>
      <c r="S87" s="557"/>
      <c r="T87" s="557"/>
      <c r="U87" s="557"/>
      <c r="V87" s="628">
        <f t="shared" si="27"/>
        <v>0</v>
      </c>
      <c r="W87" s="557"/>
      <c r="X87" s="557"/>
      <c r="Y87" s="559"/>
      <c r="Z87" s="557"/>
      <c r="AA87" s="557"/>
      <c r="AB87" s="557"/>
      <c r="AC87" s="628">
        <f t="shared" si="28"/>
        <v>0</v>
      </c>
      <c r="AD87" s="577"/>
      <c r="AE87" s="578"/>
      <c r="AF87" s="567"/>
      <c r="AG87" s="567"/>
      <c r="AH87" s="567"/>
      <c r="AI87" s="567"/>
      <c r="AJ87" s="567"/>
      <c r="AK87" s="567"/>
      <c r="AL87" s="568"/>
      <c r="AM87" s="568"/>
      <c r="AN87" s="568"/>
      <c r="AO87" s="579"/>
      <c r="AP87" s="557"/>
      <c r="AQ87" s="575"/>
      <c r="AR87" s="570"/>
      <c r="AS87" s="564"/>
      <c r="AT87" s="566"/>
      <c r="AU87" s="566"/>
      <c r="AV87" s="580"/>
      <c r="AW87" s="615" t="str">
        <f t="shared" si="29"/>
        <v>-</v>
      </c>
      <c r="AX87" s="576"/>
      <c r="AY87" s="557"/>
      <c r="AZ87" s="557"/>
      <c r="BA87" s="576"/>
      <c r="BB87" s="557"/>
      <c r="BC87" s="633" t="str">
        <f t="shared" si="30"/>
        <v>-</v>
      </c>
      <c r="BD87" s="576"/>
      <c r="BE87" s="563"/>
      <c r="BF87" s="633" t="str">
        <f t="shared" si="31"/>
        <v>-</v>
      </c>
      <c r="BG87" s="563"/>
      <c r="BH87" s="563"/>
      <c r="BI87" s="633"/>
      <c r="BJ87" s="573"/>
      <c r="BK87" s="561"/>
      <c r="BL87" s="561"/>
      <c r="BM87" s="573"/>
      <c r="BN87" s="561"/>
      <c r="BO87" s="634" t="str">
        <f t="shared" si="32"/>
        <v>-</v>
      </c>
      <c r="BP87" s="573"/>
      <c r="BQ87" s="560"/>
      <c r="BR87" s="560"/>
      <c r="BS87" s="561"/>
      <c r="BT87" s="561"/>
      <c r="BU87" s="561"/>
      <c r="BV87" s="561"/>
      <c r="BW87" s="635" t="str">
        <f t="shared" si="33"/>
        <v>-</v>
      </c>
      <c r="BX87" s="614"/>
      <c r="BY87" s="614"/>
      <c r="BZ87" s="614"/>
      <c r="CA87" s="614"/>
      <c r="CB87" s="614"/>
      <c r="CC87" s="614"/>
      <c r="CD87" s="617"/>
      <c r="CE87" s="616"/>
      <c r="CF87" s="616"/>
      <c r="CG87" s="616"/>
      <c r="CH87" s="616"/>
      <c r="CI87" s="614"/>
      <c r="CJ87" s="614"/>
      <c r="CK87" s="614"/>
      <c r="CL87" s="614"/>
      <c r="CM87" s="614"/>
      <c r="CN87" s="614"/>
      <c r="CO87" s="618"/>
      <c r="CP87" s="614"/>
      <c r="CQ87" s="623"/>
      <c r="CR87" s="624" t="str">
        <f t="shared" si="25"/>
        <v>-</v>
      </c>
      <c r="CS87" s="619" t="str">
        <f t="shared" si="34"/>
        <v>-</v>
      </c>
      <c r="CT87" s="563"/>
      <c r="CU87" s="563"/>
      <c r="CV87" s="570"/>
      <c r="CW87" s="570"/>
      <c r="CX87" s="570"/>
      <c r="CY87" s="571"/>
      <c r="CZ87" s="571"/>
      <c r="DA87" s="565"/>
      <c r="DB87" s="570"/>
      <c r="DC87" s="570"/>
      <c r="DD87" s="570"/>
      <c r="DE87" s="572"/>
      <c r="DF87" s="570"/>
      <c r="DG87" s="572"/>
      <c r="DH87" s="570"/>
      <c r="DI87" s="620" t="str">
        <f t="shared" si="35"/>
        <v/>
      </c>
      <c r="DJ87" s="570"/>
      <c r="DK87" s="572"/>
      <c r="DL87" s="570"/>
      <c r="DM87" s="570"/>
      <c r="DN87" s="570"/>
      <c r="DO87" s="570"/>
      <c r="DP87" s="570"/>
      <c r="DQ87" s="570"/>
      <c r="DR87" s="570"/>
      <c r="DS87" s="570"/>
      <c r="DT87" s="570"/>
      <c r="DU87" s="570"/>
      <c r="DV87" s="96"/>
      <c r="DW87" s="96"/>
      <c r="DX87" s="621"/>
      <c r="DY87" s="678"/>
      <c r="DZ87" s="678"/>
      <c r="EA87" s="678"/>
      <c r="EB87" s="678"/>
      <c r="EC87" s="678"/>
      <c r="ED87" s="1249"/>
      <c r="EE87" s="1249"/>
      <c r="EF87" s="1249"/>
      <c r="EG87" s="1249"/>
      <c r="EH87" s="1249"/>
      <c r="EI87" s="1249"/>
      <c r="EJ87" s="1249"/>
      <c r="EK87" s="1249"/>
      <c r="EL87" s="1249"/>
      <c r="EM87" s="1249"/>
      <c r="EN87" s="1249"/>
      <c r="EO87" s="1250"/>
      <c r="EP87" s="1249"/>
      <c r="EQ87" s="1249"/>
      <c r="ER87" s="1249"/>
      <c r="ES87" s="476" t="s">
        <v>349</v>
      </c>
    </row>
    <row r="88" spans="1:149" s="63" customFormat="1" hidden="1" x14ac:dyDescent="0.2">
      <c r="A88" s="563"/>
      <c r="B88" s="574"/>
      <c r="C88" s="574"/>
      <c r="D88" s="574"/>
      <c r="E88" s="566"/>
      <c r="F88" s="563"/>
      <c r="G88" s="563"/>
      <c r="H88" s="563"/>
      <c r="I88" s="3"/>
      <c r="J88" s="3"/>
      <c r="K88" s="3"/>
      <c r="L88" s="557"/>
      <c r="M88" s="557"/>
      <c r="N88" s="557"/>
      <c r="O88" s="628">
        <f t="shared" si="26"/>
        <v>0</v>
      </c>
      <c r="P88" s="557"/>
      <c r="Q88" s="557"/>
      <c r="R88" s="559"/>
      <c r="S88" s="557"/>
      <c r="T88" s="557"/>
      <c r="U88" s="557"/>
      <c r="V88" s="628">
        <f t="shared" si="27"/>
        <v>0</v>
      </c>
      <c r="W88" s="557"/>
      <c r="X88" s="557"/>
      <c r="Y88" s="559"/>
      <c r="Z88" s="557"/>
      <c r="AA88" s="557"/>
      <c r="AB88" s="557"/>
      <c r="AC88" s="628">
        <f t="shared" si="28"/>
        <v>0</v>
      </c>
      <c r="AD88" s="577"/>
      <c r="AE88" s="578"/>
      <c r="AF88" s="567"/>
      <c r="AG88" s="567"/>
      <c r="AH88" s="567"/>
      <c r="AI88" s="567"/>
      <c r="AJ88" s="567"/>
      <c r="AK88" s="567"/>
      <c r="AL88" s="568"/>
      <c r="AM88" s="568"/>
      <c r="AN88" s="568"/>
      <c r="AO88" s="579"/>
      <c r="AP88" s="557"/>
      <c r="AQ88" s="575"/>
      <c r="AR88" s="570"/>
      <c r="AS88" s="564"/>
      <c r="AT88" s="566"/>
      <c r="AU88" s="566"/>
      <c r="AV88" s="580"/>
      <c r="AW88" s="615" t="str">
        <f t="shared" si="29"/>
        <v>-</v>
      </c>
      <c r="AX88" s="576"/>
      <c r="AY88" s="557"/>
      <c r="AZ88" s="557"/>
      <c r="BA88" s="576"/>
      <c r="BB88" s="557"/>
      <c r="BC88" s="633" t="str">
        <f t="shared" si="30"/>
        <v>-</v>
      </c>
      <c r="BD88" s="576"/>
      <c r="BE88" s="563"/>
      <c r="BF88" s="633" t="str">
        <f t="shared" si="31"/>
        <v>-</v>
      </c>
      <c r="BG88" s="563"/>
      <c r="BH88" s="563"/>
      <c r="BI88" s="633"/>
      <c r="BJ88" s="573"/>
      <c r="BK88" s="561"/>
      <c r="BL88" s="561"/>
      <c r="BM88" s="573"/>
      <c r="BN88" s="561"/>
      <c r="BO88" s="634" t="str">
        <f t="shared" si="32"/>
        <v>-</v>
      </c>
      <c r="BP88" s="573"/>
      <c r="BQ88" s="560"/>
      <c r="BR88" s="560"/>
      <c r="BS88" s="561"/>
      <c r="BT88" s="561"/>
      <c r="BU88" s="561"/>
      <c r="BV88" s="561"/>
      <c r="BW88" s="635" t="str">
        <f t="shared" si="33"/>
        <v>-</v>
      </c>
      <c r="BX88" s="614"/>
      <c r="BY88" s="614"/>
      <c r="BZ88" s="614"/>
      <c r="CA88" s="614"/>
      <c r="CB88" s="614"/>
      <c r="CC88" s="614"/>
      <c r="CD88" s="617"/>
      <c r="CE88" s="616"/>
      <c r="CF88" s="616"/>
      <c r="CG88" s="616"/>
      <c r="CH88" s="616"/>
      <c r="CI88" s="614"/>
      <c r="CJ88" s="614"/>
      <c r="CK88" s="614"/>
      <c r="CL88" s="614"/>
      <c r="CM88" s="614"/>
      <c r="CN88" s="614"/>
      <c r="CO88" s="618"/>
      <c r="CP88" s="614"/>
      <c r="CQ88" s="623"/>
      <c r="CR88" s="624" t="str">
        <f t="shared" si="25"/>
        <v>-</v>
      </c>
      <c r="CS88" s="619" t="str">
        <f t="shared" si="34"/>
        <v>-</v>
      </c>
      <c r="CT88" s="563"/>
      <c r="CU88" s="563"/>
      <c r="CV88" s="570"/>
      <c r="CW88" s="570"/>
      <c r="CX88" s="570"/>
      <c r="CY88" s="571"/>
      <c r="CZ88" s="571"/>
      <c r="DA88" s="565"/>
      <c r="DB88" s="570"/>
      <c r="DC88" s="570"/>
      <c r="DD88" s="570"/>
      <c r="DE88" s="572"/>
      <c r="DF88" s="570"/>
      <c r="DG88" s="572"/>
      <c r="DH88" s="570"/>
      <c r="DI88" s="620" t="str">
        <f t="shared" si="35"/>
        <v/>
      </c>
      <c r="DJ88" s="570"/>
      <c r="DK88" s="572"/>
      <c r="DL88" s="570"/>
      <c r="DM88" s="570"/>
      <c r="DN88" s="570"/>
      <c r="DO88" s="570"/>
      <c r="DP88" s="570"/>
      <c r="DQ88" s="570"/>
      <c r="DR88" s="570"/>
      <c r="DS88" s="570"/>
      <c r="DT88" s="570"/>
      <c r="DU88" s="570"/>
      <c r="DV88" s="96"/>
      <c r="DW88" s="96"/>
      <c r="DX88" s="621"/>
      <c r="DY88" s="678"/>
      <c r="DZ88" s="678"/>
      <c r="EA88" s="678"/>
      <c r="EB88" s="678"/>
      <c r="EC88" s="678"/>
      <c r="ED88" s="1249"/>
      <c r="EE88" s="1249"/>
      <c r="EF88" s="1249"/>
      <c r="EG88" s="1249"/>
      <c r="EH88" s="1249"/>
      <c r="EI88" s="1249"/>
      <c r="EJ88" s="1249"/>
      <c r="EK88" s="1249"/>
      <c r="EL88" s="1249"/>
      <c r="EM88" s="1249"/>
      <c r="EN88" s="1249"/>
      <c r="EO88" s="1250"/>
      <c r="EP88" s="1249"/>
      <c r="EQ88" s="1249"/>
      <c r="ER88" s="1249"/>
      <c r="ES88" s="476" t="s">
        <v>349</v>
      </c>
    </row>
    <row r="89" spans="1:149" s="63" customFormat="1" hidden="1" x14ac:dyDescent="0.2">
      <c r="A89" s="563"/>
      <c r="B89" s="574"/>
      <c r="C89" s="574"/>
      <c r="D89" s="574"/>
      <c r="E89" s="566"/>
      <c r="F89" s="563"/>
      <c r="G89" s="563"/>
      <c r="H89" s="563"/>
      <c r="I89" s="3"/>
      <c r="J89" s="3"/>
      <c r="K89" s="3"/>
      <c r="L89" s="557"/>
      <c r="M89" s="557"/>
      <c r="N89" s="557"/>
      <c r="O89" s="628">
        <f t="shared" si="26"/>
        <v>0</v>
      </c>
      <c r="P89" s="557"/>
      <c r="Q89" s="557"/>
      <c r="R89" s="559"/>
      <c r="S89" s="557"/>
      <c r="T89" s="557"/>
      <c r="U89" s="557"/>
      <c r="V89" s="628">
        <f t="shared" si="27"/>
        <v>0</v>
      </c>
      <c r="W89" s="557"/>
      <c r="X89" s="557"/>
      <c r="Y89" s="559"/>
      <c r="Z89" s="557"/>
      <c r="AA89" s="557"/>
      <c r="AB89" s="557"/>
      <c r="AC89" s="628">
        <f t="shared" si="28"/>
        <v>0</v>
      </c>
      <c r="AD89" s="577"/>
      <c r="AE89" s="578"/>
      <c r="AF89" s="567"/>
      <c r="AG89" s="567"/>
      <c r="AH89" s="567"/>
      <c r="AI89" s="567"/>
      <c r="AJ89" s="567"/>
      <c r="AK89" s="567"/>
      <c r="AL89" s="568"/>
      <c r="AM89" s="568"/>
      <c r="AN89" s="568"/>
      <c r="AO89" s="579"/>
      <c r="AP89" s="557"/>
      <c r="AQ89" s="575"/>
      <c r="AR89" s="570"/>
      <c r="AS89" s="564"/>
      <c r="AT89" s="566"/>
      <c r="AU89" s="566"/>
      <c r="AV89" s="580"/>
      <c r="AW89" s="615" t="str">
        <f t="shared" si="29"/>
        <v>-</v>
      </c>
      <c r="AX89" s="576"/>
      <c r="AY89" s="557"/>
      <c r="AZ89" s="557"/>
      <c r="BA89" s="576"/>
      <c r="BB89" s="557"/>
      <c r="BC89" s="633" t="str">
        <f t="shared" si="30"/>
        <v>-</v>
      </c>
      <c r="BD89" s="576"/>
      <c r="BE89" s="563"/>
      <c r="BF89" s="633" t="str">
        <f t="shared" si="31"/>
        <v>-</v>
      </c>
      <c r="BG89" s="563"/>
      <c r="BH89" s="563"/>
      <c r="BI89" s="633"/>
      <c r="BJ89" s="573"/>
      <c r="BK89" s="561"/>
      <c r="BL89" s="561"/>
      <c r="BM89" s="573"/>
      <c r="BN89" s="561"/>
      <c r="BO89" s="634" t="str">
        <f t="shared" si="32"/>
        <v>-</v>
      </c>
      <c r="BP89" s="573"/>
      <c r="BQ89" s="560"/>
      <c r="BR89" s="560"/>
      <c r="BS89" s="561"/>
      <c r="BT89" s="561"/>
      <c r="BU89" s="561"/>
      <c r="BV89" s="561"/>
      <c r="BW89" s="635" t="str">
        <f t="shared" si="33"/>
        <v>-</v>
      </c>
      <c r="BX89" s="614"/>
      <c r="BY89" s="614"/>
      <c r="BZ89" s="614"/>
      <c r="CA89" s="614"/>
      <c r="CB89" s="614"/>
      <c r="CC89" s="614"/>
      <c r="CD89" s="617"/>
      <c r="CE89" s="616"/>
      <c r="CF89" s="616"/>
      <c r="CG89" s="616"/>
      <c r="CH89" s="616"/>
      <c r="CI89" s="614"/>
      <c r="CJ89" s="614"/>
      <c r="CK89" s="614"/>
      <c r="CL89" s="614"/>
      <c r="CM89" s="614"/>
      <c r="CN89" s="614"/>
      <c r="CO89" s="618"/>
      <c r="CP89" s="614"/>
      <c r="CQ89" s="623"/>
      <c r="CR89" s="624" t="str">
        <f t="shared" si="25"/>
        <v>-</v>
      </c>
      <c r="CS89" s="619" t="str">
        <f t="shared" si="34"/>
        <v>-</v>
      </c>
      <c r="CT89" s="563"/>
      <c r="CU89" s="563"/>
      <c r="CV89" s="570"/>
      <c r="CW89" s="570"/>
      <c r="CX89" s="570"/>
      <c r="CY89" s="571"/>
      <c r="CZ89" s="571"/>
      <c r="DA89" s="565"/>
      <c r="DB89" s="570"/>
      <c r="DC89" s="570"/>
      <c r="DD89" s="570"/>
      <c r="DE89" s="572"/>
      <c r="DF89" s="570"/>
      <c r="DG89" s="572"/>
      <c r="DH89" s="570"/>
      <c r="DI89" s="620" t="str">
        <f t="shared" si="35"/>
        <v/>
      </c>
      <c r="DJ89" s="570"/>
      <c r="DK89" s="572"/>
      <c r="DL89" s="570"/>
      <c r="DM89" s="570"/>
      <c r="DN89" s="570"/>
      <c r="DO89" s="570"/>
      <c r="DP89" s="570"/>
      <c r="DQ89" s="570"/>
      <c r="DR89" s="570"/>
      <c r="DS89" s="570"/>
      <c r="DT89" s="570"/>
      <c r="DU89" s="570"/>
      <c r="DV89" s="96"/>
      <c r="DW89" s="96"/>
      <c r="DX89" s="621"/>
      <c r="DY89" s="678"/>
      <c r="DZ89" s="678"/>
      <c r="EA89" s="678"/>
      <c r="EB89" s="678"/>
      <c r="EC89" s="678"/>
      <c r="ED89" s="1249"/>
      <c r="EE89" s="1249"/>
      <c r="EF89" s="1249"/>
      <c r="EG89" s="1249"/>
      <c r="EH89" s="1249"/>
      <c r="EI89" s="1249"/>
      <c r="EJ89" s="1249"/>
      <c r="EK89" s="1249"/>
      <c r="EL89" s="1249"/>
      <c r="EM89" s="1249"/>
      <c r="EN89" s="1249"/>
      <c r="EO89" s="1250"/>
      <c r="EP89" s="1249"/>
      <c r="EQ89" s="1249"/>
      <c r="ER89" s="1249"/>
      <c r="ES89" s="476" t="s">
        <v>349</v>
      </c>
    </row>
    <row r="90" spans="1:149" s="63" customFormat="1" hidden="1" x14ac:dyDescent="0.2">
      <c r="A90" s="557"/>
      <c r="B90" s="558"/>
      <c r="C90" s="558"/>
      <c r="D90" s="558"/>
      <c r="E90" s="558"/>
      <c r="F90" s="557"/>
      <c r="G90" s="557"/>
      <c r="H90" s="557"/>
      <c r="I90" s="3"/>
      <c r="J90" s="3"/>
      <c r="K90" s="3"/>
      <c r="L90" s="557"/>
      <c r="M90" s="557"/>
      <c r="N90" s="557"/>
      <c r="O90" s="628">
        <f t="shared" si="26"/>
        <v>0</v>
      </c>
      <c r="P90" s="557"/>
      <c r="Q90" s="557"/>
      <c r="R90" s="559"/>
      <c r="S90" s="557"/>
      <c r="T90" s="557"/>
      <c r="U90" s="557"/>
      <c r="V90" s="628">
        <f t="shared" si="27"/>
        <v>0</v>
      </c>
      <c r="W90" s="557"/>
      <c r="X90" s="557"/>
      <c r="Y90" s="559"/>
      <c r="Z90" s="557"/>
      <c r="AA90" s="557"/>
      <c r="AB90" s="557"/>
      <c r="AC90" s="628">
        <f t="shared" si="28"/>
        <v>0</v>
      </c>
      <c r="AD90" s="577"/>
      <c r="AE90" s="578"/>
      <c r="AF90" s="567"/>
      <c r="AG90" s="567"/>
      <c r="AH90" s="567"/>
      <c r="AI90" s="567"/>
      <c r="AJ90" s="567"/>
      <c r="AK90" s="567"/>
      <c r="AL90" s="560"/>
      <c r="AM90" s="560"/>
      <c r="AN90" s="560"/>
      <c r="AO90" s="579"/>
      <c r="AP90" s="561"/>
      <c r="AQ90" s="562"/>
      <c r="AR90" s="570"/>
      <c r="AS90" s="564"/>
      <c r="AT90" s="565"/>
      <c r="AU90" s="566"/>
      <c r="AV90" s="580"/>
      <c r="AW90" s="615" t="str">
        <f t="shared" si="29"/>
        <v>-</v>
      </c>
      <c r="AX90" s="576"/>
      <c r="AY90" s="557"/>
      <c r="AZ90" s="557"/>
      <c r="BA90" s="576"/>
      <c r="BB90" s="561"/>
      <c r="BC90" s="633" t="str">
        <f t="shared" si="30"/>
        <v>-</v>
      </c>
      <c r="BD90" s="576"/>
      <c r="BE90" s="557"/>
      <c r="BF90" s="633" t="str">
        <f t="shared" si="31"/>
        <v>-</v>
      </c>
      <c r="BG90" s="557"/>
      <c r="BH90" s="557"/>
      <c r="BI90" s="633"/>
      <c r="BJ90" s="573"/>
      <c r="BK90" s="561"/>
      <c r="BL90" s="561"/>
      <c r="BM90" s="573"/>
      <c r="BN90" s="561"/>
      <c r="BO90" s="634" t="str">
        <f t="shared" si="32"/>
        <v>-</v>
      </c>
      <c r="BP90" s="573"/>
      <c r="BQ90" s="560"/>
      <c r="BR90" s="560"/>
      <c r="BS90" s="561"/>
      <c r="BT90" s="561"/>
      <c r="BU90" s="561"/>
      <c r="BV90" s="561"/>
      <c r="BW90" s="635" t="str">
        <f t="shared" si="33"/>
        <v>-</v>
      </c>
      <c r="BX90" s="614"/>
      <c r="BY90" s="614"/>
      <c r="BZ90" s="614"/>
      <c r="CA90" s="614"/>
      <c r="CB90" s="614"/>
      <c r="CC90" s="614"/>
      <c r="CD90" s="617"/>
      <c r="CE90" s="616"/>
      <c r="CF90" s="616"/>
      <c r="CG90" s="616"/>
      <c r="CH90" s="616"/>
      <c r="CI90" s="614"/>
      <c r="CJ90" s="614"/>
      <c r="CK90" s="614"/>
      <c r="CL90" s="614"/>
      <c r="CM90" s="614"/>
      <c r="CN90" s="614"/>
      <c r="CO90" s="618"/>
      <c r="CP90" s="614"/>
      <c r="CQ90" s="623"/>
      <c r="CR90" s="624" t="str">
        <f t="shared" si="25"/>
        <v>-</v>
      </c>
      <c r="CS90" s="619" t="str">
        <f t="shared" si="34"/>
        <v>-</v>
      </c>
      <c r="CT90" s="557"/>
      <c r="CU90" s="557"/>
      <c r="CV90" s="570"/>
      <c r="CW90" s="570"/>
      <c r="CX90" s="570"/>
      <c r="CY90" s="571"/>
      <c r="CZ90" s="571"/>
      <c r="DA90" s="565"/>
      <c r="DB90" s="570"/>
      <c r="DC90" s="570"/>
      <c r="DD90" s="570"/>
      <c r="DE90" s="572"/>
      <c r="DF90" s="570"/>
      <c r="DG90" s="572"/>
      <c r="DH90" s="570"/>
      <c r="DI90" s="620" t="str">
        <f t="shared" si="35"/>
        <v/>
      </c>
      <c r="DJ90" s="570"/>
      <c r="DK90" s="572"/>
      <c r="DL90" s="570"/>
      <c r="DM90" s="570"/>
      <c r="DN90" s="570"/>
      <c r="DO90" s="570"/>
      <c r="DP90" s="570"/>
      <c r="DQ90" s="570"/>
      <c r="DR90" s="570"/>
      <c r="DS90" s="570"/>
      <c r="DT90" s="570"/>
      <c r="DU90" s="570"/>
      <c r="DV90" s="96"/>
      <c r="DW90" s="96"/>
      <c r="DX90" s="621"/>
      <c r="DY90" s="678"/>
      <c r="DZ90" s="678"/>
      <c r="EA90" s="678"/>
      <c r="EB90" s="678"/>
      <c r="EC90" s="678"/>
      <c r="ED90" s="1249"/>
      <c r="EE90" s="1249"/>
      <c r="EF90" s="1249"/>
      <c r="EG90" s="1249"/>
      <c r="EH90" s="1249"/>
      <c r="EI90" s="1249"/>
      <c r="EJ90" s="1249"/>
      <c r="EK90" s="1249"/>
      <c r="EL90" s="1249"/>
      <c r="EM90" s="1249"/>
      <c r="EN90" s="1249"/>
      <c r="EO90" s="1250"/>
      <c r="EP90" s="1249"/>
      <c r="EQ90" s="1249"/>
      <c r="ER90" s="1249"/>
      <c r="ES90" s="476" t="s">
        <v>349</v>
      </c>
    </row>
    <row r="91" spans="1:149" s="63" customFormat="1" hidden="1" x14ac:dyDescent="0.2">
      <c r="A91" s="563"/>
      <c r="B91" s="574"/>
      <c r="C91" s="574"/>
      <c r="D91" s="574"/>
      <c r="E91" s="566"/>
      <c r="F91" s="563"/>
      <c r="G91" s="563"/>
      <c r="H91" s="563"/>
      <c r="I91" s="3"/>
      <c r="J91" s="3"/>
      <c r="K91" s="3"/>
      <c r="L91" s="557"/>
      <c r="M91" s="557"/>
      <c r="N91" s="557"/>
      <c r="O91" s="628">
        <f t="shared" si="26"/>
        <v>0</v>
      </c>
      <c r="P91" s="557"/>
      <c r="Q91" s="557"/>
      <c r="R91" s="559"/>
      <c r="S91" s="557"/>
      <c r="T91" s="557"/>
      <c r="U91" s="557"/>
      <c r="V91" s="628">
        <f t="shared" si="27"/>
        <v>0</v>
      </c>
      <c r="W91" s="557"/>
      <c r="X91" s="557"/>
      <c r="Y91" s="559"/>
      <c r="Z91" s="557"/>
      <c r="AA91" s="557"/>
      <c r="AB91" s="557"/>
      <c r="AC91" s="628">
        <f t="shared" si="28"/>
        <v>0</v>
      </c>
      <c r="AD91" s="577"/>
      <c r="AE91" s="578"/>
      <c r="AF91" s="567"/>
      <c r="AG91" s="567"/>
      <c r="AH91" s="567"/>
      <c r="AI91" s="567"/>
      <c r="AJ91" s="567"/>
      <c r="AK91" s="567"/>
      <c r="AL91" s="568"/>
      <c r="AM91" s="568"/>
      <c r="AN91" s="568"/>
      <c r="AO91" s="579"/>
      <c r="AP91" s="557"/>
      <c r="AQ91" s="575"/>
      <c r="AR91" s="570"/>
      <c r="AS91" s="564"/>
      <c r="AT91" s="566"/>
      <c r="AU91" s="566"/>
      <c r="AV91" s="580"/>
      <c r="AW91" s="615" t="str">
        <f t="shared" si="29"/>
        <v>-</v>
      </c>
      <c r="AX91" s="576"/>
      <c r="AY91" s="557"/>
      <c r="AZ91" s="557"/>
      <c r="BA91" s="576"/>
      <c r="BB91" s="557"/>
      <c r="BC91" s="633" t="str">
        <f t="shared" si="30"/>
        <v>-</v>
      </c>
      <c r="BD91" s="576"/>
      <c r="BE91" s="563"/>
      <c r="BF91" s="633" t="str">
        <f t="shared" si="31"/>
        <v>-</v>
      </c>
      <c r="BG91" s="563"/>
      <c r="BH91" s="563"/>
      <c r="BI91" s="633"/>
      <c r="BJ91" s="573"/>
      <c r="BK91" s="561"/>
      <c r="BL91" s="561"/>
      <c r="BM91" s="573"/>
      <c r="BN91" s="561"/>
      <c r="BO91" s="634" t="str">
        <f t="shared" si="32"/>
        <v>-</v>
      </c>
      <c r="BP91" s="573"/>
      <c r="BQ91" s="560"/>
      <c r="BR91" s="560"/>
      <c r="BS91" s="561"/>
      <c r="BT91" s="561"/>
      <c r="BU91" s="561"/>
      <c r="BV91" s="561"/>
      <c r="BW91" s="635" t="str">
        <f t="shared" si="33"/>
        <v>-</v>
      </c>
      <c r="BX91" s="614"/>
      <c r="BY91" s="614"/>
      <c r="BZ91" s="614"/>
      <c r="CA91" s="614"/>
      <c r="CB91" s="614"/>
      <c r="CC91" s="614"/>
      <c r="CD91" s="617"/>
      <c r="CE91" s="616"/>
      <c r="CF91" s="616"/>
      <c r="CG91" s="616"/>
      <c r="CH91" s="616"/>
      <c r="CI91" s="614"/>
      <c r="CJ91" s="614"/>
      <c r="CK91" s="614"/>
      <c r="CL91" s="614"/>
      <c r="CM91" s="614"/>
      <c r="CN91" s="614"/>
      <c r="CO91" s="618"/>
      <c r="CP91" s="614"/>
      <c r="CQ91" s="623"/>
      <c r="CR91" s="624" t="str">
        <f t="shared" si="25"/>
        <v>-</v>
      </c>
      <c r="CS91" s="619" t="str">
        <f t="shared" si="34"/>
        <v>-</v>
      </c>
      <c r="CT91" s="563"/>
      <c r="CU91" s="563"/>
      <c r="CV91" s="570"/>
      <c r="CW91" s="570"/>
      <c r="CX91" s="570"/>
      <c r="CY91" s="571"/>
      <c r="CZ91" s="571"/>
      <c r="DA91" s="565"/>
      <c r="DB91" s="570"/>
      <c r="DC91" s="570"/>
      <c r="DD91" s="570"/>
      <c r="DE91" s="572"/>
      <c r="DF91" s="570"/>
      <c r="DG91" s="572"/>
      <c r="DH91" s="570"/>
      <c r="DI91" s="620" t="str">
        <f t="shared" si="35"/>
        <v/>
      </c>
      <c r="DJ91" s="570"/>
      <c r="DK91" s="572"/>
      <c r="DL91" s="570"/>
      <c r="DM91" s="570"/>
      <c r="DN91" s="570"/>
      <c r="DO91" s="570"/>
      <c r="DP91" s="570"/>
      <c r="DQ91" s="570"/>
      <c r="DR91" s="570"/>
      <c r="DS91" s="570"/>
      <c r="DT91" s="570"/>
      <c r="DU91" s="570"/>
      <c r="DV91" s="96"/>
      <c r="DW91" s="96"/>
      <c r="DX91" s="621"/>
      <c r="DY91" s="678"/>
      <c r="DZ91" s="678"/>
      <c r="EA91" s="678"/>
      <c r="EB91" s="678"/>
      <c r="EC91" s="678"/>
      <c r="ED91" s="1249"/>
      <c r="EE91" s="1249"/>
      <c r="EF91" s="1249"/>
      <c r="EG91" s="1249"/>
      <c r="EH91" s="1249"/>
      <c r="EI91" s="1249"/>
      <c r="EJ91" s="1249"/>
      <c r="EK91" s="1249"/>
      <c r="EL91" s="1249"/>
      <c r="EM91" s="1249"/>
      <c r="EN91" s="1249"/>
      <c r="EO91" s="1250"/>
      <c r="EP91" s="1249"/>
      <c r="EQ91" s="1249"/>
      <c r="ER91" s="1249"/>
      <c r="ES91" s="476" t="s">
        <v>349</v>
      </c>
    </row>
    <row r="92" spans="1:149" s="63" customFormat="1" hidden="1" x14ac:dyDescent="0.2">
      <c r="A92" s="557"/>
      <c r="B92" s="558"/>
      <c r="C92" s="558"/>
      <c r="D92" s="558"/>
      <c r="E92" s="558"/>
      <c r="F92" s="557"/>
      <c r="G92" s="557"/>
      <c r="H92" s="557"/>
      <c r="I92" s="3"/>
      <c r="J92" s="3"/>
      <c r="K92" s="3"/>
      <c r="L92" s="557"/>
      <c r="M92" s="557"/>
      <c r="N92" s="557"/>
      <c r="O92" s="628">
        <f t="shared" si="26"/>
        <v>0</v>
      </c>
      <c r="P92" s="557"/>
      <c r="Q92" s="557"/>
      <c r="R92" s="559"/>
      <c r="S92" s="557"/>
      <c r="T92" s="557"/>
      <c r="U92" s="557"/>
      <c r="V92" s="628">
        <f t="shared" si="27"/>
        <v>0</v>
      </c>
      <c r="W92" s="557"/>
      <c r="X92" s="557"/>
      <c r="Y92" s="559"/>
      <c r="Z92" s="557"/>
      <c r="AA92" s="557"/>
      <c r="AB92" s="557"/>
      <c r="AC92" s="628">
        <f t="shared" si="28"/>
        <v>0</v>
      </c>
      <c r="AD92" s="577"/>
      <c r="AE92" s="578"/>
      <c r="AF92" s="567"/>
      <c r="AG92" s="567"/>
      <c r="AH92" s="567"/>
      <c r="AI92" s="567"/>
      <c r="AJ92" s="567"/>
      <c r="AK92" s="567"/>
      <c r="AL92" s="560"/>
      <c r="AM92" s="560"/>
      <c r="AN92" s="560"/>
      <c r="AO92" s="579"/>
      <c r="AP92" s="561"/>
      <c r="AQ92" s="562"/>
      <c r="AR92" s="570"/>
      <c r="AS92" s="564"/>
      <c r="AT92" s="565"/>
      <c r="AU92" s="566"/>
      <c r="AV92" s="580"/>
      <c r="AW92" s="615" t="str">
        <f t="shared" si="29"/>
        <v>-</v>
      </c>
      <c r="AX92" s="576"/>
      <c r="AY92" s="557"/>
      <c r="AZ92" s="557"/>
      <c r="BA92" s="576"/>
      <c r="BB92" s="561"/>
      <c r="BC92" s="633" t="str">
        <f t="shared" si="30"/>
        <v>-</v>
      </c>
      <c r="BD92" s="576"/>
      <c r="BE92" s="557"/>
      <c r="BF92" s="633" t="str">
        <f t="shared" si="31"/>
        <v>-</v>
      </c>
      <c r="BG92" s="557"/>
      <c r="BH92" s="557"/>
      <c r="BI92" s="633"/>
      <c r="BJ92" s="573"/>
      <c r="BK92" s="561"/>
      <c r="BL92" s="561"/>
      <c r="BM92" s="573"/>
      <c r="BN92" s="561"/>
      <c r="BO92" s="634" t="str">
        <f t="shared" si="32"/>
        <v>-</v>
      </c>
      <c r="BP92" s="573"/>
      <c r="BQ92" s="560"/>
      <c r="BR92" s="560"/>
      <c r="BS92" s="561"/>
      <c r="BT92" s="561"/>
      <c r="BU92" s="561"/>
      <c r="BV92" s="561"/>
      <c r="BW92" s="635" t="str">
        <f t="shared" si="33"/>
        <v>-</v>
      </c>
      <c r="BX92" s="614"/>
      <c r="BY92" s="614"/>
      <c r="BZ92" s="614"/>
      <c r="CA92" s="614"/>
      <c r="CB92" s="614"/>
      <c r="CC92" s="614"/>
      <c r="CD92" s="617"/>
      <c r="CE92" s="616"/>
      <c r="CF92" s="616"/>
      <c r="CG92" s="616"/>
      <c r="CH92" s="616"/>
      <c r="CI92" s="614"/>
      <c r="CJ92" s="614"/>
      <c r="CK92" s="614"/>
      <c r="CL92" s="614"/>
      <c r="CM92" s="614"/>
      <c r="CN92" s="614"/>
      <c r="CO92" s="618"/>
      <c r="CP92" s="614"/>
      <c r="CQ92" s="623"/>
      <c r="CR92" s="624" t="str">
        <f t="shared" si="25"/>
        <v>-</v>
      </c>
      <c r="CS92" s="619" t="str">
        <f t="shared" si="34"/>
        <v>-</v>
      </c>
      <c r="CT92" s="557"/>
      <c r="CU92" s="557"/>
      <c r="CV92" s="570"/>
      <c r="CW92" s="570"/>
      <c r="CX92" s="570"/>
      <c r="CY92" s="571"/>
      <c r="CZ92" s="571"/>
      <c r="DA92" s="565"/>
      <c r="DB92" s="570"/>
      <c r="DC92" s="570"/>
      <c r="DD92" s="570"/>
      <c r="DE92" s="572"/>
      <c r="DF92" s="570"/>
      <c r="DG92" s="572"/>
      <c r="DH92" s="570"/>
      <c r="DI92" s="620" t="str">
        <f t="shared" si="35"/>
        <v/>
      </c>
      <c r="DJ92" s="570"/>
      <c r="DK92" s="572"/>
      <c r="DL92" s="570"/>
      <c r="DM92" s="570"/>
      <c r="DN92" s="570"/>
      <c r="DO92" s="570"/>
      <c r="DP92" s="570"/>
      <c r="DQ92" s="570"/>
      <c r="DR92" s="570"/>
      <c r="DS92" s="570"/>
      <c r="DT92" s="570"/>
      <c r="DU92" s="570"/>
      <c r="DV92" s="96"/>
      <c r="DW92" s="96"/>
      <c r="DX92" s="621"/>
      <c r="DY92" s="678"/>
      <c r="DZ92" s="678"/>
      <c r="EA92" s="678"/>
      <c r="EB92" s="678"/>
      <c r="EC92" s="678"/>
      <c r="ED92" s="1249"/>
      <c r="EE92" s="1249"/>
      <c r="EF92" s="1249"/>
      <c r="EG92" s="1249"/>
      <c r="EH92" s="1249"/>
      <c r="EI92" s="1249"/>
      <c r="EJ92" s="1249"/>
      <c r="EK92" s="1249"/>
      <c r="EL92" s="1249"/>
      <c r="EM92" s="1249"/>
      <c r="EN92" s="1249"/>
      <c r="EO92" s="1250"/>
      <c r="EP92" s="1249"/>
      <c r="EQ92" s="1249"/>
      <c r="ER92" s="1249"/>
      <c r="ES92" s="476" t="s">
        <v>349</v>
      </c>
    </row>
    <row r="93" spans="1:149" s="63" customFormat="1" hidden="1" x14ac:dyDescent="0.2">
      <c r="A93" s="563"/>
      <c r="B93" s="574"/>
      <c r="C93" s="574"/>
      <c r="D93" s="574"/>
      <c r="E93" s="566"/>
      <c r="F93" s="563"/>
      <c r="G93" s="563"/>
      <c r="H93" s="563"/>
      <c r="I93" s="3"/>
      <c r="J93" s="3"/>
      <c r="K93" s="3"/>
      <c r="L93" s="557"/>
      <c r="M93" s="557"/>
      <c r="N93" s="557"/>
      <c r="O93" s="628">
        <f t="shared" si="26"/>
        <v>0</v>
      </c>
      <c r="P93" s="557"/>
      <c r="Q93" s="557"/>
      <c r="R93" s="559"/>
      <c r="S93" s="557"/>
      <c r="T93" s="557"/>
      <c r="U93" s="557"/>
      <c r="V93" s="628">
        <f t="shared" si="27"/>
        <v>0</v>
      </c>
      <c r="W93" s="557"/>
      <c r="X93" s="557"/>
      <c r="Y93" s="559"/>
      <c r="Z93" s="557"/>
      <c r="AA93" s="557"/>
      <c r="AB93" s="557"/>
      <c r="AC93" s="628">
        <f t="shared" si="28"/>
        <v>0</v>
      </c>
      <c r="AD93" s="577"/>
      <c r="AE93" s="578"/>
      <c r="AF93" s="567"/>
      <c r="AG93" s="567"/>
      <c r="AH93" s="567"/>
      <c r="AI93" s="567"/>
      <c r="AJ93" s="567"/>
      <c r="AK93" s="567"/>
      <c r="AL93" s="568"/>
      <c r="AM93" s="568"/>
      <c r="AN93" s="568"/>
      <c r="AO93" s="579"/>
      <c r="AP93" s="557"/>
      <c r="AQ93" s="575"/>
      <c r="AR93" s="570"/>
      <c r="AS93" s="564"/>
      <c r="AT93" s="566"/>
      <c r="AU93" s="566"/>
      <c r="AV93" s="580"/>
      <c r="AW93" s="615" t="str">
        <f t="shared" si="29"/>
        <v>-</v>
      </c>
      <c r="AX93" s="576"/>
      <c r="AY93" s="557"/>
      <c r="AZ93" s="557"/>
      <c r="BA93" s="576"/>
      <c r="BB93" s="557"/>
      <c r="BC93" s="633" t="str">
        <f t="shared" si="30"/>
        <v>-</v>
      </c>
      <c r="BD93" s="576"/>
      <c r="BE93" s="563"/>
      <c r="BF93" s="633" t="str">
        <f t="shared" si="31"/>
        <v>-</v>
      </c>
      <c r="BG93" s="563"/>
      <c r="BH93" s="563"/>
      <c r="BI93" s="633"/>
      <c r="BJ93" s="573"/>
      <c r="BK93" s="561"/>
      <c r="BL93" s="561"/>
      <c r="BM93" s="573"/>
      <c r="BN93" s="561"/>
      <c r="BO93" s="634" t="str">
        <f t="shared" si="32"/>
        <v>-</v>
      </c>
      <c r="BP93" s="573"/>
      <c r="BQ93" s="560"/>
      <c r="BR93" s="560"/>
      <c r="BS93" s="561"/>
      <c r="BT93" s="561"/>
      <c r="BU93" s="561"/>
      <c r="BV93" s="561"/>
      <c r="BW93" s="635" t="str">
        <f t="shared" si="33"/>
        <v>-</v>
      </c>
      <c r="BX93" s="614"/>
      <c r="BY93" s="614"/>
      <c r="BZ93" s="614"/>
      <c r="CA93" s="614"/>
      <c r="CB93" s="614"/>
      <c r="CC93" s="614"/>
      <c r="CD93" s="617"/>
      <c r="CE93" s="616"/>
      <c r="CF93" s="616"/>
      <c r="CG93" s="616"/>
      <c r="CH93" s="616"/>
      <c r="CI93" s="614"/>
      <c r="CJ93" s="614"/>
      <c r="CK93" s="614"/>
      <c r="CL93" s="614"/>
      <c r="CM93" s="614"/>
      <c r="CN93" s="614"/>
      <c r="CO93" s="618"/>
      <c r="CP93" s="614"/>
      <c r="CQ93" s="623"/>
      <c r="CR93" s="624" t="str">
        <f t="shared" si="25"/>
        <v>-</v>
      </c>
      <c r="CS93" s="619" t="str">
        <f t="shared" si="34"/>
        <v>-</v>
      </c>
      <c r="CT93" s="563"/>
      <c r="CU93" s="563"/>
      <c r="CV93" s="570"/>
      <c r="CW93" s="570"/>
      <c r="CX93" s="570"/>
      <c r="CY93" s="571"/>
      <c r="CZ93" s="571"/>
      <c r="DA93" s="565"/>
      <c r="DB93" s="570"/>
      <c r="DC93" s="570"/>
      <c r="DD93" s="570"/>
      <c r="DE93" s="572"/>
      <c r="DF93" s="570"/>
      <c r="DG93" s="572"/>
      <c r="DH93" s="570"/>
      <c r="DI93" s="620" t="str">
        <f t="shared" si="35"/>
        <v/>
      </c>
      <c r="DJ93" s="570"/>
      <c r="DK93" s="572"/>
      <c r="DL93" s="570"/>
      <c r="DM93" s="570"/>
      <c r="DN93" s="570"/>
      <c r="DO93" s="570"/>
      <c r="DP93" s="570"/>
      <c r="DQ93" s="570"/>
      <c r="DR93" s="570"/>
      <c r="DS93" s="570"/>
      <c r="DT93" s="570"/>
      <c r="DU93" s="570"/>
      <c r="DV93" s="96"/>
      <c r="DW93" s="96"/>
      <c r="DX93" s="621"/>
      <c r="DY93" s="678"/>
      <c r="DZ93" s="678"/>
      <c r="EA93" s="678"/>
      <c r="EB93" s="678"/>
      <c r="EC93" s="678"/>
      <c r="ED93" s="1249"/>
      <c r="EE93" s="1249"/>
      <c r="EF93" s="1249"/>
      <c r="EG93" s="1249"/>
      <c r="EH93" s="1249"/>
      <c r="EI93" s="1249"/>
      <c r="EJ93" s="1249"/>
      <c r="EK93" s="1249"/>
      <c r="EL93" s="1249"/>
      <c r="EM93" s="1249"/>
      <c r="EN93" s="1249"/>
      <c r="EO93" s="1250"/>
      <c r="EP93" s="1249"/>
      <c r="EQ93" s="1249"/>
      <c r="ER93" s="1249"/>
      <c r="ES93" s="476" t="s">
        <v>349</v>
      </c>
    </row>
    <row r="94" spans="1:149" s="63" customFormat="1" hidden="1" x14ac:dyDescent="0.2">
      <c r="A94" s="563"/>
      <c r="B94" s="574"/>
      <c r="C94" s="574"/>
      <c r="D94" s="574"/>
      <c r="E94" s="566"/>
      <c r="F94" s="563"/>
      <c r="G94" s="563"/>
      <c r="H94" s="563"/>
      <c r="I94" s="3"/>
      <c r="J94" s="3"/>
      <c r="K94" s="3"/>
      <c r="L94" s="557"/>
      <c r="M94" s="557"/>
      <c r="N94" s="557"/>
      <c r="O94" s="628">
        <f t="shared" si="26"/>
        <v>0</v>
      </c>
      <c r="P94" s="557"/>
      <c r="Q94" s="557"/>
      <c r="R94" s="559"/>
      <c r="S94" s="557"/>
      <c r="T94" s="557"/>
      <c r="U94" s="557"/>
      <c r="V94" s="628">
        <f t="shared" si="27"/>
        <v>0</v>
      </c>
      <c r="W94" s="557"/>
      <c r="X94" s="557"/>
      <c r="Y94" s="559"/>
      <c r="Z94" s="557"/>
      <c r="AA94" s="557"/>
      <c r="AB94" s="557"/>
      <c r="AC94" s="628">
        <f t="shared" si="28"/>
        <v>0</v>
      </c>
      <c r="AD94" s="577"/>
      <c r="AE94" s="578"/>
      <c r="AF94" s="567"/>
      <c r="AG94" s="567"/>
      <c r="AH94" s="567"/>
      <c r="AI94" s="567"/>
      <c r="AJ94" s="567"/>
      <c r="AK94" s="567"/>
      <c r="AL94" s="568"/>
      <c r="AM94" s="568"/>
      <c r="AN94" s="568"/>
      <c r="AO94" s="579"/>
      <c r="AP94" s="557"/>
      <c r="AQ94" s="575"/>
      <c r="AR94" s="570"/>
      <c r="AS94" s="564"/>
      <c r="AT94" s="566"/>
      <c r="AU94" s="566"/>
      <c r="AV94" s="580"/>
      <c r="AW94" s="615" t="str">
        <f t="shared" si="29"/>
        <v>-</v>
      </c>
      <c r="AX94" s="576"/>
      <c r="AY94" s="557"/>
      <c r="AZ94" s="557"/>
      <c r="BA94" s="576"/>
      <c r="BB94" s="557"/>
      <c r="BC94" s="633" t="str">
        <f t="shared" si="30"/>
        <v>-</v>
      </c>
      <c r="BD94" s="576"/>
      <c r="BE94" s="563"/>
      <c r="BF94" s="633" t="str">
        <f t="shared" si="31"/>
        <v>-</v>
      </c>
      <c r="BG94" s="563"/>
      <c r="BH94" s="563"/>
      <c r="BI94" s="633"/>
      <c r="BJ94" s="573"/>
      <c r="BK94" s="561"/>
      <c r="BL94" s="561"/>
      <c r="BM94" s="573"/>
      <c r="BN94" s="561"/>
      <c r="BO94" s="634" t="str">
        <f t="shared" si="32"/>
        <v>-</v>
      </c>
      <c r="BP94" s="573"/>
      <c r="BQ94" s="560"/>
      <c r="BR94" s="560"/>
      <c r="BS94" s="561"/>
      <c r="BT94" s="561"/>
      <c r="BU94" s="561"/>
      <c r="BV94" s="561"/>
      <c r="BW94" s="635" t="str">
        <f t="shared" si="33"/>
        <v>-</v>
      </c>
      <c r="BX94" s="614"/>
      <c r="BY94" s="614"/>
      <c r="BZ94" s="614"/>
      <c r="CA94" s="614"/>
      <c r="CB94" s="614"/>
      <c r="CC94" s="614"/>
      <c r="CD94" s="617"/>
      <c r="CE94" s="616"/>
      <c r="CF94" s="616"/>
      <c r="CG94" s="616"/>
      <c r="CH94" s="616"/>
      <c r="CI94" s="614"/>
      <c r="CJ94" s="614"/>
      <c r="CK94" s="614"/>
      <c r="CL94" s="614"/>
      <c r="CM94" s="614"/>
      <c r="CN94" s="614"/>
      <c r="CO94" s="618"/>
      <c r="CP94" s="614"/>
      <c r="CQ94" s="623"/>
      <c r="CR94" s="624" t="str">
        <f t="shared" si="25"/>
        <v>-</v>
      </c>
      <c r="CS94" s="619" t="str">
        <f t="shared" si="34"/>
        <v>-</v>
      </c>
      <c r="CT94" s="563"/>
      <c r="CU94" s="563"/>
      <c r="CV94" s="570"/>
      <c r="CW94" s="570"/>
      <c r="CX94" s="570"/>
      <c r="CY94" s="571"/>
      <c r="CZ94" s="571"/>
      <c r="DA94" s="565"/>
      <c r="DB94" s="570"/>
      <c r="DC94" s="570"/>
      <c r="DD94" s="570"/>
      <c r="DE94" s="572"/>
      <c r="DF94" s="570"/>
      <c r="DG94" s="572"/>
      <c r="DH94" s="570"/>
      <c r="DI94" s="620" t="str">
        <f t="shared" si="35"/>
        <v/>
      </c>
      <c r="DJ94" s="570"/>
      <c r="DK94" s="572"/>
      <c r="DL94" s="570"/>
      <c r="DM94" s="570"/>
      <c r="DN94" s="570"/>
      <c r="DO94" s="570"/>
      <c r="DP94" s="570"/>
      <c r="DQ94" s="570"/>
      <c r="DR94" s="570"/>
      <c r="DS94" s="570"/>
      <c r="DT94" s="570"/>
      <c r="DU94" s="570"/>
      <c r="DV94" s="96"/>
      <c r="DW94" s="96"/>
      <c r="DX94" s="621"/>
      <c r="DY94" s="678"/>
      <c r="DZ94" s="678"/>
      <c r="EA94" s="678"/>
      <c r="EB94" s="678"/>
      <c r="EC94" s="678"/>
      <c r="ED94" s="1249"/>
      <c r="EE94" s="1249"/>
      <c r="EF94" s="1249"/>
      <c r="EG94" s="1249"/>
      <c r="EH94" s="1249"/>
      <c r="EI94" s="1249"/>
      <c r="EJ94" s="1249"/>
      <c r="EK94" s="1249"/>
      <c r="EL94" s="1249"/>
      <c r="EM94" s="1249"/>
      <c r="EN94" s="1249"/>
      <c r="EO94" s="1250"/>
      <c r="EP94" s="1249"/>
      <c r="EQ94" s="1249"/>
      <c r="ER94" s="1249"/>
      <c r="ES94" s="476" t="s">
        <v>349</v>
      </c>
    </row>
    <row r="95" spans="1:149" s="63" customFormat="1" hidden="1" x14ac:dyDescent="0.2">
      <c r="A95" s="563"/>
      <c r="B95" s="574"/>
      <c r="C95" s="574"/>
      <c r="D95" s="574"/>
      <c r="E95" s="566"/>
      <c r="F95" s="563"/>
      <c r="G95" s="563"/>
      <c r="H95" s="563"/>
      <c r="I95" s="3"/>
      <c r="J95" s="3"/>
      <c r="K95" s="3"/>
      <c r="L95" s="557"/>
      <c r="M95" s="557"/>
      <c r="N95" s="557"/>
      <c r="O95" s="628">
        <f t="shared" si="26"/>
        <v>0</v>
      </c>
      <c r="P95" s="557"/>
      <c r="Q95" s="557"/>
      <c r="R95" s="559"/>
      <c r="S95" s="557"/>
      <c r="T95" s="557"/>
      <c r="U95" s="557"/>
      <c r="V95" s="628">
        <f t="shared" si="27"/>
        <v>0</v>
      </c>
      <c r="W95" s="557"/>
      <c r="X95" s="557"/>
      <c r="Y95" s="559"/>
      <c r="Z95" s="557"/>
      <c r="AA95" s="557"/>
      <c r="AB95" s="557"/>
      <c r="AC95" s="628">
        <f t="shared" si="28"/>
        <v>0</v>
      </c>
      <c r="AD95" s="577"/>
      <c r="AE95" s="578"/>
      <c r="AF95" s="567"/>
      <c r="AG95" s="567"/>
      <c r="AH95" s="567"/>
      <c r="AI95" s="567"/>
      <c r="AJ95" s="567"/>
      <c r="AK95" s="567"/>
      <c r="AL95" s="568"/>
      <c r="AM95" s="568"/>
      <c r="AN95" s="568"/>
      <c r="AO95" s="579"/>
      <c r="AP95" s="557"/>
      <c r="AQ95" s="575"/>
      <c r="AR95" s="570"/>
      <c r="AS95" s="564"/>
      <c r="AT95" s="566"/>
      <c r="AU95" s="566"/>
      <c r="AV95" s="580"/>
      <c r="AW95" s="615" t="str">
        <f t="shared" si="29"/>
        <v>-</v>
      </c>
      <c r="AX95" s="576"/>
      <c r="AY95" s="557"/>
      <c r="AZ95" s="557"/>
      <c r="BA95" s="576"/>
      <c r="BB95" s="557"/>
      <c r="BC95" s="633" t="str">
        <f t="shared" si="30"/>
        <v>-</v>
      </c>
      <c r="BD95" s="576"/>
      <c r="BE95" s="563"/>
      <c r="BF95" s="633" t="str">
        <f t="shared" si="31"/>
        <v>-</v>
      </c>
      <c r="BG95" s="563"/>
      <c r="BH95" s="563"/>
      <c r="BI95" s="633"/>
      <c r="BJ95" s="573"/>
      <c r="BK95" s="561"/>
      <c r="BL95" s="561"/>
      <c r="BM95" s="573"/>
      <c r="BN95" s="561"/>
      <c r="BO95" s="634" t="str">
        <f t="shared" si="32"/>
        <v>-</v>
      </c>
      <c r="BP95" s="573"/>
      <c r="BQ95" s="560"/>
      <c r="BR95" s="560"/>
      <c r="BS95" s="561"/>
      <c r="BT95" s="561"/>
      <c r="BU95" s="561"/>
      <c r="BV95" s="561"/>
      <c r="BW95" s="635" t="str">
        <f t="shared" si="33"/>
        <v>-</v>
      </c>
      <c r="BX95" s="614"/>
      <c r="BY95" s="614"/>
      <c r="BZ95" s="614"/>
      <c r="CA95" s="614"/>
      <c r="CB95" s="614"/>
      <c r="CC95" s="614"/>
      <c r="CD95" s="617"/>
      <c r="CE95" s="616"/>
      <c r="CF95" s="616"/>
      <c r="CG95" s="616"/>
      <c r="CH95" s="616"/>
      <c r="CI95" s="614"/>
      <c r="CJ95" s="614"/>
      <c r="CK95" s="614"/>
      <c r="CL95" s="614"/>
      <c r="CM95" s="614"/>
      <c r="CN95" s="614"/>
      <c r="CO95" s="618"/>
      <c r="CP95" s="614"/>
      <c r="CQ95" s="623"/>
      <c r="CR95" s="624" t="str">
        <f t="shared" si="25"/>
        <v>-</v>
      </c>
      <c r="CS95" s="619" t="str">
        <f t="shared" si="34"/>
        <v>-</v>
      </c>
      <c r="CT95" s="563"/>
      <c r="CU95" s="563"/>
      <c r="CV95" s="570"/>
      <c r="CW95" s="570"/>
      <c r="CX95" s="570"/>
      <c r="CY95" s="571"/>
      <c r="CZ95" s="571"/>
      <c r="DA95" s="565"/>
      <c r="DB95" s="570"/>
      <c r="DC95" s="570"/>
      <c r="DD95" s="570"/>
      <c r="DE95" s="572"/>
      <c r="DF95" s="570"/>
      <c r="DG95" s="572"/>
      <c r="DH95" s="570"/>
      <c r="DI95" s="620" t="str">
        <f t="shared" si="35"/>
        <v/>
      </c>
      <c r="DJ95" s="570"/>
      <c r="DK95" s="572"/>
      <c r="DL95" s="570"/>
      <c r="DM95" s="570"/>
      <c r="DN95" s="570"/>
      <c r="DO95" s="570"/>
      <c r="DP95" s="570"/>
      <c r="DQ95" s="570"/>
      <c r="DR95" s="570"/>
      <c r="DS95" s="570"/>
      <c r="DT95" s="570"/>
      <c r="DU95" s="570"/>
      <c r="DV95" s="96"/>
      <c r="DW95" s="96"/>
      <c r="DX95" s="621"/>
      <c r="DY95" s="678"/>
      <c r="DZ95" s="678"/>
      <c r="EA95" s="678"/>
      <c r="EB95" s="678"/>
      <c r="EC95" s="678"/>
      <c r="ED95" s="1249"/>
      <c r="EE95" s="1249"/>
      <c r="EF95" s="1249"/>
      <c r="EG95" s="1249"/>
      <c r="EH95" s="1249"/>
      <c r="EI95" s="1249"/>
      <c r="EJ95" s="1249"/>
      <c r="EK95" s="1249"/>
      <c r="EL95" s="1249"/>
      <c r="EM95" s="1249"/>
      <c r="EN95" s="1249"/>
      <c r="EO95" s="1250"/>
      <c r="EP95" s="1249"/>
      <c r="EQ95" s="1249"/>
      <c r="ER95" s="1249"/>
      <c r="ES95" s="476" t="s">
        <v>349</v>
      </c>
    </row>
    <row r="96" spans="1:149" s="63" customFormat="1" hidden="1" x14ac:dyDescent="0.2">
      <c r="A96" s="557"/>
      <c r="B96" s="558"/>
      <c r="C96" s="558"/>
      <c r="D96" s="558"/>
      <c r="E96" s="558"/>
      <c r="F96" s="557"/>
      <c r="G96" s="557"/>
      <c r="H96" s="557"/>
      <c r="I96" s="3"/>
      <c r="J96" s="3"/>
      <c r="K96" s="3"/>
      <c r="L96" s="557"/>
      <c r="M96" s="557"/>
      <c r="N96" s="557"/>
      <c r="O96" s="628">
        <f t="shared" si="26"/>
        <v>0</v>
      </c>
      <c r="P96" s="557"/>
      <c r="Q96" s="557"/>
      <c r="R96" s="559"/>
      <c r="S96" s="557"/>
      <c r="T96" s="557"/>
      <c r="U96" s="557"/>
      <c r="V96" s="628">
        <f t="shared" si="27"/>
        <v>0</v>
      </c>
      <c r="W96" s="557"/>
      <c r="X96" s="557"/>
      <c r="Y96" s="559"/>
      <c r="Z96" s="557"/>
      <c r="AA96" s="557"/>
      <c r="AB96" s="557"/>
      <c r="AC96" s="628">
        <f t="shared" si="28"/>
        <v>0</v>
      </c>
      <c r="AD96" s="577"/>
      <c r="AE96" s="578"/>
      <c r="AF96" s="567"/>
      <c r="AG96" s="567"/>
      <c r="AH96" s="567"/>
      <c r="AI96" s="567"/>
      <c r="AJ96" s="567"/>
      <c r="AK96" s="567"/>
      <c r="AL96" s="560"/>
      <c r="AM96" s="560"/>
      <c r="AN96" s="560"/>
      <c r="AO96" s="579"/>
      <c r="AP96" s="561"/>
      <c r="AQ96" s="562"/>
      <c r="AR96" s="570"/>
      <c r="AS96" s="564"/>
      <c r="AT96" s="565"/>
      <c r="AU96" s="566"/>
      <c r="AV96" s="580"/>
      <c r="AW96" s="615" t="str">
        <f t="shared" si="29"/>
        <v>-</v>
      </c>
      <c r="AX96" s="576"/>
      <c r="AY96" s="557"/>
      <c r="AZ96" s="557"/>
      <c r="BA96" s="576"/>
      <c r="BB96" s="561"/>
      <c r="BC96" s="633" t="str">
        <f t="shared" si="30"/>
        <v>-</v>
      </c>
      <c r="BD96" s="576"/>
      <c r="BE96" s="557"/>
      <c r="BF96" s="633" t="str">
        <f t="shared" si="31"/>
        <v>-</v>
      </c>
      <c r="BG96" s="557"/>
      <c r="BH96" s="557"/>
      <c r="BI96" s="633"/>
      <c r="BJ96" s="573"/>
      <c r="BK96" s="561"/>
      <c r="BL96" s="561"/>
      <c r="BM96" s="573"/>
      <c r="BN96" s="561"/>
      <c r="BO96" s="634" t="str">
        <f t="shared" si="32"/>
        <v>-</v>
      </c>
      <c r="BP96" s="573"/>
      <c r="BQ96" s="560"/>
      <c r="BR96" s="560"/>
      <c r="BS96" s="561"/>
      <c r="BT96" s="561"/>
      <c r="BU96" s="561"/>
      <c r="BV96" s="561"/>
      <c r="BW96" s="635" t="str">
        <f t="shared" si="33"/>
        <v>-</v>
      </c>
      <c r="BX96" s="614"/>
      <c r="BY96" s="614"/>
      <c r="BZ96" s="614"/>
      <c r="CA96" s="614"/>
      <c r="CB96" s="614"/>
      <c r="CC96" s="614"/>
      <c r="CD96" s="617"/>
      <c r="CE96" s="616"/>
      <c r="CF96" s="616"/>
      <c r="CG96" s="616"/>
      <c r="CH96" s="616"/>
      <c r="CI96" s="614"/>
      <c r="CJ96" s="614"/>
      <c r="CK96" s="614"/>
      <c r="CL96" s="614"/>
      <c r="CM96" s="614"/>
      <c r="CN96" s="614"/>
      <c r="CO96" s="618"/>
      <c r="CP96" s="614"/>
      <c r="CQ96" s="623"/>
      <c r="CR96" s="624" t="str">
        <f t="shared" si="25"/>
        <v>-</v>
      </c>
      <c r="CS96" s="619" t="str">
        <f t="shared" si="34"/>
        <v>-</v>
      </c>
      <c r="CT96" s="557"/>
      <c r="CU96" s="557"/>
      <c r="CV96" s="570"/>
      <c r="CW96" s="570"/>
      <c r="CX96" s="570"/>
      <c r="CY96" s="571"/>
      <c r="CZ96" s="571"/>
      <c r="DA96" s="565"/>
      <c r="DB96" s="570"/>
      <c r="DC96" s="570"/>
      <c r="DD96" s="570"/>
      <c r="DE96" s="572"/>
      <c r="DF96" s="570"/>
      <c r="DG96" s="572"/>
      <c r="DH96" s="570"/>
      <c r="DI96" s="620" t="str">
        <f t="shared" si="35"/>
        <v/>
      </c>
      <c r="DJ96" s="570"/>
      <c r="DK96" s="572"/>
      <c r="DL96" s="570"/>
      <c r="DM96" s="570"/>
      <c r="DN96" s="570"/>
      <c r="DO96" s="570"/>
      <c r="DP96" s="570"/>
      <c r="DQ96" s="570"/>
      <c r="DR96" s="570"/>
      <c r="DS96" s="570"/>
      <c r="DT96" s="570"/>
      <c r="DU96" s="570"/>
      <c r="DV96" s="96"/>
      <c r="DW96" s="96"/>
      <c r="DX96" s="621"/>
      <c r="DY96" s="678"/>
      <c r="DZ96" s="678"/>
      <c r="EA96" s="678"/>
      <c r="EB96" s="678"/>
      <c r="EC96" s="678"/>
      <c r="ED96" s="1249"/>
      <c r="EE96" s="1249"/>
      <c r="EF96" s="1249"/>
      <c r="EG96" s="1249"/>
      <c r="EH96" s="1249"/>
      <c r="EI96" s="1249"/>
      <c r="EJ96" s="1249"/>
      <c r="EK96" s="1249"/>
      <c r="EL96" s="1249"/>
      <c r="EM96" s="1249"/>
      <c r="EN96" s="1249"/>
      <c r="EO96" s="1250"/>
      <c r="EP96" s="1249"/>
      <c r="EQ96" s="1249"/>
      <c r="ER96" s="1249"/>
      <c r="ES96" s="476" t="s">
        <v>349</v>
      </c>
    </row>
    <row r="97" spans="1:149" s="63" customFormat="1" hidden="1" x14ac:dyDescent="0.2">
      <c r="A97" s="563"/>
      <c r="B97" s="574"/>
      <c r="C97" s="574"/>
      <c r="D97" s="574"/>
      <c r="E97" s="566"/>
      <c r="F97" s="563"/>
      <c r="G97" s="563"/>
      <c r="H97" s="563"/>
      <c r="I97" s="3"/>
      <c r="J97" s="3"/>
      <c r="K97" s="3"/>
      <c r="L97" s="557"/>
      <c r="M97" s="557"/>
      <c r="N97" s="557"/>
      <c r="O97" s="628">
        <f t="shared" si="26"/>
        <v>0</v>
      </c>
      <c r="P97" s="557"/>
      <c r="Q97" s="557"/>
      <c r="R97" s="559"/>
      <c r="S97" s="557"/>
      <c r="T97" s="557"/>
      <c r="U97" s="557"/>
      <c r="V97" s="628">
        <f t="shared" si="27"/>
        <v>0</v>
      </c>
      <c r="W97" s="557"/>
      <c r="X97" s="557"/>
      <c r="Y97" s="559"/>
      <c r="Z97" s="557"/>
      <c r="AA97" s="557"/>
      <c r="AB97" s="557"/>
      <c r="AC97" s="628">
        <f t="shared" si="28"/>
        <v>0</v>
      </c>
      <c r="AD97" s="577"/>
      <c r="AE97" s="578"/>
      <c r="AF97" s="567"/>
      <c r="AG97" s="567"/>
      <c r="AH97" s="567"/>
      <c r="AI97" s="567"/>
      <c r="AJ97" s="567"/>
      <c r="AK97" s="567"/>
      <c r="AL97" s="568"/>
      <c r="AM97" s="568"/>
      <c r="AN97" s="568"/>
      <c r="AO97" s="579"/>
      <c r="AP97" s="557"/>
      <c r="AQ97" s="575"/>
      <c r="AR97" s="570"/>
      <c r="AS97" s="564"/>
      <c r="AT97" s="566"/>
      <c r="AU97" s="566"/>
      <c r="AV97" s="580"/>
      <c r="AW97" s="615" t="str">
        <f t="shared" si="29"/>
        <v>-</v>
      </c>
      <c r="AX97" s="576"/>
      <c r="AY97" s="557"/>
      <c r="AZ97" s="557"/>
      <c r="BA97" s="576"/>
      <c r="BB97" s="557"/>
      <c r="BC97" s="633" t="str">
        <f t="shared" si="30"/>
        <v>-</v>
      </c>
      <c r="BD97" s="576"/>
      <c r="BE97" s="563"/>
      <c r="BF97" s="633" t="str">
        <f t="shared" si="31"/>
        <v>-</v>
      </c>
      <c r="BG97" s="563"/>
      <c r="BH97" s="563"/>
      <c r="BI97" s="633"/>
      <c r="BJ97" s="573"/>
      <c r="BK97" s="561"/>
      <c r="BL97" s="561"/>
      <c r="BM97" s="573"/>
      <c r="BN97" s="561"/>
      <c r="BO97" s="634" t="str">
        <f t="shared" si="32"/>
        <v>-</v>
      </c>
      <c r="BP97" s="573"/>
      <c r="BQ97" s="560"/>
      <c r="BR97" s="560"/>
      <c r="BS97" s="561"/>
      <c r="BT97" s="561"/>
      <c r="BU97" s="561"/>
      <c r="BV97" s="561"/>
      <c r="BW97" s="635" t="str">
        <f t="shared" si="33"/>
        <v>-</v>
      </c>
      <c r="BX97" s="614"/>
      <c r="BY97" s="614"/>
      <c r="BZ97" s="614"/>
      <c r="CA97" s="614"/>
      <c r="CB97" s="614"/>
      <c r="CC97" s="614"/>
      <c r="CD97" s="617"/>
      <c r="CE97" s="616"/>
      <c r="CF97" s="616"/>
      <c r="CG97" s="616"/>
      <c r="CH97" s="616"/>
      <c r="CI97" s="614"/>
      <c r="CJ97" s="614"/>
      <c r="CK97" s="614"/>
      <c r="CL97" s="614"/>
      <c r="CM97" s="614"/>
      <c r="CN97" s="614"/>
      <c r="CO97" s="618"/>
      <c r="CP97" s="614"/>
      <c r="CQ97" s="623"/>
      <c r="CR97" s="624" t="str">
        <f t="shared" si="25"/>
        <v>-</v>
      </c>
      <c r="CS97" s="619" t="str">
        <f t="shared" si="34"/>
        <v>-</v>
      </c>
      <c r="CT97" s="563"/>
      <c r="CU97" s="563"/>
      <c r="CV97" s="570"/>
      <c r="CW97" s="570"/>
      <c r="CX97" s="570"/>
      <c r="CY97" s="571"/>
      <c r="CZ97" s="571"/>
      <c r="DA97" s="565"/>
      <c r="DB97" s="570"/>
      <c r="DC97" s="570"/>
      <c r="DD97" s="570"/>
      <c r="DE97" s="572"/>
      <c r="DF97" s="570"/>
      <c r="DG97" s="572"/>
      <c r="DH97" s="570"/>
      <c r="DI97" s="620" t="str">
        <f t="shared" si="35"/>
        <v/>
      </c>
      <c r="DJ97" s="570"/>
      <c r="DK97" s="572"/>
      <c r="DL97" s="570"/>
      <c r="DM97" s="570"/>
      <c r="DN97" s="570"/>
      <c r="DO97" s="570"/>
      <c r="DP97" s="570"/>
      <c r="DQ97" s="570"/>
      <c r="DR97" s="570"/>
      <c r="DS97" s="570"/>
      <c r="DT97" s="570"/>
      <c r="DU97" s="570"/>
      <c r="DV97" s="96"/>
      <c r="DW97" s="96"/>
      <c r="DX97" s="621"/>
      <c r="DY97" s="678"/>
      <c r="DZ97" s="678"/>
      <c r="EA97" s="678"/>
      <c r="EB97" s="678"/>
      <c r="EC97" s="678"/>
      <c r="ED97" s="1249"/>
      <c r="EE97" s="1249"/>
      <c r="EF97" s="1249"/>
      <c r="EG97" s="1249"/>
      <c r="EH97" s="1249"/>
      <c r="EI97" s="1249"/>
      <c r="EJ97" s="1249"/>
      <c r="EK97" s="1249"/>
      <c r="EL97" s="1249"/>
      <c r="EM97" s="1249"/>
      <c r="EN97" s="1249"/>
      <c r="EO97" s="1250"/>
      <c r="EP97" s="1249"/>
      <c r="EQ97" s="1249"/>
      <c r="ER97" s="1249"/>
      <c r="ES97" s="476" t="s">
        <v>349</v>
      </c>
    </row>
    <row r="98" spans="1:149" s="63" customFormat="1" hidden="1" x14ac:dyDescent="0.2">
      <c r="A98" s="557"/>
      <c r="B98" s="558"/>
      <c r="C98" s="558"/>
      <c r="D98" s="558"/>
      <c r="E98" s="558"/>
      <c r="F98" s="557"/>
      <c r="G98" s="557"/>
      <c r="H98" s="557"/>
      <c r="I98" s="3"/>
      <c r="J98" s="3"/>
      <c r="K98" s="3"/>
      <c r="L98" s="557"/>
      <c r="M98" s="557"/>
      <c r="N98" s="557"/>
      <c r="O98" s="628">
        <f t="shared" si="26"/>
        <v>0</v>
      </c>
      <c r="P98" s="557"/>
      <c r="Q98" s="557"/>
      <c r="R98" s="559"/>
      <c r="S98" s="557"/>
      <c r="T98" s="557"/>
      <c r="U98" s="557"/>
      <c r="V98" s="628">
        <f t="shared" si="27"/>
        <v>0</v>
      </c>
      <c r="W98" s="557"/>
      <c r="X98" s="557"/>
      <c r="Y98" s="559"/>
      <c r="Z98" s="557"/>
      <c r="AA98" s="557"/>
      <c r="AB98" s="557"/>
      <c r="AC98" s="628">
        <f t="shared" si="28"/>
        <v>0</v>
      </c>
      <c r="AD98" s="577"/>
      <c r="AE98" s="578"/>
      <c r="AF98" s="567"/>
      <c r="AG98" s="567"/>
      <c r="AH98" s="567"/>
      <c r="AI98" s="567"/>
      <c r="AJ98" s="567"/>
      <c r="AK98" s="567"/>
      <c r="AL98" s="560"/>
      <c r="AM98" s="560"/>
      <c r="AN98" s="560"/>
      <c r="AO98" s="579"/>
      <c r="AP98" s="561"/>
      <c r="AQ98" s="562"/>
      <c r="AR98" s="570"/>
      <c r="AS98" s="564"/>
      <c r="AT98" s="565"/>
      <c r="AU98" s="566"/>
      <c r="AV98" s="580"/>
      <c r="AW98" s="615" t="str">
        <f t="shared" si="29"/>
        <v>-</v>
      </c>
      <c r="AX98" s="576"/>
      <c r="AY98" s="557"/>
      <c r="AZ98" s="557"/>
      <c r="BA98" s="576"/>
      <c r="BB98" s="561"/>
      <c r="BC98" s="633" t="str">
        <f t="shared" si="30"/>
        <v>-</v>
      </c>
      <c r="BD98" s="576"/>
      <c r="BE98" s="557"/>
      <c r="BF98" s="633" t="str">
        <f t="shared" si="31"/>
        <v>-</v>
      </c>
      <c r="BG98" s="557"/>
      <c r="BH98" s="557"/>
      <c r="BI98" s="633"/>
      <c r="BJ98" s="573"/>
      <c r="BK98" s="561"/>
      <c r="BL98" s="561"/>
      <c r="BM98" s="573"/>
      <c r="BN98" s="561"/>
      <c r="BO98" s="634" t="str">
        <f t="shared" si="32"/>
        <v>-</v>
      </c>
      <c r="BP98" s="573"/>
      <c r="BQ98" s="560"/>
      <c r="BR98" s="560"/>
      <c r="BS98" s="561"/>
      <c r="BT98" s="561"/>
      <c r="BU98" s="561"/>
      <c r="BV98" s="561"/>
      <c r="BW98" s="635" t="str">
        <f t="shared" si="33"/>
        <v>-</v>
      </c>
      <c r="BX98" s="614"/>
      <c r="BY98" s="614"/>
      <c r="BZ98" s="614"/>
      <c r="CA98" s="614"/>
      <c r="CB98" s="614"/>
      <c r="CC98" s="614"/>
      <c r="CD98" s="617"/>
      <c r="CE98" s="616"/>
      <c r="CF98" s="616"/>
      <c r="CG98" s="616"/>
      <c r="CH98" s="616"/>
      <c r="CI98" s="614"/>
      <c r="CJ98" s="614"/>
      <c r="CK98" s="614"/>
      <c r="CL98" s="614"/>
      <c r="CM98" s="614"/>
      <c r="CN98" s="614"/>
      <c r="CO98" s="618"/>
      <c r="CP98" s="614"/>
      <c r="CQ98" s="623"/>
      <c r="CR98" s="624" t="str">
        <f t="shared" si="25"/>
        <v>-</v>
      </c>
      <c r="CS98" s="619" t="str">
        <f t="shared" si="34"/>
        <v>-</v>
      </c>
      <c r="CT98" s="557"/>
      <c r="CU98" s="557"/>
      <c r="CV98" s="570"/>
      <c r="CW98" s="570"/>
      <c r="CX98" s="570"/>
      <c r="CY98" s="571"/>
      <c r="CZ98" s="571"/>
      <c r="DA98" s="565"/>
      <c r="DB98" s="570"/>
      <c r="DC98" s="570"/>
      <c r="DD98" s="570"/>
      <c r="DE98" s="572"/>
      <c r="DF98" s="570"/>
      <c r="DG98" s="572"/>
      <c r="DH98" s="570"/>
      <c r="DI98" s="620" t="str">
        <f t="shared" si="35"/>
        <v/>
      </c>
      <c r="DJ98" s="570"/>
      <c r="DK98" s="572"/>
      <c r="DL98" s="570"/>
      <c r="DM98" s="570"/>
      <c r="DN98" s="570"/>
      <c r="DO98" s="570"/>
      <c r="DP98" s="570"/>
      <c r="DQ98" s="570"/>
      <c r="DR98" s="570"/>
      <c r="DS98" s="570"/>
      <c r="DT98" s="570"/>
      <c r="DU98" s="570"/>
      <c r="DV98" s="96"/>
      <c r="DW98" s="96"/>
      <c r="DX98" s="621"/>
      <c r="DY98" s="678"/>
      <c r="DZ98" s="678"/>
      <c r="EA98" s="678"/>
      <c r="EB98" s="678"/>
      <c r="EC98" s="678"/>
      <c r="ED98" s="1249"/>
      <c r="EE98" s="1249"/>
      <c r="EF98" s="1249"/>
      <c r="EG98" s="1249"/>
      <c r="EH98" s="1249"/>
      <c r="EI98" s="1249"/>
      <c r="EJ98" s="1249"/>
      <c r="EK98" s="1249"/>
      <c r="EL98" s="1249"/>
      <c r="EM98" s="1249"/>
      <c r="EN98" s="1249"/>
      <c r="EO98" s="1250"/>
      <c r="EP98" s="1249"/>
      <c r="EQ98" s="1249"/>
      <c r="ER98" s="1249"/>
      <c r="ES98" s="476" t="s">
        <v>349</v>
      </c>
    </row>
    <row r="99" spans="1:149" s="63" customFormat="1" hidden="1" x14ac:dyDescent="0.2">
      <c r="A99" s="563"/>
      <c r="B99" s="574"/>
      <c r="C99" s="574"/>
      <c r="D99" s="574"/>
      <c r="E99" s="566"/>
      <c r="F99" s="563"/>
      <c r="G99" s="563"/>
      <c r="H99" s="563"/>
      <c r="I99" s="3"/>
      <c r="J99" s="3"/>
      <c r="K99" s="3"/>
      <c r="L99" s="557"/>
      <c r="M99" s="557"/>
      <c r="N99" s="557"/>
      <c r="O99" s="628">
        <f t="shared" si="26"/>
        <v>0</v>
      </c>
      <c r="P99" s="557"/>
      <c r="Q99" s="557"/>
      <c r="R99" s="559"/>
      <c r="S99" s="557"/>
      <c r="T99" s="557"/>
      <c r="U99" s="557"/>
      <c r="V99" s="628">
        <f t="shared" si="27"/>
        <v>0</v>
      </c>
      <c r="W99" s="557"/>
      <c r="X99" s="557"/>
      <c r="Y99" s="559"/>
      <c r="Z99" s="557"/>
      <c r="AA99" s="557"/>
      <c r="AB99" s="557"/>
      <c r="AC99" s="628">
        <f t="shared" si="28"/>
        <v>0</v>
      </c>
      <c r="AD99" s="577"/>
      <c r="AE99" s="578"/>
      <c r="AF99" s="567"/>
      <c r="AG99" s="567"/>
      <c r="AH99" s="567"/>
      <c r="AI99" s="567"/>
      <c r="AJ99" s="567"/>
      <c r="AK99" s="567"/>
      <c r="AL99" s="568"/>
      <c r="AM99" s="568"/>
      <c r="AN99" s="568"/>
      <c r="AO99" s="579"/>
      <c r="AP99" s="557"/>
      <c r="AQ99" s="575"/>
      <c r="AR99" s="570"/>
      <c r="AS99" s="564"/>
      <c r="AT99" s="566"/>
      <c r="AU99" s="566"/>
      <c r="AV99" s="580"/>
      <c r="AW99" s="615" t="str">
        <f t="shared" si="29"/>
        <v>-</v>
      </c>
      <c r="AX99" s="576"/>
      <c r="AY99" s="557"/>
      <c r="AZ99" s="557"/>
      <c r="BA99" s="576"/>
      <c r="BB99" s="557"/>
      <c r="BC99" s="633" t="str">
        <f t="shared" si="30"/>
        <v>-</v>
      </c>
      <c r="BD99" s="576"/>
      <c r="BE99" s="563"/>
      <c r="BF99" s="633" t="str">
        <f t="shared" si="31"/>
        <v>-</v>
      </c>
      <c r="BG99" s="563"/>
      <c r="BH99" s="563"/>
      <c r="BI99" s="633"/>
      <c r="BJ99" s="573"/>
      <c r="BK99" s="561"/>
      <c r="BL99" s="561"/>
      <c r="BM99" s="573"/>
      <c r="BN99" s="561"/>
      <c r="BO99" s="634" t="str">
        <f t="shared" si="32"/>
        <v>-</v>
      </c>
      <c r="BP99" s="573"/>
      <c r="BQ99" s="560"/>
      <c r="BR99" s="560"/>
      <c r="BS99" s="561"/>
      <c r="BT99" s="561"/>
      <c r="BU99" s="561"/>
      <c r="BV99" s="561"/>
      <c r="BW99" s="635" t="str">
        <f t="shared" si="33"/>
        <v>-</v>
      </c>
      <c r="BX99" s="614"/>
      <c r="BY99" s="614"/>
      <c r="BZ99" s="614"/>
      <c r="CA99" s="614"/>
      <c r="CB99" s="614"/>
      <c r="CC99" s="614"/>
      <c r="CD99" s="617"/>
      <c r="CE99" s="616"/>
      <c r="CF99" s="616"/>
      <c r="CG99" s="616"/>
      <c r="CH99" s="616"/>
      <c r="CI99" s="614"/>
      <c r="CJ99" s="614"/>
      <c r="CK99" s="614"/>
      <c r="CL99" s="614"/>
      <c r="CM99" s="614"/>
      <c r="CN99" s="614"/>
      <c r="CO99" s="618"/>
      <c r="CP99" s="614"/>
      <c r="CQ99" s="623"/>
      <c r="CR99" s="624" t="str">
        <f t="shared" si="25"/>
        <v>-</v>
      </c>
      <c r="CS99" s="619" t="str">
        <f t="shared" si="34"/>
        <v>-</v>
      </c>
      <c r="CT99" s="563"/>
      <c r="CU99" s="563"/>
      <c r="CV99" s="570"/>
      <c r="CW99" s="570"/>
      <c r="CX99" s="570"/>
      <c r="CY99" s="571"/>
      <c r="CZ99" s="571"/>
      <c r="DA99" s="565"/>
      <c r="DB99" s="570"/>
      <c r="DC99" s="570"/>
      <c r="DD99" s="570"/>
      <c r="DE99" s="572"/>
      <c r="DF99" s="570"/>
      <c r="DG99" s="572"/>
      <c r="DH99" s="570"/>
      <c r="DI99" s="620" t="str">
        <f t="shared" si="35"/>
        <v/>
      </c>
      <c r="DJ99" s="570"/>
      <c r="DK99" s="572"/>
      <c r="DL99" s="570"/>
      <c r="DM99" s="570"/>
      <c r="DN99" s="570"/>
      <c r="DO99" s="570"/>
      <c r="DP99" s="570"/>
      <c r="DQ99" s="570"/>
      <c r="DR99" s="570"/>
      <c r="DS99" s="570"/>
      <c r="DT99" s="570"/>
      <c r="DU99" s="570"/>
      <c r="DV99" s="96"/>
      <c r="DW99" s="96"/>
      <c r="DX99" s="621"/>
      <c r="DY99" s="678"/>
      <c r="DZ99" s="678"/>
      <c r="EA99" s="678"/>
      <c r="EB99" s="678"/>
      <c r="EC99" s="678"/>
      <c r="ED99" s="1249"/>
      <c r="EE99" s="1249"/>
      <c r="EF99" s="1249"/>
      <c r="EG99" s="1249"/>
      <c r="EH99" s="1249"/>
      <c r="EI99" s="1249"/>
      <c r="EJ99" s="1249"/>
      <c r="EK99" s="1249"/>
      <c r="EL99" s="1249"/>
      <c r="EM99" s="1249"/>
      <c r="EN99" s="1249"/>
      <c r="EO99" s="1250"/>
      <c r="EP99" s="1249"/>
      <c r="EQ99" s="1249"/>
      <c r="ER99" s="1249"/>
      <c r="ES99" s="476" t="s">
        <v>349</v>
      </c>
    </row>
    <row r="100" spans="1:149" s="63" customFormat="1" hidden="1" x14ac:dyDescent="0.2">
      <c r="A100" s="557"/>
      <c r="B100" s="558"/>
      <c r="C100" s="558"/>
      <c r="D100" s="558"/>
      <c r="E100" s="558"/>
      <c r="F100" s="557"/>
      <c r="G100" s="557"/>
      <c r="H100" s="557"/>
      <c r="I100" s="3"/>
      <c r="J100" s="3"/>
      <c r="K100" s="3"/>
      <c r="L100" s="557"/>
      <c r="M100" s="557"/>
      <c r="N100" s="557"/>
      <c r="O100" s="628">
        <f t="shared" si="26"/>
        <v>0</v>
      </c>
      <c r="P100" s="557"/>
      <c r="Q100" s="557"/>
      <c r="R100" s="559"/>
      <c r="S100" s="557"/>
      <c r="T100" s="557"/>
      <c r="U100" s="557"/>
      <c r="V100" s="628">
        <f t="shared" si="27"/>
        <v>0</v>
      </c>
      <c r="W100" s="557"/>
      <c r="X100" s="557"/>
      <c r="Y100" s="559"/>
      <c r="Z100" s="557"/>
      <c r="AA100" s="557"/>
      <c r="AB100" s="557"/>
      <c r="AC100" s="628">
        <f t="shared" si="28"/>
        <v>0</v>
      </c>
      <c r="AD100" s="577"/>
      <c r="AE100" s="578"/>
      <c r="AF100" s="567"/>
      <c r="AG100" s="567"/>
      <c r="AH100" s="567"/>
      <c r="AI100" s="567"/>
      <c r="AJ100" s="567"/>
      <c r="AK100" s="567"/>
      <c r="AL100" s="560"/>
      <c r="AM100" s="560"/>
      <c r="AN100" s="560"/>
      <c r="AO100" s="579"/>
      <c r="AP100" s="561"/>
      <c r="AQ100" s="562"/>
      <c r="AR100" s="570"/>
      <c r="AS100" s="564"/>
      <c r="AT100" s="565"/>
      <c r="AU100" s="566"/>
      <c r="AV100" s="580"/>
      <c r="AW100" s="615" t="str">
        <f t="shared" si="29"/>
        <v>-</v>
      </c>
      <c r="AX100" s="576"/>
      <c r="AY100" s="557"/>
      <c r="AZ100" s="557"/>
      <c r="BA100" s="576"/>
      <c r="BB100" s="561"/>
      <c r="BC100" s="633" t="str">
        <f t="shared" si="30"/>
        <v>-</v>
      </c>
      <c r="BD100" s="576"/>
      <c r="BE100" s="557"/>
      <c r="BF100" s="633" t="str">
        <f t="shared" si="31"/>
        <v>-</v>
      </c>
      <c r="BG100" s="557"/>
      <c r="BH100" s="557"/>
      <c r="BI100" s="633"/>
      <c r="BJ100" s="573"/>
      <c r="BK100" s="561"/>
      <c r="BL100" s="561"/>
      <c r="BM100" s="573"/>
      <c r="BN100" s="561"/>
      <c r="BO100" s="634" t="str">
        <f t="shared" si="32"/>
        <v>-</v>
      </c>
      <c r="BP100" s="573"/>
      <c r="BQ100" s="560"/>
      <c r="BR100" s="560"/>
      <c r="BS100" s="561"/>
      <c r="BT100" s="561"/>
      <c r="BU100" s="561"/>
      <c r="BV100" s="561"/>
      <c r="BW100" s="635" t="str">
        <f t="shared" si="33"/>
        <v>-</v>
      </c>
      <c r="BX100" s="614"/>
      <c r="BY100" s="614"/>
      <c r="BZ100" s="614"/>
      <c r="CA100" s="614"/>
      <c r="CB100" s="614"/>
      <c r="CC100" s="614"/>
      <c r="CD100" s="617"/>
      <c r="CE100" s="616"/>
      <c r="CF100" s="616"/>
      <c r="CG100" s="616"/>
      <c r="CH100" s="616"/>
      <c r="CI100" s="614"/>
      <c r="CJ100" s="614"/>
      <c r="CK100" s="614"/>
      <c r="CL100" s="614"/>
      <c r="CM100" s="614"/>
      <c r="CN100" s="614"/>
      <c r="CO100" s="618"/>
      <c r="CP100" s="614"/>
      <c r="CQ100" s="623"/>
      <c r="CR100" s="624" t="str">
        <f t="shared" si="25"/>
        <v>-</v>
      </c>
      <c r="CS100" s="619" t="str">
        <f t="shared" si="34"/>
        <v>-</v>
      </c>
      <c r="CT100" s="557"/>
      <c r="CU100" s="557"/>
      <c r="CV100" s="570"/>
      <c r="CW100" s="570"/>
      <c r="CX100" s="570"/>
      <c r="CY100" s="571"/>
      <c r="CZ100" s="571"/>
      <c r="DA100" s="565"/>
      <c r="DB100" s="570"/>
      <c r="DC100" s="570"/>
      <c r="DD100" s="570"/>
      <c r="DE100" s="572"/>
      <c r="DF100" s="570"/>
      <c r="DG100" s="572"/>
      <c r="DH100" s="570"/>
      <c r="DI100" s="620" t="str">
        <f t="shared" si="35"/>
        <v/>
      </c>
      <c r="DJ100" s="570"/>
      <c r="DK100" s="572"/>
      <c r="DL100" s="570"/>
      <c r="DM100" s="570"/>
      <c r="DN100" s="570"/>
      <c r="DO100" s="570"/>
      <c r="DP100" s="570"/>
      <c r="DQ100" s="570"/>
      <c r="DR100" s="570"/>
      <c r="DS100" s="570"/>
      <c r="DT100" s="570"/>
      <c r="DU100" s="570"/>
      <c r="DV100" s="96"/>
      <c r="DW100" s="96"/>
      <c r="DX100" s="621"/>
      <c r="DY100" s="678"/>
      <c r="DZ100" s="678"/>
      <c r="EA100" s="678"/>
      <c r="EB100" s="678"/>
      <c r="EC100" s="678"/>
      <c r="ED100" s="1249"/>
      <c r="EE100" s="1249"/>
      <c r="EF100" s="1249"/>
      <c r="EG100" s="1249"/>
      <c r="EH100" s="1249"/>
      <c r="EI100" s="1249"/>
      <c r="EJ100" s="1249"/>
      <c r="EK100" s="1249"/>
      <c r="EL100" s="1249"/>
      <c r="EM100" s="1249"/>
      <c r="EN100" s="1249"/>
      <c r="EO100" s="1250"/>
      <c r="EP100" s="1249"/>
      <c r="EQ100" s="1249"/>
      <c r="ER100" s="1249"/>
      <c r="ES100" s="476" t="s">
        <v>349</v>
      </c>
    </row>
    <row r="101" spans="1:149" s="63" customFormat="1" hidden="1" x14ac:dyDescent="0.2">
      <c r="A101" s="563"/>
      <c r="B101" s="574"/>
      <c r="C101" s="574"/>
      <c r="D101" s="574"/>
      <c r="E101" s="566"/>
      <c r="F101" s="563"/>
      <c r="G101" s="563"/>
      <c r="H101" s="563"/>
      <c r="I101" s="3"/>
      <c r="J101" s="3"/>
      <c r="K101" s="3"/>
      <c r="L101" s="557"/>
      <c r="M101" s="557"/>
      <c r="N101" s="557"/>
      <c r="O101" s="628">
        <f t="shared" si="26"/>
        <v>0</v>
      </c>
      <c r="P101" s="557"/>
      <c r="Q101" s="557"/>
      <c r="R101" s="559"/>
      <c r="S101" s="557"/>
      <c r="T101" s="557"/>
      <c r="U101" s="557"/>
      <c r="V101" s="628">
        <f t="shared" si="27"/>
        <v>0</v>
      </c>
      <c r="W101" s="557"/>
      <c r="X101" s="557"/>
      <c r="Y101" s="559"/>
      <c r="Z101" s="557"/>
      <c r="AA101" s="557"/>
      <c r="AB101" s="557"/>
      <c r="AC101" s="628">
        <f t="shared" si="28"/>
        <v>0</v>
      </c>
      <c r="AD101" s="577"/>
      <c r="AE101" s="578"/>
      <c r="AF101" s="567"/>
      <c r="AG101" s="567"/>
      <c r="AH101" s="567"/>
      <c r="AI101" s="567"/>
      <c r="AJ101" s="567"/>
      <c r="AK101" s="567"/>
      <c r="AL101" s="568"/>
      <c r="AM101" s="568"/>
      <c r="AN101" s="568"/>
      <c r="AO101" s="579"/>
      <c r="AP101" s="557"/>
      <c r="AQ101" s="575"/>
      <c r="AR101" s="570"/>
      <c r="AS101" s="564"/>
      <c r="AT101" s="566"/>
      <c r="AU101" s="566"/>
      <c r="AV101" s="580"/>
      <c r="AW101" s="615" t="str">
        <f t="shared" si="29"/>
        <v>-</v>
      </c>
      <c r="AX101" s="576"/>
      <c r="AY101" s="557"/>
      <c r="AZ101" s="557"/>
      <c r="BA101" s="576"/>
      <c r="BB101" s="557"/>
      <c r="BC101" s="633" t="str">
        <f t="shared" si="30"/>
        <v>-</v>
      </c>
      <c r="BD101" s="576"/>
      <c r="BE101" s="563"/>
      <c r="BF101" s="633" t="str">
        <f t="shared" si="31"/>
        <v>-</v>
      </c>
      <c r="BG101" s="563"/>
      <c r="BH101" s="563"/>
      <c r="BI101" s="633"/>
      <c r="BJ101" s="573"/>
      <c r="BK101" s="561"/>
      <c r="BL101" s="561"/>
      <c r="BM101" s="573"/>
      <c r="BN101" s="561"/>
      <c r="BO101" s="634" t="str">
        <f t="shared" si="32"/>
        <v>-</v>
      </c>
      <c r="BP101" s="573"/>
      <c r="BQ101" s="560"/>
      <c r="BR101" s="560"/>
      <c r="BS101" s="561"/>
      <c r="BT101" s="561"/>
      <c r="BU101" s="561"/>
      <c r="BV101" s="561"/>
      <c r="BW101" s="635" t="str">
        <f t="shared" si="33"/>
        <v>-</v>
      </c>
      <c r="BX101" s="614"/>
      <c r="BY101" s="614"/>
      <c r="BZ101" s="614"/>
      <c r="CA101" s="614"/>
      <c r="CB101" s="614"/>
      <c r="CC101" s="614"/>
      <c r="CD101" s="617"/>
      <c r="CE101" s="616"/>
      <c r="CF101" s="616"/>
      <c r="CG101" s="616"/>
      <c r="CH101" s="616"/>
      <c r="CI101" s="614"/>
      <c r="CJ101" s="614"/>
      <c r="CK101" s="614"/>
      <c r="CL101" s="614"/>
      <c r="CM101" s="614"/>
      <c r="CN101" s="614"/>
      <c r="CO101" s="618"/>
      <c r="CP101" s="614"/>
      <c r="CQ101" s="623"/>
      <c r="CR101" s="624" t="str">
        <f t="shared" si="25"/>
        <v>-</v>
      </c>
      <c r="CS101" s="619" t="str">
        <f t="shared" si="34"/>
        <v>-</v>
      </c>
      <c r="CT101" s="563"/>
      <c r="CU101" s="563"/>
      <c r="CV101" s="570"/>
      <c r="CW101" s="570"/>
      <c r="CX101" s="570"/>
      <c r="CY101" s="571"/>
      <c r="CZ101" s="571"/>
      <c r="DA101" s="565"/>
      <c r="DB101" s="570"/>
      <c r="DC101" s="570"/>
      <c r="DD101" s="570"/>
      <c r="DE101" s="572"/>
      <c r="DF101" s="570"/>
      <c r="DG101" s="572"/>
      <c r="DH101" s="570"/>
      <c r="DI101" s="620" t="str">
        <f t="shared" si="35"/>
        <v/>
      </c>
      <c r="DJ101" s="570"/>
      <c r="DK101" s="572"/>
      <c r="DL101" s="570"/>
      <c r="DM101" s="570"/>
      <c r="DN101" s="570"/>
      <c r="DO101" s="570"/>
      <c r="DP101" s="570"/>
      <c r="DQ101" s="570"/>
      <c r="DR101" s="570"/>
      <c r="DS101" s="570"/>
      <c r="DT101" s="570"/>
      <c r="DU101" s="570"/>
      <c r="DV101" s="96"/>
      <c r="DW101" s="96"/>
      <c r="DX101" s="621"/>
      <c r="DY101" s="678"/>
      <c r="DZ101" s="678"/>
      <c r="EA101" s="678"/>
      <c r="EB101" s="678"/>
      <c r="EC101" s="678"/>
      <c r="ED101" s="1249"/>
      <c r="EE101" s="1249"/>
      <c r="EF101" s="1249"/>
      <c r="EG101" s="1249"/>
      <c r="EH101" s="1249"/>
      <c r="EI101" s="1249"/>
      <c r="EJ101" s="1249"/>
      <c r="EK101" s="1249"/>
      <c r="EL101" s="1249"/>
      <c r="EM101" s="1249"/>
      <c r="EN101" s="1249"/>
      <c r="EO101" s="1250"/>
      <c r="EP101" s="1249"/>
      <c r="EQ101" s="1249"/>
      <c r="ER101" s="1249"/>
      <c r="ES101" s="476" t="s">
        <v>349</v>
      </c>
    </row>
    <row r="102" spans="1:149" s="63" customFormat="1" hidden="1" x14ac:dyDescent="0.2">
      <c r="A102" s="563"/>
      <c r="B102" s="574"/>
      <c r="C102" s="574"/>
      <c r="D102" s="574"/>
      <c r="E102" s="566"/>
      <c r="F102" s="563"/>
      <c r="G102" s="563"/>
      <c r="H102" s="563"/>
      <c r="I102" s="3"/>
      <c r="J102" s="3"/>
      <c r="K102" s="3"/>
      <c r="L102" s="557"/>
      <c r="M102" s="557"/>
      <c r="N102" s="557"/>
      <c r="O102" s="628">
        <f t="shared" si="26"/>
        <v>0</v>
      </c>
      <c r="P102" s="557"/>
      <c r="Q102" s="557"/>
      <c r="R102" s="559"/>
      <c r="S102" s="557"/>
      <c r="T102" s="557"/>
      <c r="U102" s="557"/>
      <c r="V102" s="628">
        <f t="shared" si="27"/>
        <v>0</v>
      </c>
      <c r="W102" s="557"/>
      <c r="X102" s="557"/>
      <c r="Y102" s="559"/>
      <c r="Z102" s="557"/>
      <c r="AA102" s="557"/>
      <c r="AB102" s="557"/>
      <c r="AC102" s="628">
        <f t="shared" si="28"/>
        <v>0</v>
      </c>
      <c r="AD102" s="577"/>
      <c r="AE102" s="578"/>
      <c r="AF102" s="567"/>
      <c r="AG102" s="567"/>
      <c r="AH102" s="567"/>
      <c r="AI102" s="567"/>
      <c r="AJ102" s="567"/>
      <c r="AK102" s="567"/>
      <c r="AL102" s="568"/>
      <c r="AM102" s="568"/>
      <c r="AN102" s="568"/>
      <c r="AO102" s="579"/>
      <c r="AP102" s="557"/>
      <c r="AQ102" s="575"/>
      <c r="AR102" s="570"/>
      <c r="AS102" s="564"/>
      <c r="AT102" s="566"/>
      <c r="AU102" s="566"/>
      <c r="AV102" s="580"/>
      <c r="AW102" s="615" t="str">
        <f t="shared" si="29"/>
        <v>-</v>
      </c>
      <c r="AX102" s="576"/>
      <c r="AY102" s="557"/>
      <c r="AZ102" s="557"/>
      <c r="BA102" s="576"/>
      <c r="BB102" s="557"/>
      <c r="BC102" s="633" t="str">
        <f t="shared" si="30"/>
        <v>-</v>
      </c>
      <c r="BD102" s="576"/>
      <c r="BE102" s="563"/>
      <c r="BF102" s="633" t="str">
        <f t="shared" si="31"/>
        <v>-</v>
      </c>
      <c r="BG102" s="563"/>
      <c r="BH102" s="563"/>
      <c r="BI102" s="633"/>
      <c r="BJ102" s="573"/>
      <c r="BK102" s="561"/>
      <c r="BL102" s="561"/>
      <c r="BM102" s="573"/>
      <c r="BN102" s="561"/>
      <c r="BO102" s="634" t="str">
        <f t="shared" si="32"/>
        <v>-</v>
      </c>
      <c r="BP102" s="573"/>
      <c r="BQ102" s="560"/>
      <c r="BR102" s="560"/>
      <c r="BS102" s="561"/>
      <c r="BT102" s="561"/>
      <c r="BU102" s="561"/>
      <c r="BV102" s="561"/>
      <c r="BW102" s="635" t="str">
        <f t="shared" si="33"/>
        <v>-</v>
      </c>
      <c r="BX102" s="614"/>
      <c r="BY102" s="614"/>
      <c r="BZ102" s="614"/>
      <c r="CA102" s="614"/>
      <c r="CB102" s="614"/>
      <c r="CC102" s="614"/>
      <c r="CD102" s="617"/>
      <c r="CE102" s="616"/>
      <c r="CF102" s="616"/>
      <c r="CG102" s="616"/>
      <c r="CH102" s="616"/>
      <c r="CI102" s="614"/>
      <c r="CJ102" s="614"/>
      <c r="CK102" s="614"/>
      <c r="CL102" s="614"/>
      <c r="CM102" s="614"/>
      <c r="CN102" s="614"/>
      <c r="CO102" s="618"/>
      <c r="CP102" s="614"/>
      <c r="CQ102" s="623"/>
      <c r="CR102" s="624" t="str">
        <f t="shared" si="25"/>
        <v>-</v>
      </c>
      <c r="CS102" s="619" t="str">
        <f t="shared" si="34"/>
        <v>-</v>
      </c>
      <c r="CT102" s="563"/>
      <c r="CU102" s="563"/>
      <c r="CV102" s="570"/>
      <c r="CW102" s="570"/>
      <c r="CX102" s="570"/>
      <c r="CY102" s="571"/>
      <c r="CZ102" s="571"/>
      <c r="DA102" s="565"/>
      <c r="DB102" s="570"/>
      <c r="DC102" s="570"/>
      <c r="DD102" s="570"/>
      <c r="DE102" s="572"/>
      <c r="DF102" s="570"/>
      <c r="DG102" s="572"/>
      <c r="DH102" s="570"/>
      <c r="DI102" s="620" t="str">
        <f t="shared" si="35"/>
        <v/>
      </c>
      <c r="DJ102" s="570"/>
      <c r="DK102" s="572"/>
      <c r="DL102" s="570"/>
      <c r="DM102" s="570"/>
      <c r="DN102" s="570"/>
      <c r="DO102" s="570"/>
      <c r="DP102" s="570"/>
      <c r="DQ102" s="570"/>
      <c r="DR102" s="570"/>
      <c r="DS102" s="570"/>
      <c r="DT102" s="570"/>
      <c r="DU102" s="570"/>
      <c r="DV102" s="96"/>
      <c r="DW102" s="96"/>
      <c r="DX102" s="621"/>
      <c r="DY102" s="678"/>
      <c r="DZ102" s="678"/>
      <c r="EA102" s="678"/>
      <c r="EB102" s="678"/>
      <c r="EC102" s="678"/>
      <c r="ED102" s="1249"/>
      <c r="EE102" s="1249"/>
      <c r="EF102" s="1249"/>
      <c r="EG102" s="1249"/>
      <c r="EH102" s="1249"/>
      <c r="EI102" s="1249"/>
      <c r="EJ102" s="1249"/>
      <c r="EK102" s="1249"/>
      <c r="EL102" s="1249"/>
      <c r="EM102" s="1249"/>
      <c r="EN102" s="1249"/>
      <c r="EO102" s="1250"/>
      <c r="EP102" s="1249"/>
      <c r="EQ102" s="1249"/>
      <c r="ER102" s="1249"/>
      <c r="ES102" s="476" t="s">
        <v>349</v>
      </c>
    </row>
    <row r="103" spans="1:149" s="63" customFormat="1" hidden="1" x14ac:dyDescent="0.2">
      <c r="A103" s="557"/>
      <c r="B103" s="558"/>
      <c r="C103" s="558"/>
      <c r="D103" s="558"/>
      <c r="E103" s="558"/>
      <c r="F103" s="557"/>
      <c r="G103" s="557"/>
      <c r="H103" s="557"/>
      <c r="I103" s="3"/>
      <c r="J103" s="3"/>
      <c r="K103" s="3"/>
      <c r="L103" s="557"/>
      <c r="M103" s="557"/>
      <c r="N103" s="557"/>
      <c r="O103" s="628">
        <f t="shared" si="26"/>
        <v>0</v>
      </c>
      <c r="P103" s="557"/>
      <c r="Q103" s="557"/>
      <c r="R103" s="559"/>
      <c r="S103" s="557"/>
      <c r="T103" s="557"/>
      <c r="U103" s="557"/>
      <c r="V103" s="628">
        <f t="shared" si="27"/>
        <v>0</v>
      </c>
      <c r="W103" s="557"/>
      <c r="X103" s="557"/>
      <c r="Y103" s="559"/>
      <c r="Z103" s="557"/>
      <c r="AA103" s="557"/>
      <c r="AB103" s="557"/>
      <c r="AC103" s="628">
        <f t="shared" si="28"/>
        <v>0</v>
      </c>
      <c r="AD103" s="577"/>
      <c r="AE103" s="578"/>
      <c r="AF103" s="567"/>
      <c r="AG103" s="567"/>
      <c r="AH103" s="567"/>
      <c r="AI103" s="567"/>
      <c r="AJ103" s="567"/>
      <c r="AK103" s="567"/>
      <c r="AL103" s="560"/>
      <c r="AM103" s="560"/>
      <c r="AN103" s="560"/>
      <c r="AO103" s="579"/>
      <c r="AP103" s="561"/>
      <c r="AQ103" s="562"/>
      <c r="AR103" s="570"/>
      <c r="AS103" s="564"/>
      <c r="AT103" s="565"/>
      <c r="AU103" s="566"/>
      <c r="AV103" s="580"/>
      <c r="AW103" s="615" t="str">
        <f t="shared" si="29"/>
        <v>-</v>
      </c>
      <c r="AX103" s="576"/>
      <c r="AY103" s="557"/>
      <c r="AZ103" s="557"/>
      <c r="BA103" s="576"/>
      <c r="BB103" s="561"/>
      <c r="BC103" s="633" t="str">
        <f t="shared" si="30"/>
        <v>-</v>
      </c>
      <c r="BD103" s="576"/>
      <c r="BE103" s="557"/>
      <c r="BF103" s="633" t="str">
        <f t="shared" si="31"/>
        <v>-</v>
      </c>
      <c r="BG103" s="557"/>
      <c r="BH103" s="557"/>
      <c r="BI103" s="633"/>
      <c r="BJ103" s="573"/>
      <c r="BK103" s="561"/>
      <c r="BL103" s="561"/>
      <c r="BM103" s="573"/>
      <c r="BN103" s="561"/>
      <c r="BO103" s="634" t="str">
        <f t="shared" si="32"/>
        <v>-</v>
      </c>
      <c r="BP103" s="573"/>
      <c r="BQ103" s="560"/>
      <c r="BR103" s="560"/>
      <c r="BS103" s="561"/>
      <c r="BT103" s="561"/>
      <c r="BU103" s="561"/>
      <c r="BV103" s="561"/>
      <c r="BW103" s="635" t="str">
        <f t="shared" si="33"/>
        <v>-</v>
      </c>
      <c r="BX103" s="614"/>
      <c r="BY103" s="614"/>
      <c r="BZ103" s="614"/>
      <c r="CA103" s="614"/>
      <c r="CB103" s="614"/>
      <c r="CC103" s="614"/>
      <c r="CD103" s="617"/>
      <c r="CE103" s="616"/>
      <c r="CF103" s="616"/>
      <c r="CG103" s="616"/>
      <c r="CH103" s="616"/>
      <c r="CI103" s="614"/>
      <c r="CJ103" s="614"/>
      <c r="CK103" s="614"/>
      <c r="CL103" s="614"/>
      <c r="CM103" s="614"/>
      <c r="CN103" s="614"/>
      <c r="CO103" s="618"/>
      <c r="CP103" s="614"/>
      <c r="CQ103" s="623"/>
      <c r="CR103" s="624" t="str">
        <f t="shared" si="25"/>
        <v>-</v>
      </c>
      <c r="CS103" s="619" t="str">
        <f t="shared" si="34"/>
        <v>-</v>
      </c>
      <c r="CT103" s="557"/>
      <c r="CU103" s="557"/>
      <c r="CV103" s="570"/>
      <c r="CW103" s="570"/>
      <c r="CX103" s="570"/>
      <c r="CY103" s="571"/>
      <c r="CZ103" s="571"/>
      <c r="DA103" s="565"/>
      <c r="DB103" s="570"/>
      <c r="DC103" s="570"/>
      <c r="DD103" s="570"/>
      <c r="DE103" s="572"/>
      <c r="DF103" s="570"/>
      <c r="DG103" s="572"/>
      <c r="DH103" s="570"/>
      <c r="DI103" s="620" t="str">
        <f t="shared" si="35"/>
        <v/>
      </c>
      <c r="DJ103" s="570"/>
      <c r="DK103" s="572"/>
      <c r="DL103" s="570"/>
      <c r="DM103" s="570"/>
      <c r="DN103" s="570"/>
      <c r="DO103" s="570"/>
      <c r="DP103" s="570"/>
      <c r="DQ103" s="570"/>
      <c r="DR103" s="570"/>
      <c r="DS103" s="570"/>
      <c r="DT103" s="570"/>
      <c r="DU103" s="570"/>
      <c r="DV103" s="96"/>
      <c r="DW103" s="96"/>
      <c r="DX103" s="621"/>
      <c r="DY103" s="678"/>
      <c r="DZ103" s="678"/>
      <c r="EA103" s="678"/>
      <c r="EB103" s="678"/>
      <c r="EC103" s="678"/>
      <c r="ED103" s="1249"/>
      <c r="EE103" s="1249"/>
      <c r="EF103" s="1249"/>
      <c r="EG103" s="1249"/>
      <c r="EH103" s="1249"/>
      <c r="EI103" s="1249"/>
      <c r="EJ103" s="1249"/>
      <c r="EK103" s="1249"/>
      <c r="EL103" s="1249"/>
      <c r="EM103" s="1249"/>
      <c r="EN103" s="1249"/>
      <c r="EO103" s="1250"/>
      <c r="EP103" s="1249"/>
      <c r="EQ103" s="1249"/>
      <c r="ER103" s="1249"/>
      <c r="ES103" s="476" t="s">
        <v>349</v>
      </c>
    </row>
    <row r="104" spans="1:149" s="63" customFormat="1" hidden="1" x14ac:dyDescent="0.2">
      <c r="A104" s="557"/>
      <c r="B104" s="558"/>
      <c r="C104" s="558"/>
      <c r="D104" s="558"/>
      <c r="E104" s="558"/>
      <c r="F104" s="557"/>
      <c r="G104" s="557"/>
      <c r="H104" s="557"/>
      <c r="I104" s="3"/>
      <c r="J104" s="3"/>
      <c r="K104" s="3"/>
      <c r="L104" s="557"/>
      <c r="M104" s="557"/>
      <c r="N104" s="557"/>
      <c r="O104" s="628">
        <f t="shared" si="26"/>
        <v>0</v>
      </c>
      <c r="P104" s="557"/>
      <c r="Q104" s="557"/>
      <c r="R104" s="559"/>
      <c r="S104" s="557"/>
      <c r="T104" s="557"/>
      <c r="U104" s="557"/>
      <c r="V104" s="628">
        <f t="shared" si="27"/>
        <v>0</v>
      </c>
      <c r="W104" s="557"/>
      <c r="X104" s="557"/>
      <c r="Y104" s="559"/>
      <c r="Z104" s="557"/>
      <c r="AA104" s="557"/>
      <c r="AB104" s="557"/>
      <c r="AC104" s="628">
        <f t="shared" si="28"/>
        <v>0</v>
      </c>
      <c r="AD104" s="577"/>
      <c r="AE104" s="578"/>
      <c r="AF104" s="567"/>
      <c r="AG104" s="567"/>
      <c r="AH104" s="567"/>
      <c r="AI104" s="567"/>
      <c r="AJ104" s="567"/>
      <c r="AK104" s="567"/>
      <c r="AL104" s="560"/>
      <c r="AM104" s="560"/>
      <c r="AN104" s="560"/>
      <c r="AO104" s="579"/>
      <c r="AP104" s="561"/>
      <c r="AQ104" s="562"/>
      <c r="AR104" s="570"/>
      <c r="AS104" s="564"/>
      <c r="AT104" s="565"/>
      <c r="AU104" s="566"/>
      <c r="AV104" s="580"/>
      <c r="AW104" s="615" t="str">
        <f t="shared" si="29"/>
        <v>-</v>
      </c>
      <c r="AX104" s="576"/>
      <c r="AY104" s="557"/>
      <c r="AZ104" s="557"/>
      <c r="BA104" s="576"/>
      <c r="BB104" s="561"/>
      <c r="BC104" s="633" t="str">
        <f t="shared" si="30"/>
        <v>-</v>
      </c>
      <c r="BD104" s="576"/>
      <c r="BE104" s="557"/>
      <c r="BF104" s="633" t="str">
        <f t="shared" si="31"/>
        <v>-</v>
      </c>
      <c r="BG104" s="557"/>
      <c r="BH104" s="557"/>
      <c r="BI104" s="633"/>
      <c r="BJ104" s="573"/>
      <c r="BK104" s="561"/>
      <c r="BL104" s="561"/>
      <c r="BM104" s="573"/>
      <c r="BN104" s="561"/>
      <c r="BO104" s="634" t="str">
        <f t="shared" si="32"/>
        <v>-</v>
      </c>
      <c r="BP104" s="573"/>
      <c r="BQ104" s="560"/>
      <c r="BR104" s="560"/>
      <c r="BS104" s="561"/>
      <c r="BT104" s="561"/>
      <c r="BU104" s="561"/>
      <c r="BV104" s="561"/>
      <c r="BW104" s="635" t="str">
        <f t="shared" si="33"/>
        <v>-</v>
      </c>
      <c r="BX104" s="614"/>
      <c r="BY104" s="614"/>
      <c r="BZ104" s="614"/>
      <c r="CA104" s="614"/>
      <c r="CB104" s="614"/>
      <c r="CC104" s="614"/>
      <c r="CD104" s="617"/>
      <c r="CE104" s="616"/>
      <c r="CF104" s="616"/>
      <c r="CG104" s="616"/>
      <c r="CH104" s="616"/>
      <c r="CI104" s="614"/>
      <c r="CJ104" s="614"/>
      <c r="CK104" s="614"/>
      <c r="CL104" s="614"/>
      <c r="CM104" s="614"/>
      <c r="CN104" s="614"/>
      <c r="CO104" s="618"/>
      <c r="CP104" s="614"/>
      <c r="CQ104" s="623"/>
      <c r="CR104" s="624" t="str">
        <f t="shared" si="25"/>
        <v>-</v>
      </c>
      <c r="CS104" s="619" t="str">
        <f t="shared" si="34"/>
        <v>-</v>
      </c>
      <c r="CT104" s="557"/>
      <c r="CU104" s="557"/>
      <c r="CV104" s="570"/>
      <c r="CW104" s="570"/>
      <c r="CX104" s="570"/>
      <c r="CY104" s="571"/>
      <c r="CZ104" s="571"/>
      <c r="DA104" s="565"/>
      <c r="DB104" s="570"/>
      <c r="DC104" s="570"/>
      <c r="DD104" s="570"/>
      <c r="DE104" s="572"/>
      <c r="DF104" s="570"/>
      <c r="DG104" s="572"/>
      <c r="DH104" s="570"/>
      <c r="DI104" s="620" t="str">
        <f t="shared" si="35"/>
        <v/>
      </c>
      <c r="DJ104" s="570"/>
      <c r="DK104" s="572"/>
      <c r="DL104" s="570"/>
      <c r="DM104" s="570"/>
      <c r="DN104" s="570"/>
      <c r="DO104" s="570"/>
      <c r="DP104" s="570"/>
      <c r="DQ104" s="570"/>
      <c r="DR104" s="570"/>
      <c r="DS104" s="570"/>
      <c r="DT104" s="570"/>
      <c r="DU104" s="570"/>
      <c r="DV104" s="96"/>
      <c r="DW104" s="96"/>
      <c r="DX104" s="621"/>
      <c r="DY104" s="678"/>
      <c r="DZ104" s="678"/>
      <c r="EA104" s="678"/>
      <c r="EB104" s="678"/>
      <c r="EC104" s="678"/>
      <c r="ED104" s="1249"/>
      <c r="EE104" s="1249"/>
      <c r="EF104" s="1249"/>
      <c r="EG104" s="1249"/>
      <c r="EH104" s="1249"/>
      <c r="EI104" s="1249"/>
      <c r="EJ104" s="1249"/>
      <c r="EK104" s="1249"/>
      <c r="EL104" s="1249"/>
      <c r="EM104" s="1249"/>
      <c r="EN104" s="1249"/>
      <c r="EO104" s="1250"/>
      <c r="EP104" s="1249"/>
      <c r="EQ104" s="1249"/>
      <c r="ER104" s="1249"/>
      <c r="ES104" s="476" t="s">
        <v>349</v>
      </c>
    </row>
    <row r="105" spans="1:149" s="63" customFormat="1" hidden="1" x14ac:dyDescent="0.2">
      <c r="A105" s="557"/>
      <c r="B105" s="558"/>
      <c r="C105" s="558"/>
      <c r="D105" s="558"/>
      <c r="E105" s="558"/>
      <c r="F105" s="557"/>
      <c r="G105" s="557"/>
      <c r="H105" s="557"/>
      <c r="I105" s="3"/>
      <c r="J105" s="3"/>
      <c r="K105" s="3"/>
      <c r="L105" s="557"/>
      <c r="M105" s="557"/>
      <c r="N105" s="557"/>
      <c r="O105" s="628">
        <f t="shared" si="26"/>
        <v>0</v>
      </c>
      <c r="P105" s="557"/>
      <c r="Q105" s="557"/>
      <c r="R105" s="559"/>
      <c r="S105" s="557"/>
      <c r="T105" s="557"/>
      <c r="U105" s="557"/>
      <c r="V105" s="628">
        <f t="shared" si="27"/>
        <v>0</v>
      </c>
      <c r="W105" s="557"/>
      <c r="X105" s="557"/>
      <c r="Y105" s="559"/>
      <c r="Z105" s="557"/>
      <c r="AA105" s="557"/>
      <c r="AB105" s="557"/>
      <c r="AC105" s="628">
        <f t="shared" si="28"/>
        <v>0</v>
      </c>
      <c r="AD105" s="577"/>
      <c r="AE105" s="578"/>
      <c r="AF105" s="567"/>
      <c r="AG105" s="567"/>
      <c r="AH105" s="567"/>
      <c r="AI105" s="567"/>
      <c r="AJ105" s="567"/>
      <c r="AK105" s="567"/>
      <c r="AL105" s="560"/>
      <c r="AM105" s="560"/>
      <c r="AN105" s="560"/>
      <c r="AO105" s="579"/>
      <c r="AP105" s="561"/>
      <c r="AQ105" s="562"/>
      <c r="AR105" s="570"/>
      <c r="AS105" s="564"/>
      <c r="AT105" s="565"/>
      <c r="AU105" s="566"/>
      <c r="AV105" s="580"/>
      <c r="AW105" s="615" t="str">
        <f t="shared" si="29"/>
        <v>-</v>
      </c>
      <c r="AX105" s="576"/>
      <c r="AY105" s="557"/>
      <c r="AZ105" s="557"/>
      <c r="BA105" s="576"/>
      <c r="BB105" s="561"/>
      <c r="BC105" s="633" t="str">
        <f t="shared" si="30"/>
        <v>-</v>
      </c>
      <c r="BD105" s="576"/>
      <c r="BE105" s="557"/>
      <c r="BF105" s="633" t="str">
        <f t="shared" si="31"/>
        <v>-</v>
      </c>
      <c r="BG105" s="557"/>
      <c r="BH105" s="557"/>
      <c r="BI105" s="633"/>
      <c r="BJ105" s="573"/>
      <c r="BK105" s="561"/>
      <c r="BL105" s="561"/>
      <c r="BM105" s="573"/>
      <c r="BN105" s="561"/>
      <c r="BO105" s="634" t="str">
        <f t="shared" si="32"/>
        <v>-</v>
      </c>
      <c r="BP105" s="573"/>
      <c r="BQ105" s="560"/>
      <c r="BR105" s="560"/>
      <c r="BS105" s="561"/>
      <c r="BT105" s="561"/>
      <c r="BU105" s="561"/>
      <c r="BV105" s="561"/>
      <c r="BW105" s="635" t="str">
        <f t="shared" si="33"/>
        <v>-</v>
      </c>
      <c r="BX105" s="614"/>
      <c r="BY105" s="614"/>
      <c r="BZ105" s="614"/>
      <c r="CA105" s="614"/>
      <c r="CB105" s="614"/>
      <c r="CC105" s="614"/>
      <c r="CD105" s="617"/>
      <c r="CE105" s="616"/>
      <c r="CF105" s="616"/>
      <c r="CG105" s="616"/>
      <c r="CH105" s="616"/>
      <c r="CI105" s="614"/>
      <c r="CJ105" s="614"/>
      <c r="CK105" s="614"/>
      <c r="CL105" s="614"/>
      <c r="CM105" s="614"/>
      <c r="CN105" s="614"/>
      <c r="CO105" s="618"/>
      <c r="CP105" s="614"/>
      <c r="CQ105" s="623"/>
      <c r="CR105" s="624" t="str">
        <f t="shared" si="25"/>
        <v>-</v>
      </c>
      <c r="CS105" s="619" t="str">
        <f t="shared" si="34"/>
        <v>-</v>
      </c>
      <c r="CT105" s="557"/>
      <c r="CU105" s="557"/>
      <c r="CV105" s="570"/>
      <c r="CW105" s="570"/>
      <c r="CX105" s="570"/>
      <c r="CY105" s="571"/>
      <c r="CZ105" s="571"/>
      <c r="DA105" s="565"/>
      <c r="DB105" s="570"/>
      <c r="DC105" s="570"/>
      <c r="DD105" s="570"/>
      <c r="DE105" s="572"/>
      <c r="DF105" s="570"/>
      <c r="DG105" s="572"/>
      <c r="DH105" s="570"/>
      <c r="DI105" s="620" t="str">
        <f t="shared" si="35"/>
        <v/>
      </c>
      <c r="DJ105" s="570"/>
      <c r="DK105" s="572"/>
      <c r="DL105" s="570"/>
      <c r="DM105" s="570"/>
      <c r="DN105" s="570"/>
      <c r="DO105" s="570"/>
      <c r="DP105" s="570"/>
      <c r="DQ105" s="570"/>
      <c r="DR105" s="570"/>
      <c r="DS105" s="570"/>
      <c r="DT105" s="570"/>
      <c r="DU105" s="570"/>
      <c r="DV105" s="96"/>
      <c r="DW105" s="96"/>
      <c r="DX105" s="621"/>
      <c r="DY105" s="678"/>
      <c r="DZ105" s="678"/>
      <c r="EA105" s="678"/>
      <c r="EB105" s="678"/>
      <c r="EC105" s="678"/>
      <c r="ED105" s="1249"/>
      <c r="EE105" s="1249"/>
      <c r="EF105" s="1249"/>
      <c r="EG105" s="1249"/>
      <c r="EH105" s="1249"/>
      <c r="EI105" s="1249"/>
      <c r="EJ105" s="1249"/>
      <c r="EK105" s="1249"/>
      <c r="EL105" s="1249"/>
      <c r="EM105" s="1249"/>
      <c r="EN105" s="1249"/>
      <c r="EO105" s="1250"/>
      <c r="EP105" s="1249"/>
      <c r="EQ105" s="1249"/>
      <c r="ER105" s="1249"/>
      <c r="ES105" s="476" t="s">
        <v>349</v>
      </c>
    </row>
    <row r="106" spans="1:149" s="63" customFormat="1" hidden="1" x14ac:dyDescent="0.2">
      <c r="A106" s="557"/>
      <c r="B106" s="558"/>
      <c r="C106" s="558"/>
      <c r="D106" s="558"/>
      <c r="E106" s="558"/>
      <c r="F106" s="557"/>
      <c r="G106" s="557"/>
      <c r="H106" s="557"/>
      <c r="I106" s="3"/>
      <c r="J106" s="3"/>
      <c r="K106" s="3"/>
      <c r="L106" s="557"/>
      <c r="M106" s="557"/>
      <c r="N106" s="557"/>
      <c r="O106" s="628">
        <f t="shared" si="26"/>
        <v>0</v>
      </c>
      <c r="P106" s="557"/>
      <c r="Q106" s="557"/>
      <c r="R106" s="559"/>
      <c r="S106" s="557"/>
      <c r="T106" s="557"/>
      <c r="U106" s="557"/>
      <c r="V106" s="628">
        <f t="shared" si="27"/>
        <v>0</v>
      </c>
      <c r="W106" s="557"/>
      <c r="X106" s="557"/>
      <c r="Y106" s="559"/>
      <c r="Z106" s="557"/>
      <c r="AA106" s="557"/>
      <c r="AB106" s="557"/>
      <c r="AC106" s="628">
        <f t="shared" si="28"/>
        <v>0</v>
      </c>
      <c r="AD106" s="577"/>
      <c r="AE106" s="578"/>
      <c r="AF106" s="567"/>
      <c r="AG106" s="567"/>
      <c r="AH106" s="567"/>
      <c r="AI106" s="567"/>
      <c r="AJ106" s="567"/>
      <c r="AK106" s="567"/>
      <c r="AL106" s="560"/>
      <c r="AM106" s="560"/>
      <c r="AN106" s="560"/>
      <c r="AO106" s="579"/>
      <c r="AP106" s="561"/>
      <c r="AQ106" s="562"/>
      <c r="AR106" s="570"/>
      <c r="AS106" s="564"/>
      <c r="AT106" s="565"/>
      <c r="AU106" s="566"/>
      <c r="AV106" s="580"/>
      <c r="AW106" s="615" t="str">
        <f t="shared" si="29"/>
        <v>-</v>
      </c>
      <c r="AX106" s="576"/>
      <c r="AY106" s="557"/>
      <c r="AZ106" s="557"/>
      <c r="BA106" s="576"/>
      <c r="BB106" s="561"/>
      <c r="BC106" s="633" t="str">
        <f t="shared" si="30"/>
        <v>-</v>
      </c>
      <c r="BD106" s="576"/>
      <c r="BE106" s="557"/>
      <c r="BF106" s="633" t="str">
        <f t="shared" si="31"/>
        <v>-</v>
      </c>
      <c r="BG106" s="557"/>
      <c r="BH106" s="557"/>
      <c r="BI106" s="633"/>
      <c r="BJ106" s="573"/>
      <c r="BK106" s="561"/>
      <c r="BL106" s="561"/>
      <c r="BM106" s="573"/>
      <c r="BN106" s="561"/>
      <c r="BO106" s="634" t="str">
        <f t="shared" si="32"/>
        <v>-</v>
      </c>
      <c r="BP106" s="573"/>
      <c r="BQ106" s="560"/>
      <c r="BR106" s="560"/>
      <c r="BS106" s="561"/>
      <c r="BT106" s="561"/>
      <c r="BU106" s="561"/>
      <c r="BV106" s="561"/>
      <c r="BW106" s="635" t="str">
        <f t="shared" si="33"/>
        <v>-</v>
      </c>
      <c r="BX106" s="614"/>
      <c r="BY106" s="614"/>
      <c r="BZ106" s="614"/>
      <c r="CA106" s="614"/>
      <c r="CB106" s="614"/>
      <c r="CC106" s="614"/>
      <c r="CD106" s="617"/>
      <c r="CE106" s="616"/>
      <c r="CF106" s="616"/>
      <c r="CG106" s="616"/>
      <c r="CH106" s="616"/>
      <c r="CI106" s="614"/>
      <c r="CJ106" s="614"/>
      <c r="CK106" s="614"/>
      <c r="CL106" s="614"/>
      <c r="CM106" s="614"/>
      <c r="CN106" s="614"/>
      <c r="CO106" s="618"/>
      <c r="CP106" s="614"/>
      <c r="CQ106" s="623"/>
      <c r="CR106" s="624" t="str">
        <f t="shared" si="25"/>
        <v>-</v>
      </c>
      <c r="CS106" s="619" t="str">
        <f t="shared" si="34"/>
        <v>-</v>
      </c>
      <c r="CT106" s="557"/>
      <c r="CU106" s="557"/>
      <c r="CV106" s="570"/>
      <c r="CW106" s="570"/>
      <c r="CX106" s="570"/>
      <c r="CY106" s="571"/>
      <c r="CZ106" s="571"/>
      <c r="DA106" s="565"/>
      <c r="DB106" s="570"/>
      <c r="DC106" s="570"/>
      <c r="DD106" s="570"/>
      <c r="DE106" s="572"/>
      <c r="DF106" s="570"/>
      <c r="DG106" s="572"/>
      <c r="DH106" s="570"/>
      <c r="DI106" s="620" t="str">
        <f t="shared" si="35"/>
        <v/>
      </c>
      <c r="DJ106" s="570"/>
      <c r="DK106" s="572"/>
      <c r="DL106" s="570"/>
      <c r="DM106" s="570"/>
      <c r="DN106" s="570"/>
      <c r="DO106" s="570"/>
      <c r="DP106" s="570"/>
      <c r="DQ106" s="570"/>
      <c r="DR106" s="570"/>
      <c r="DS106" s="570"/>
      <c r="DT106" s="570"/>
      <c r="DU106" s="570"/>
      <c r="DV106" s="96"/>
      <c r="DW106" s="96"/>
      <c r="DX106" s="621"/>
      <c r="DY106" s="678"/>
      <c r="DZ106" s="678"/>
      <c r="EA106" s="678"/>
      <c r="EB106" s="678"/>
      <c r="EC106" s="678"/>
      <c r="ED106" s="1249"/>
      <c r="EE106" s="1249"/>
      <c r="EF106" s="1249"/>
      <c r="EG106" s="1249"/>
      <c r="EH106" s="1249"/>
      <c r="EI106" s="1249"/>
      <c r="EJ106" s="1249"/>
      <c r="EK106" s="1249"/>
      <c r="EL106" s="1249"/>
      <c r="EM106" s="1249"/>
      <c r="EN106" s="1249"/>
      <c r="EO106" s="1250"/>
      <c r="EP106" s="1249"/>
      <c r="EQ106" s="1249"/>
      <c r="ER106" s="1249"/>
      <c r="ES106" s="476" t="s">
        <v>349</v>
      </c>
    </row>
    <row r="107" spans="1:149" s="63" customFormat="1" hidden="1" x14ac:dyDescent="0.2">
      <c r="A107" s="557"/>
      <c r="B107" s="558"/>
      <c r="C107" s="558"/>
      <c r="D107" s="558"/>
      <c r="E107" s="558"/>
      <c r="F107" s="557"/>
      <c r="G107" s="557"/>
      <c r="H107" s="557"/>
      <c r="I107" s="3"/>
      <c r="J107" s="3"/>
      <c r="K107" s="3"/>
      <c r="L107" s="557"/>
      <c r="M107" s="557"/>
      <c r="N107" s="557"/>
      <c r="O107" s="628">
        <f t="shared" si="26"/>
        <v>0</v>
      </c>
      <c r="P107" s="557"/>
      <c r="Q107" s="557"/>
      <c r="R107" s="559"/>
      <c r="S107" s="557"/>
      <c r="T107" s="557"/>
      <c r="U107" s="557"/>
      <c r="V107" s="628">
        <f t="shared" si="27"/>
        <v>0</v>
      </c>
      <c r="W107" s="557"/>
      <c r="X107" s="557"/>
      <c r="Y107" s="559"/>
      <c r="Z107" s="557"/>
      <c r="AA107" s="557"/>
      <c r="AB107" s="557"/>
      <c r="AC107" s="628">
        <f t="shared" si="28"/>
        <v>0</v>
      </c>
      <c r="AD107" s="577"/>
      <c r="AE107" s="578"/>
      <c r="AF107" s="567"/>
      <c r="AG107" s="567"/>
      <c r="AH107" s="567"/>
      <c r="AI107" s="567"/>
      <c r="AJ107" s="567"/>
      <c r="AK107" s="567"/>
      <c r="AL107" s="560"/>
      <c r="AM107" s="560"/>
      <c r="AN107" s="560"/>
      <c r="AO107" s="579"/>
      <c r="AP107" s="561"/>
      <c r="AQ107" s="562"/>
      <c r="AR107" s="570"/>
      <c r="AS107" s="564"/>
      <c r="AT107" s="565"/>
      <c r="AU107" s="566"/>
      <c r="AV107" s="580"/>
      <c r="AW107" s="615" t="str">
        <f t="shared" si="29"/>
        <v>-</v>
      </c>
      <c r="AX107" s="576"/>
      <c r="AY107" s="557"/>
      <c r="AZ107" s="557"/>
      <c r="BA107" s="576"/>
      <c r="BB107" s="561"/>
      <c r="BC107" s="633" t="str">
        <f t="shared" si="30"/>
        <v>-</v>
      </c>
      <c r="BD107" s="576"/>
      <c r="BE107" s="557"/>
      <c r="BF107" s="633" t="str">
        <f t="shared" si="31"/>
        <v>-</v>
      </c>
      <c r="BG107" s="557"/>
      <c r="BH107" s="557"/>
      <c r="BI107" s="633"/>
      <c r="BJ107" s="573"/>
      <c r="BK107" s="561"/>
      <c r="BL107" s="561"/>
      <c r="BM107" s="573"/>
      <c r="BN107" s="561"/>
      <c r="BO107" s="634" t="str">
        <f t="shared" si="32"/>
        <v>-</v>
      </c>
      <c r="BP107" s="573"/>
      <c r="BQ107" s="560"/>
      <c r="BR107" s="560"/>
      <c r="BS107" s="561"/>
      <c r="BT107" s="561"/>
      <c r="BU107" s="561"/>
      <c r="BV107" s="561"/>
      <c r="BW107" s="635" t="str">
        <f t="shared" si="33"/>
        <v>-</v>
      </c>
      <c r="BX107" s="614"/>
      <c r="BY107" s="614"/>
      <c r="BZ107" s="614"/>
      <c r="CA107" s="614"/>
      <c r="CB107" s="614"/>
      <c r="CC107" s="614"/>
      <c r="CD107" s="617"/>
      <c r="CE107" s="616"/>
      <c r="CF107" s="616"/>
      <c r="CG107" s="616"/>
      <c r="CH107" s="616"/>
      <c r="CI107" s="614"/>
      <c r="CJ107" s="614"/>
      <c r="CK107" s="614"/>
      <c r="CL107" s="614"/>
      <c r="CM107" s="614"/>
      <c r="CN107" s="614"/>
      <c r="CO107" s="618"/>
      <c r="CP107" s="614"/>
      <c r="CQ107" s="623"/>
      <c r="CR107" s="624" t="str">
        <f t="shared" si="25"/>
        <v>-</v>
      </c>
      <c r="CS107" s="619" t="str">
        <f t="shared" si="34"/>
        <v>-</v>
      </c>
      <c r="CT107" s="557"/>
      <c r="CU107" s="557"/>
      <c r="CV107" s="570"/>
      <c r="CW107" s="570"/>
      <c r="CX107" s="570"/>
      <c r="CY107" s="571"/>
      <c r="CZ107" s="571"/>
      <c r="DA107" s="565"/>
      <c r="DB107" s="570"/>
      <c r="DC107" s="570"/>
      <c r="DD107" s="570"/>
      <c r="DE107" s="572"/>
      <c r="DF107" s="570"/>
      <c r="DG107" s="572"/>
      <c r="DH107" s="570"/>
      <c r="DI107" s="620" t="str">
        <f t="shared" si="35"/>
        <v/>
      </c>
      <c r="DJ107" s="570"/>
      <c r="DK107" s="572"/>
      <c r="DL107" s="570"/>
      <c r="DM107" s="570"/>
      <c r="DN107" s="570"/>
      <c r="DO107" s="570"/>
      <c r="DP107" s="570"/>
      <c r="DQ107" s="570"/>
      <c r="DR107" s="570"/>
      <c r="DS107" s="570"/>
      <c r="DT107" s="570"/>
      <c r="DU107" s="570"/>
      <c r="DV107" s="96"/>
      <c r="DW107" s="96"/>
      <c r="DX107" s="621"/>
      <c r="DY107" s="678"/>
      <c r="DZ107" s="678"/>
      <c r="EA107" s="678"/>
      <c r="EB107" s="678"/>
      <c r="EC107" s="678"/>
      <c r="ED107" s="1249"/>
      <c r="EE107" s="1249"/>
      <c r="EF107" s="1249"/>
      <c r="EG107" s="1249"/>
      <c r="EH107" s="1249"/>
      <c r="EI107" s="1249"/>
      <c r="EJ107" s="1249"/>
      <c r="EK107" s="1249"/>
      <c r="EL107" s="1249"/>
      <c r="EM107" s="1249"/>
      <c r="EN107" s="1249"/>
      <c r="EO107" s="1250"/>
      <c r="EP107" s="1249"/>
      <c r="EQ107" s="1249"/>
      <c r="ER107" s="1249"/>
      <c r="ES107" s="476" t="s">
        <v>349</v>
      </c>
    </row>
    <row r="108" spans="1:149" s="63" customFormat="1" hidden="1" x14ac:dyDescent="0.2">
      <c r="A108" s="557"/>
      <c r="B108" s="558"/>
      <c r="C108" s="558"/>
      <c r="D108" s="558"/>
      <c r="E108" s="558"/>
      <c r="F108" s="557"/>
      <c r="G108" s="557"/>
      <c r="H108" s="557"/>
      <c r="I108" s="3"/>
      <c r="J108" s="3"/>
      <c r="K108" s="3"/>
      <c r="L108" s="557"/>
      <c r="M108" s="557"/>
      <c r="N108" s="557"/>
      <c r="O108" s="628">
        <f t="shared" si="26"/>
        <v>0</v>
      </c>
      <c r="P108" s="557"/>
      <c r="Q108" s="557"/>
      <c r="R108" s="559"/>
      <c r="S108" s="557"/>
      <c r="T108" s="557"/>
      <c r="U108" s="557"/>
      <c r="V108" s="628">
        <f t="shared" si="27"/>
        <v>0</v>
      </c>
      <c r="W108" s="557"/>
      <c r="X108" s="557"/>
      <c r="Y108" s="559"/>
      <c r="Z108" s="557"/>
      <c r="AA108" s="557"/>
      <c r="AB108" s="557"/>
      <c r="AC108" s="628">
        <f t="shared" si="28"/>
        <v>0</v>
      </c>
      <c r="AD108" s="577"/>
      <c r="AE108" s="578"/>
      <c r="AF108" s="567"/>
      <c r="AG108" s="567"/>
      <c r="AH108" s="567"/>
      <c r="AI108" s="567"/>
      <c r="AJ108" s="567"/>
      <c r="AK108" s="567"/>
      <c r="AL108" s="560"/>
      <c r="AM108" s="560"/>
      <c r="AN108" s="560"/>
      <c r="AO108" s="579"/>
      <c r="AP108" s="561"/>
      <c r="AQ108" s="562"/>
      <c r="AR108" s="570"/>
      <c r="AS108" s="564"/>
      <c r="AT108" s="565"/>
      <c r="AU108" s="566"/>
      <c r="AV108" s="580"/>
      <c r="AW108" s="615" t="str">
        <f t="shared" si="29"/>
        <v>-</v>
      </c>
      <c r="AX108" s="576"/>
      <c r="AY108" s="557"/>
      <c r="AZ108" s="557"/>
      <c r="BA108" s="576"/>
      <c r="BB108" s="561"/>
      <c r="BC108" s="633" t="str">
        <f t="shared" si="30"/>
        <v>-</v>
      </c>
      <c r="BD108" s="576"/>
      <c r="BE108" s="557"/>
      <c r="BF108" s="633" t="str">
        <f t="shared" si="31"/>
        <v>-</v>
      </c>
      <c r="BG108" s="557"/>
      <c r="BH108" s="557"/>
      <c r="BI108" s="633"/>
      <c r="BJ108" s="573"/>
      <c r="BK108" s="561"/>
      <c r="BL108" s="561"/>
      <c r="BM108" s="573"/>
      <c r="BN108" s="561"/>
      <c r="BO108" s="634" t="str">
        <f t="shared" si="32"/>
        <v>-</v>
      </c>
      <c r="BP108" s="573"/>
      <c r="BQ108" s="560"/>
      <c r="BR108" s="560"/>
      <c r="BS108" s="561"/>
      <c r="BT108" s="561"/>
      <c r="BU108" s="561"/>
      <c r="BV108" s="561"/>
      <c r="BW108" s="635" t="str">
        <f t="shared" si="33"/>
        <v>-</v>
      </c>
      <c r="BX108" s="614"/>
      <c r="BY108" s="614"/>
      <c r="BZ108" s="614"/>
      <c r="CA108" s="614"/>
      <c r="CB108" s="614"/>
      <c r="CC108" s="614"/>
      <c r="CD108" s="617"/>
      <c r="CE108" s="616"/>
      <c r="CF108" s="616"/>
      <c r="CG108" s="616"/>
      <c r="CH108" s="616"/>
      <c r="CI108" s="614"/>
      <c r="CJ108" s="614"/>
      <c r="CK108" s="614"/>
      <c r="CL108" s="614"/>
      <c r="CM108" s="614"/>
      <c r="CN108" s="614"/>
      <c r="CO108" s="618"/>
      <c r="CP108" s="614"/>
      <c r="CQ108" s="623"/>
      <c r="CR108" s="624" t="str">
        <f t="shared" si="25"/>
        <v>-</v>
      </c>
      <c r="CS108" s="619" t="str">
        <f t="shared" si="34"/>
        <v>-</v>
      </c>
      <c r="CT108" s="557"/>
      <c r="CU108" s="557"/>
      <c r="CV108" s="570"/>
      <c r="CW108" s="570"/>
      <c r="CX108" s="570"/>
      <c r="CY108" s="571"/>
      <c r="CZ108" s="571"/>
      <c r="DA108" s="565"/>
      <c r="DB108" s="570"/>
      <c r="DC108" s="570"/>
      <c r="DD108" s="570"/>
      <c r="DE108" s="572"/>
      <c r="DF108" s="570"/>
      <c r="DG108" s="572"/>
      <c r="DH108" s="570"/>
      <c r="DI108" s="620" t="str">
        <f t="shared" si="35"/>
        <v/>
      </c>
      <c r="DJ108" s="570"/>
      <c r="DK108" s="572"/>
      <c r="DL108" s="570"/>
      <c r="DM108" s="570"/>
      <c r="DN108" s="570"/>
      <c r="DO108" s="570"/>
      <c r="DP108" s="570"/>
      <c r="DQ108" s="570"/>
      <c r="DR108" s="570"/>
      <c r="DS108" s="570"/>
      <c r="DT108" s="570"/>
      <c r="DU108" s="570"/>
      <c r="DV108" s="96"/>
      <c r="DW108" s="96"/>
      <c r="DX108" s="621"/>
      <c r="DY108" s="678"/>
      <c r="DZ108" s="678"/>
      <c r="EA108" s="678"/>
      <c r="EB108" s="678"/>
      <c r="EC108" s="678"/>
      <c r="ED108" s="1249"/>
      <c r="EE108" s="1249"/>
      <c r="EF108" s="1249"/>
      <c r="EG108" s="1249"/>
      <c r="EH108" s="1249"/>
      <c r="EI108" s="1249"/>
      <c r="EJ108" s="1249"/>
      <c r="EK108" s="1249"/>
      <c r="EL108" s="1249"/>
      <c r="EM108" s="1249"/>
      <c r="EN108" s="1249"/>
      <c r="EO108" s="1250"/>
      <c r="EP108" s="1249"/>
      <c r="EQ108" s="1249"/>
      <c r="ER108" s="1249"/>
      <c r="ES108" s="476" t="s">
        <v>349</v>
      </c>
    </row>
    <row r="109" spans="1:149" s="63" customFormat="1" hidden="1" x14ac:dyDescent="0.2">
      <c r="A109" s="557"/>
      <c r="B109" s="558"/>
      <c r="C109" s="558"/>
      <c r="D109" s="558"/>
      <c r="E109" s="558"/>
      <c r="F109" s="557"/>
      <c r="G109" s="557"/>
      <c r="H109" s="557"/>
      <c r="I109" s="3"/>
      <c r="J109" s="3"/>
      <c r="K109" s="3"/>
      <c r="L109" s="557"/>
      <c r="M109" s="557"/>
      <c r="N109" s="557"/>
      <c r="O109" s="628">
        <f t="shared" si="26"/>
        <v>0</v>
      </c>
      <c r="P109" s="557"/>
      <c r="Q109" s="557"/>
      <c r="R109" s="559"/>
      <c r="S109" s="557"/>
      <c r="T109" s="557"/>
      <c r="U109" s="557"/>
      <c r="V109" s="628">
        <f t="shared" si="27"/>
        <v>0</v>
      </c>
      <c r="W109" s="557"/>
      <c r="X109" s="557"/>
      <c r="Y109" s="559"/>
      <c r="Z109" s="557"/>
      <c r="AA109" s="557"/>
      <c r="AB109" s="557"/>
      <c r="AC109" s="628">
        <f t="shared" si="28"/>
        <v>0</v>
      </c>
      <c r="AD109" s="577"/>
      <c r="AE109" s="578"/>
      <c r="AF109" s="567"/>
      <c r="AG109" s="567"/>
      <c r="AH109" s="567"/>
      <c r="AI109" s="567"/>
      <c r="AJ109" s="567"/>
      <c r="AK109" s="567"/>
      <c r="AL109" s="560"/>
      <c r="AM109" s="560"/>
      <c r="AN109" s="560"/>
      <c r="AO109" s="579"/>
      <c r="AP109" s="561"/>
      <c r="AQ109" s="562"/>
      <c r="AR109" s="570"/>
      <c r="AS109" s="564"/>
      <c r="AT109" s="565"/>
      <c r="AU109" s="566"/>
      <c r="AV109" s="580"/>
      <c r="AW109" s="615" t="str">
        <f t="shared" si="29"/>
        <v>-</v>
      </c>
      <c r="AX109" s="576"/>
      <c r="AY109" s="557"/>
      <c r="AZ109" s="557"/>
      <c r="BA109" s="576"/>
      <c r="BB109" s="561"/>
      <c r="BC109" s="633" t="str">
        <f t="shared" si="30"/>
        <v>-</v>
      </c>
      <c r="BD109" s="576"/>
      <c r="BE109" s="557"/>
      <c r="BF109" s="633" t="str">
        <f t="shared" si="31"/>
        <v>-</v>
      </c>
      <c r="BG109" s="557"/>
      <c r="BH109" s="557"/>
      <c r="BI109" s="633"/>
      <c r="BJ109" s="573"/>
      <c r="BK109" s="561"/>
      <c r="BL109" s="561"/>
      <c r="BM109" s="573"/>
      <c r="BN109" s="561"/>
      <c r="BO109" s="634" t="str">
        <f t="shared" si="32"/>
        <v>-</v>
      </c>
      <c r="BP109" s="573"/>
      <c r="BQ109" s="560"/>
      <c r="BR109" s="560"/>
      <c r="BS109" s="561"/>
      <c r="BT109" s="561"/>
      <c r="BU109" s="561"/>
      <c r="BV109" s="561"/>
      <c r="BW109" s="635" t="str">
        <f t="shared" si="33"/>
        <v>-</v>
      </c>
      <c r="BX109" s="614"/>
      <c r="BY109" s="614"/>
      <c r="BZ109" s="614"/>
      <c r="CA109" s="614"/>
      <c r="CB109" s="614"/>
      <c r="CC109" s="614"/>
      <c r="CD109" s="617"/>
      <c r="CE109" s="616"/>
      <c r="CF109" s="616"/>
      <c r="CG109" s="616"/>
      <c r="CH109" s="616"/>
      <c r="CI109" s="614"/>
      <c r="CJ109" s="614"/>
      <c r="CK109" s="614"/>
      <c r="CL109" s="614"/>
      <c r="CM109" s="614"/>
      <c r="CN109" s="614"/>
      <c r="CO109" s="618"/>
      <c r="CP109" s="614"/>
      <c r="CQ109" s="623"/>
      <c r="CR109" s="624" t="str">
        <f t="shared" si="25"/>
        <v>-</v>
      </c>
      <c r="CS109" s="619" t="str">
        <f t="shared" si="34"/>
        <v>-</v>
      </c>
      <c r="CT109" s="557"/>
      <c r="CU109" s="557"/>
      <c r="CV109" s="570"/>
      <c r="CW109" s="570"/>
      <c r="CX109" s="570"/>
      <c r="CY109" s="571"/>
      <c r="CZ109" s="571"/>
      <c r="DA109" s="565"/>
      <c r="DB109" s="570"/>
      <c r="DC109" s="570"/>
      <c r="DD109" s="570"/>
      <c r="DE109" s="572"/>
      <c r="DF109" s="570"/>
      <c r="DG109" s="572"/>
      <c r="DH109" s="570"/>
      <c r="DI109" s="620" t="str">
        <f t="shared" si="35"/>
        <v/>
      </c>
      <c r="DJ109" s="570"/>
      <c r="DK109" s="572"/>
      <c r="DL109" s="570"/>
      <c r="DM109" s="570"/>
      <c r="DN109" s="570"/>
      <c r="DO109" s="570"/>
      <c r="DP109" s="570"/>
      <c r="DQ109" s="570"/>
      <c r="DR109" s="570"/>
      <c r="DS109" s="570"/>
      <c r="DT109" s="570"/>
      <c r="DU109" s="570"/>
      <c r="DV109" s="96"/>
      <c r="DW109" s="96"/>
      <c r="DX109" s="621"/>
      <c r="DY109" s="678"/>
      <c r="DZ109" s="678"/>
      <c r="EA109" s="678"/>
      <c r="EB109" s="678"/>
      <c r="EC109" s="678"/>
      <c r="ED109" s="1249"/>
      <c r="EE109" s="1249"/>
      <c r="EF109" s="1249"/>
      <c r="EG109" s="1249"/>
      <c r="EH109" s="1249"/>
      <c r="EI109" s="1249"/>
      <c r="EJ109" s="1249"/>
      <c r="EK109" s="1249"/>
      <c r="EL109" s="1249"/>
      <c r="EM109" s="1249"/>
      <c r="EN109" s="1249"/>
      <c r="EO109" s="1250"/>
      <c r="EP109" s="1249"/>
      <c r="EQ109" s="1249"/>
      <c r="ER109" s="1249"/>
      <c r="ES109" s="476" t="s">
        <v>349</v>
      </c>
    </row>
    <row r="110" spans="1:149" s="63" customFormat="1" hidden="1" x14ac:dyDescent="0.2">
      <c r="A110" s="557"/>
      <c r="B110" s="558"/>
      <c r="C110" s="558"/>
      <c r="D110" s="558"/>
      <c r="E110" s="558"/>
      <c r="F110" s="557"/>
      <c r="G110" s="557"/>
      <c r="H110" s="557"/>
      <c r="I110" s="3"/>
      <c r="J110" s="3"/>
      <c r="K110" s="3"/>
      <c r="L110" s="557"/>
      <c r="M110" s="557"/>
      <c r="N110" s="557"/>
      <c r="O110" s="628">
        <f t="shared" si="26"/>
        <v>0</v>
      </c>
      <c r="P110" s="557"/>
      <c r="Q110" s="557"/>
      <c r="R110" s="559"/>
      <c r="S110" s="557"/>
      <c r="T110" s="557"/>
      <c r="U110" s="557"/>
      <c r="V110" s="628">
        <f t="shared" si="27"/>
        <v>0</v>
      </c>
      <c r="W110" s="557"/>
      <c r="X110" s="557"/>
      <c r="Y110" s="559"/>
      <c r="Z110" s="557"/>
      <c r="AA110" s="557"/>
      <c r="AB110" s="557"/>
      <c r="AC110" s="628">
        <f t="shared" si="28"/>
        <v>0</v>
      </c>
      <c r="AD110" s="577"/>
      <c r="AE110" s="578"/>
      <c r="AF110" s="567"/>
      <c r="AG110" s="567"/>
      <c r="AH110" s="567"/>
      <c r="AI110" s="567"/>
      <c r="AJ110" s="567"/>
      <c r="AK110" s="567"/>
      <c r="AL110" s="560"/>
      <c r="AM110" s="560"/>
      <c r="AN110" s="560"/>
      <c r="AO110" s="579"/>
      <c r="AP110" s="561"/>
      <c r="AQ110" s="562"/>
      <c r="AR110" s="570"/>
      <c r="AS110" s="564"/>
      <c r="AT110" s="565"/>
      <c r="AU110" s="566"/>
      <c r="AV110" s="580"/>
      <c r="AW110" s="615" t="str">
        <f t="shared" si="29"/>
        <v>-</v>
      </c>
      <c r="AX110" s="576"/>
      <c r="AY110" s="557"/>
      <c r="AZ110" s="557"/>
      <c r="BA110" s="576"/>
      <c r="BB110" s="561"/>
      <c r="BC110" s="633" t="str">
        <f t="shared" si="30"/>
        <v>-</v>
      </c>
      <c r="BD110" s="576"/>
      <c r="BE110" s="557"/>
      <c r="BF110" s="633" t="str">
        <f t="shared" si="31"/>
        <v>-</v>
      </c>
      <c r="BG110" s="557"/>
      <c r="BH110" s="557"/>
      <c r="BI110" s="633"/>
      <c r="BJ110" s="573"/>
      <c r="BK110" s="561"/>
      <c r="BL110" s="561"/>
      <c r="BM110" s="573"/>
      <c r="BN110" s="561"/>
      <c r="BO110" s="634" t="str">
        <f t="shared" si="32"/>
        <v>-</v>
      </c>
      <c r="BP110" s="573"/>
      <c r="BQ110" s="560"/>
      <c r="BR110" s="560"/>
      <c r="BS110" s="561"/>
      <c r="BT110" s="561"/>
      <c r="BU110" s="561"/>
      <c r="BV110" s="561"/>
      <c r="BW110" s="635" t="str">
        <f t="shared" si="33"/>
        <v>-</v>
      </c>
      <c r="BX110" s="614"/>
      <c r="BY110" s="614"/>
      <c r="BZ110" s="614"/>
      <c r="CA110" s="614"/>
      <c r="CB110" s="614"/>
      <c r="CC110" s="614"/>
      <c r="CD110" s="617"/>
      <c r="CE110" s="616"/>
      <c r="CF110" s="616"/>
      <c r="CG110" s="616"/>
      <c r="CH110" s="616"/>
      <c r="CI110" s="614"/>
      <c r="CJ110" s="614"/>
      <c r="CK110" s="614"/>
      <c r="CL110" s="614"/>
      <c r="CM110" s="614"/>
      <c r="CN110" s="614"/>
      <c r="CO110" s="618"/>
      <c r="CP110" s="614"/>
      <c r="CQ110" s="623"/>
      <c r="CR110" s="624" t="str">
        <f t="shared" si="25"/>
        <v>-</v>
      </c>
      <c r="CS110" s="619" t="str">
        <f t="shared" si="34"/>
        <v>-</v>
      </c>
      <c r="CT110" s="557"/>
      <c r="CU110" s="557"/>
      <c r="CV110" s="570"/>
      <c r="CW110" s="570"/>
      <c r="CX110" s="570"/>
      <c r="CY110" s="571"/>
      <c r="CZ110" s="571"/>
      <c r="DA110" s="565"/>
      <c r="DB110" s="570"/>
      <c r="DC110" s="570"/>
      <c r="DD110" s="570"/>
      <c r="DE110" s="572"/>
      <c r="DF110" s="570"/>
      <c r="DG110" s="572"/>
      <c r="DH110" s="570"/>
      <c r="DI110" s="620" t="str">
        <f t="shared" si="35"/>
        <v/>
      </c>
      <c r="DJ110" s="570"/>
      <c r="DK110" s="572"/>
      <c r="DL110" s="570"/>
      <c r="DM110" s="570"/>
      <c r="DN110" s="570"/>
      <c r="DO110" s="570"/>
      <c r="DP110" s="570"/>
      <c r="DQ110" s="570"/>
      <c r="DR110" s="570"/>
      <c r="DS110" s="570"/>
      <c r="DT110" s="570"/>
      <c r="DU110" s="570"/>
      <c r="DV110" s="96"/>
      <c r="DW110" s="96"/>
      <c r="DX110" s="621"/>
      <c r="DY110" s="678"/>
      <c r="DZ110" s="678"/>
      <c r="EA110" s="678"/>
      <c r="EB110" s="678"/>
      <c r="EC110" s="678"/>
      <c r="ED110" s="1249"/>
      <c r="EE110" s="1249"/>
      <c r="EF110" s="1249"/>
      <c r="EG110" s="1249"/>
      <c r="EH110" s="1249"/>
      <c r="EI110" s="1249"/>
      <c r="EJ110" s="1249"/>
      <c r="EK110" s="1249"/>
      <c r="EL110" s="1249"/>
      <c r="EM110" s="1249"/>
      <c r="EN110" s="1249"/>
      <c r="EO110" s="1250"/>
      <c r="EP110" s="1249"/>
      <c r="EQ110" s="1249"/>
      <c r="ER110" s="1249"/>
      <c r="ES110" s="476" t="s">
        <v>349</v>
      </c>
    </row>
    <row r="111" spans="1:149" s="63" customFormat="1" hidden="1" x14ac:dyDescent="0.2">
      <c r="A111" s="557"/>
      <c r="B111" s="558"/>
      <c r="C111" s="558"/>
      <c r="D111" s="558"/>
      <c r="E111" s="558"/>
      <c r="F111" s="557"/>
      <c r="G111" s="557"/>
      <c r="H111" s="557"/>
      <c r="I111" s="3"/>
      <c r="J111" s="3"/>
      <c r="K111" s="3"/>
      <c r="L111" s="557"/>
      <c r="M111" s="557"/>
      <c r="N111" s="557"/>
      <c r="O111" s="628">
        <f t="shared" si="26"/>
        <v>0</v>
      </c>
      <c r="P111" s="557"/>
      <c r="Q111" s="557"/>
      <c r="R111" s="559"/>
      <c r="S111" s="557"/>
      <c r="T111" s="557"/>
      <c r="U111" s="557"/>
      <c r="V111" s="628">
        <f t="shared" si="27"/>
        <v>0</v>
      </c>
      <c r="W111" s="557"/>
      <c r="X111" s="557"/>
      <c r="Y111" s="559"/>
      <c r="Z111" s="557"/>
      <c r="AA111" s="557"/>
      <c r="AB111" s="557"/>
      <c r="AC111" s="628">
        <f t="shared" si="28"/>
        <v>0</v>
      </c>
      <c r="AD111" s="577"/>
      <c r="AE111" s="578"/>
      <c r="AF111" s="567"/>
      <c r="AG111" s="567"/>
      <c r="AH111" s="567"/>
      <c r="AI111" s="567"/>
      <c r="AJ111" s="567"/>
      <c r="AK111" s="567"/>
      <c r="AL111" s="560"/>
      <c r="AM111" s="560"/>
      <c r="AN111" s="560"/>
      <c r="AO111" s="579"/>
      <c r="AP111" s="561"/>
      <c r="AQ111" s="562"/>
      <c r="AR111" s="570"/>
      <c r="AS111" s="564"/>
      <c r="AT111" s="565"/>
      <c r="AU111" s="566"/>
      <c r="AV111" s="580"/>
      <c r="AW111" s="615" t="str">
        <f t="shared" si="29"/>
        <v>-</v>
      </c>
      <c r="AX111" s="576"/>
      <c r="AY111" s="557"/>
      <c r="AZ111" s="557"/>
      <c r="BA111" s="576"/>
      <c r="BB111" s="561"/>
      <c r="BC111" s="633" t="str">
        <f t="shared" si="30"/>
        <v>-</v>
      </c>
      <c r="BD111" s="576"/>
      <c r="BE111" s="557"/>
      <c r="BF111" s="633" t="str">
        <f t="shared" si="31"/>
        <v>-</v>
      </c>
      <c r="BG111" s="557"/>
      <c r="BH111" s="557"/>
      <c r="BI111" s="633"/>
      <c r="BJ111" s="573"/>
      <c r="BK111" s="561"/>
      <c r="BL111" s="561"/>
      <c r="BM111" s="573"/>
      <c r="BN111" s="561"/>
      <c r="BO111" s="634" t="str">
        <f t="shared" si="32"/>
        <v>-</v>
      </c>
      <c r="BP111" s="573"/>
      <c r="BQ111" s="560"/>
      <c r="BR111" s="560"/>
      <c r="BS111" s="561"/>
      <c r="BT111" s="561"/>
      <c r="BU111" s="561"/>
      <c r="BV111" s="561"/>
      <c r="BW111" s="635" t="str">
        <f t="shared" si="33"/>
        <v>-</v>
      </c>
      <c r="BX111" s="614"/>
      <c r="BY111" s="614"/>
      <c r="BZ111" s="614"/>
      <c r="CA111" s="614"/>
      <c r="CB111" s="614"/>
      <c r="CC111" s="614"/>
      <c r="CD111" s="617"/>
      <c r="CE111" s="616"/>
      <c r="CF111" s="616"/>
      <c r="CG111" s="616"/>
      <c r="CH111" s="616"/>
      <c r="CI111" s="614"/>
      <c r="CJ111" s="614"/>
      <c r="CK111" s="614"/>
      <c r="CL111" s="614"/>
      <c r="CM111" s="614"/>
      <c r="CN111" s="614"/>
      <c r="CO111" s="618"/>
      <c r="CP111" s="614"/>
      <c r="CQ111" s="623"/>
      <c r="CR111" s="624" t="str">
        <f t="shared" si="25"/>
        <v>-</v>
      </c>
      <c r="CS111" s="619" t="str">
        <f t="shared" si="34"/>
        <v>-</v>
      </c>
      <c r="CT111" s="557"/>
      <c r="CU111" s="557"/>
      <c r="CV111" s="570"/>
      <c r="CW111" s="570"/>
      <c r="CX111" s="570"/>
      <c r="CY111" s="571"/>
      <c r="CZ111" s="571"/>
      <c r="DA111" s="565"/>
      <c r="DB111" s="570"/>
      <c r="DC111" s="570"/>
      <c r="DD111" s="570"/>
      <c r="DE111" s="572"/>
      <c r="DF111" s="570"/>
      <c r="DG111" s="572"/>
      <c r="DH111" s="570"/>
      <c r="DI111" s="620" t="str">
        <f t="shared" si="35"/>
        <v/>
      </c>
      <c r="DJ111" s="570"/>
      <c r="DK111" s="572"/>
      <c r="DL111" s="570"/>
      <c r="DM111" s="570"/>
      <c r="DN111" s="570"/>
      <c r="DO111" s="570"/>
      <c r="DP111" s="570"/>
      <c r="DQ111" s="570"/>
      <c r="DR111" s="570"/>
      <c r="DS111" s="570"/>
      <c r="DT111" s="570"/>
      <c r="DU111" s="570"/>
      <c r="DV111" s="96"/>
      <c r="DW111" s="96"/>
      <c r="DX111" s="621"/>
      <c r="DY111" s="678"/>
      <c r="DZ111" s="678"/>
      <c r="EA111" s="678"/>
      <c r="EB111" s="678"/>
      <c r="EC111" s="678"/>
      <c r="ED111" s="1249"/>
      <c r="EE111" s="1249"/>
      <c r="EF111" s="1249"/>
      <c r="EG111" s="1249"/>
      <c r="EH111" s="1249"/>
      <c r="EI111" s="1249"/>
      <c r="EJ111" s="1249"/>
      <c r="EK111" s="1249"/>
      <c r="EL111" s="1249"/>
      <c r="EM111" s="1249"/>
      <c r="EN111" s="1249"/>
      <c r="EO111" s="1250"/>
      <c r="EP111" s="1249"/>
      <c r="EQ111" s="1249"/>
      <c r="ER111" s="1249"/>
      <c r="ES111" s="476" t="s">
        <v>349</v>
      </c>
    </row>
    <row r="112" spans="1:149" s="63" customFormat="1" hidden="1" x14ac:dyDescent="0.2">
      <c r="A112" s="557"/>
      <c r="B112" s="558"/>
      <c r="C112" s="558"/>
      <c r="D112" s="558"/>
      <c r="E112" s="558"/>
      <c r="F112" s="557"/>
      <c r="G112" s="557"/>
      <c r="H112" s="557"/>
      <c r="I112" s="3"/>
      <c r="J112" s="3"/>
      <c r="K112" s="3"/>
      <c r="L112" s="557"/>
      <c r="M112" s="557"/>
      <c r="N112" s="557"/>
      <c r="O112" s="628">
        <f t="shared" si="26"/>
        <v>0</v>
      </c>
      <c r="P112" s="557"/>
      <c r="Q112" s="557"/>
      <c r="R112" s="559"/>
      <c r="S112" s="557"/>
      <c r="T112" s="557"/>
      <c r="U112" s="557"/>
      <c r="V112" s="628">
        <f t="shared" si="27"/>
        <v>0</v>
      </c>
      <c r="W112" s="557"/>
      <c r="X112" s="557"/>
      <c r="Y112" s="559"/>
      <c r="Z112" s="557"/>
      <c r="AA112" s="557"/>
      <c r="AB112" s="557"/>
      <c r="AC112" s="628">
        <f t="shared" si="28"/>
        <v>0</v>
      </c>
      <c r="AD112" s="577"/>
      <c r="AE112" s="578"/>
      <c r="AF112" s="567"/>
      <c r="AG112" s="567"/>
      <c r="AH112" s="567"/>
      <c r="AI112" s="567"/>
      <c r="AJ112" s="567"/>
      <c r="AK112" s="567"/>
      <c r="AL112" s="560"/>
      <c r="AM112" s="560"/>
      <c r="AN112" s="560"/>
      <c r="AO112" s="579"/>
      <c r="AP112" s="561"/>
      <c r="AQ112" s="562"/>
      <c r="AR112" s="570"/>
      <c r="AS112" s="564"/>
      <c r="AT112" s="565"/>
      <c r="AU112" s="566"/>
      <c r="AV112" s="580"/>
      <c r="AW112" s="615" t="str">
        <f t="shared" si="29"/>
        <v>-</v>
      </c>
      <c r="AX112" s="576"/>
      <c r="AY112" s="557"/>
      <c r="AZ112" s="557"/>
      <c r="BA112" s="576"/>
      <c r="BB112" s="561"/>
      <c r="BC112" s="633" t="str">
        <f t="shared" si="30"/>
        <v>-</v>
      </c>
      <c r="BD112" s="576"/>
      <c r="BE112" s="557"/>
      <c r="BF112" s="633" t="str">
        <f t="shared" si="31"/>
        <v>-</v>
      </c>
      <c r="BG112" s="557"/>
      <c r="BH112" s="557"/>
      <c r="BI112" s="633"/>
      <c r="BJ112" s="573"/>
      <c r="BK112" s="561"/>
      <c r="BL112" s="561"/>
      <c r="BM112" s="573"/>
      <c r="BN112" s="561"/>
      <c r="BO112" s="634" t="str">
        <f t="shared" si="32"/>
        <v>-</v>
      </c>
      <c r="BP112" s="573"/>
      <c r="BQ112" s="560"/>
      <c r="BR112" s="560"/>
      <c r="BS112" s="561"/>
      <c r="BT112" s="561"/>
      <c r="BU112" s="561"/>
      <c r="BV112" s="561"/>
      <c r="BW112" s="635" t="str">
        <f t="shared" si="33"/>
        <v>-</v>
      </c>
      <c r="BX112" s="614"/>
      <c r="BY112" s="614"/>
      <c r="BZ112" s="614"/>
      <c r="CA112" s="614"/>
      <c r="CB112" s="614"/>
      <c r="CC112" s="614"/>
      <c r="CD112" s="617"/>
      <c r="CE112" s="616"/>
      <c r="CF112" s="616"/>
      <c r="CG112" s="616"/>
      <c r="CH112" s="616"/>
      <c r="CI112" s="614"/>
      <c r="CJ112" s="614"/>
      <c r="CK112" s="614"/>
      <c r="CL112" s="614"/>
      <c r="CM112" s="614"/>
      <c r="CN112" s="614"/>
      <c r="CO112" s="618"/>
      <c r="CP112" s="614"/>
      <c r="CQ112" s="623"/>
      <c r="CR112" s="624" t="str">
        <f t="shared" si="25"/>
        <v>-</v>
      </c>
      <c r="CS112" s="619" t="str">
        <f t="shared" si="34"/>
        <v>-</v>
      </c>
      <c r="CT112" s="557"/>
      <c r="CU112" s="557"/>
      <c r="CV112" s="570"/>
      <c r="CW112" s="570"/>
      <c r="CX112" s="570"/>
      <c r="CY112" s="571"/>
      <c r="CZ112" s="571"/>
      <c r="DA112" s="565"/>
      <c r="DB112" s="570"/>
      <c r="DC112" s="570"/>
      <c r="DD112" s="570"/>
      <c r="DE112" s="572"/>
      <c r="DF112" s="570"/>
      <c r="DG112" s="572"/>
      <c r="DH112" s="570"/>
      <c r="DI112" s="620" t="str">
        <f t="shared" si="35"/>
        <v/>
      </c>
      <c r="DJ112" s="570"/>
      <c r="DK112" s="572"/>
      <c r="DL112" s="570"/>
      <c r="DM112" s="570"/>
      <c r="DN112" s="570"/>
      <c r="DO112" s="570"/>
      <c r="DP112" s="570"/>
      <c r="DQ112" s="570"/>
      <c r="DR112" s="570"/>
      <c r="DS112" s="570"/>
      <c r="DT112" s="570"/>
      <c r="DU112" s="570"/>
      <c r="DV112" s="96"/>
      <c r="DW112" s="96"/>
      <c r="DX112" s="621"/>
      <c r="DY112" s="678"/>
      <c r="DZ112" s="678"/>
      <c r="EA112" s="678"/>
      <c r="EB112" s="678"/>
      <c r="EC112" s="678"/>
      <c r="ED112" s="1249"/>
      <c r="EE112" s="1249"/>
      <c r="EF112" s="1249"/>
      <c r="EG112" s="1249"/>
      <c r="EH112" s="1249"/>
      <c r="EI112" s="1249"/>
      <c r="EJ112" s="1249"/>
      <c r="EK112" s="1249"/>
      <c r="EL112" s="1249"/>
      <c r="EM112" s="1249"/>
      <c r="EN112" s="1249"/>
      <c r="EO112" s="1250"/>
      <c r="EP112" s="1249"/>
      <c r="EQ112" s="1249"/>
      <c r="ER112" s="1249"/>
      <c r="ES112" s="476" t="s">
        <v>349</v>
      </c>
    </row>
    <row r="113" spans="1:149" s="63" customFormat="1" hidden="1" x14ac:dyDescent="0.2">
      <c r="A113" s="557"/>
      <c r="B113" s="558"/>
      <c r="C113" s="558"/>
      <c r="D113" s="558"/>
      <c r="E113" s="558"/>
      <c r="F113" s="557"/>
      <c r="G113" s="557"/>
      <c r="H113" s="557"/>
      <c r="I113" s="3"/>
      <c r="J113" s="3"/>
      <c r="K113" s="3"/>
      <c r="L113" s="557"/>
      <c r="M113" s="557"/>
      <c r="N113" s="557"/>
      <c r="O113" s="628">
        <f t="shared" si="26"/>
        <v>0</v>
      </c>
      <c r="P113" s="557"/>
      <c r="Q113" s="557"/>
      <c r="R113" s="559"/>
      <c r="S113" s="557"/>
      <c r="T113" s="557"/>
      <c r="U113" s="557"/>
      <c r="V113" s="628">
        <f t="shared" si="27"/>
        <v>0</v>
      </c>
      <c r="W113" s="557"/>
      <c r="X113" s="557"/>
      <c r="Y113" s="559"/>
      <c r="Z113" s="557"/>
      <c r="AA113" s="557"/>
      <c r="AB113" s="557"/>
      <c r="AC113" s="628">
        <f t="shared" si="28"/>
        <v>0</v>
      </c>
      <c r="AD113" s="577"/>
      <c r="AE113" s="578"/>
      <c r="AF113" s="567"/>
      <c r="AG113" s="567"/>
      <c r="AH113" s="567"/>
      <c r="AI113" s="567"/>
      <c r="AJ113" s="567"/>
      <c r="AK113" s="567"/>
      <c r="AL113" s="560"/>
      <c r="AM113" s="560"/>
      <c r="AN113" s="560"/>
      <c r="AO113" s="579"/>
      <c r="AP113" s="561"/>
      <c r="AQ113" s="562"/>
      <c r="AR113" s="570"/>
      <c r="AS113" s="564"/>
      <c r="AT113" s="565"/>
      <c r="AU113" s="566"/>
      <c r="AV113" s="580"/>
      <c r="AW113" s="615" t="str">
        <f t="shared" si="29"/>
        <v>-</v>
      </c>
      <c r="AX113" s="576"/>
      <c r="AY113" s="557"/>
      <c r="AZ113" s="557"/>
      <c r="BA113" s="576"/>
      <c r="BB113" s="561"/>
      <c r="BC113" s="633" t="str">
        <f t="shared" si="30"/>
        <v>-</v>
      </c>
      <c r="BD113" s="576"/>
      <c r="BE113" s="557"/>
      <c r="BF113" s="633" t="str">
        <f t="shared" si="31"/>
        <v>-</v>
      </c>
      <c r="BG113" s="557"/>
      <c r="BH113" s="557"/>
      <c r="BI113" s="633"/>
      <c r="BJ113" s="573"/>
      <c r="BK113" s="561"/>
      <c r="BL113" s="561"/>
      <c r="BM113" s="573"/>
      <c r="BN113" s="561"/>
      <c r="BO113" s="634" t="str">
        <f t="shared" si="32"/>
        <v>-</v>
      </c>
      <c r="BP113" s="573"/>
      <c r="BQ113" s="560"/>
      <c r="BR113" s="560"/>
      <c r="BS113" s="561"/>
      <c r="BT113" s="561"/>
      <c r="BU113" s="561"/>
      <c r="BV113" s="561"/>
      <c r="BW113" s="635" t="str">
        <f t="shared" si="33"/>
        <v>-</v>
      </c>
      <c r="BX113" s="614"/>
      <c r="BY113" s="614"/>
      <c r="BZ113" s="614"/>
      <c r="CA113" s="614"/>
      <c r="CB113" s="614"/>
      <c r="CC113" s="614"/>
      <c r="CD113" s="617"/>
      <c r="CE113" s="616"/>
      <c r="CF113" s="616"/>
      <c r="CG113" s="616"/>
      <c r="CH113" s="616"/>
      <c r="CI113" s="614"/>
      <c r="CJ113" s="614"/>
      <c r="CK113" s="614"/>
      <c r="CL113" s="614"/>
      <c r="CM113" s="614"/>
      <c r="CN113" s="614"/>
      <c r="CO113" s="618"/>
      <c r="CP113" s="614"/>
      <c r="CQ113" s="623"/>
      <c r="CR113" s="624" t="str">
        <f t="shared" si="25"/>
        <v>-</v>
      </c>
      <c r="CS113" s="619" t="str">
        <f t="shared" si="34"/>
        <v>-</v>
      </c>
      <c r="CT113" s="557"/>
      <c r="CU113" s="557"/>
      <c r="CV113" s="570"/>
      <c r="CW113" s="570"/>
      <c r="CX113" s="570"/>
      <c r="CY113" s="571"/>
      <c r="CZ113" s="571"/>
      <c r="DA113" s="565"/>
      <c r="DB113" s="570"/>
      <c r="DC113" s="570"/>
      <c r="DD113" s="570"/>
      <c r="DE113" s="572"/>
      <c r="DF113" s="570"/>
      <c r="DG113" s="572"/>
      <c r="DH113" s="570"/>
      <c r="DI113" s="620" t="str">
        <f t="shared" si="35"/>
        <v/>
      </c>
      <c r="DJ113" s="570"/>
      <c r="DK113" s="572"/>
      <c r="DL113" s="570"/>
      <c r="DM113" s="570"/>
      <c r="DN113" s="570"/>
      <c r="DO113" s="570"/>
      <c r="DP113" s="570"/>
      <c r="DQ113" s="570"/>
      <c r="DR113" s="570"/>
      <c r="DS113" s="570"/>
      <c r="DT113" s="570"/>
      <c r="DU113" s="570"/>
      <c r="DV113" s="96"/>
      <c r="DW113" s="96"/>
      <c r="DX113" s="621"/>
      <c r="DY113" s="678"/>
      <c r="DZ113" s="678"/>
      <c r="EA113" s="678"/>
      <c r="EB113" s="678"/>
      <c r="EC113" s="678"/>
      <c r="ED113" s="1249"/>
      <c r="EE113" s="1249"/>
      <c r="EF113" s="1249"/>
      <c r="EG113" s="1249"/>
      <c r="EH113" s="1249"/>
      <c r="EI113" s="1249"/>
      <c r="EJ113" s="1249"/>
      <c r="EK113" s="1249"/>
      <c r="EL113" s="1249"/>
      <c r="EM113" s="1249"/>
      <c r="EN113" s="1249"/>
      <c r="EO113" s="1250"/>
      <c r="EP113" s="1249"/>
      <c r="EQ113" s="1249"/>
      <c r="ER113" s="1249"/>
      <c r="ES113" s="476" t="s">
        <v>349</v>
      </c>
    </row>
    <row r="114" spans="1:149" s="63" customFormat="1" hidden="1" x14ac:dyDescent="0.2">
      <c r="A114" s="557"/>
      <c r="B114" s="558"/>
      <c r="C114" s="558"/>
      <c r="D114" s="558"/>
      <c r="E114" s="558"/>
      <c r="F114" s="557"/>
      <c r="G114" s="557"/>
      <c r="H114" s="557"/>
      <c r="I114" s="3"/>
      <c r="J114" s="3"/>
      <c r="K114" s="3"/>
      <c r="L114" s="557"/>
      <c r="M114" s="557"/>
      <c r="N114" s="557"/>
      <c r="O114" s="628">
        <f t="shared" si="26"/>
        <v>0</v>
      </c>
      <c r="P114" s="557"/>
      <c r="Q114" s="557"/>
      <c r="R114" s="559"/>
      <c r="S114" s="557"/>
      <c r="T114" s="557"/>
      <c r="U114" s="557"/>
      <c r="V114" s="628">
        <f t="shared" si="27"/>
        <v>0</v>
      </c>
      <c r="W114" s="557"/>
      <c r="X114" s="557"/>
      <c r="Y114" s="559"/>
      <c r="Z114" s="557"/>
      <c r="AA114" s="557"/>
      <c r="AB114" s="557"/>
      <c r="AC114" s="628">
        <f t="shared" si="28"/>
        <v>0</v>
      </c>
      <c r="AD114" s="577"/>
      <c r="AE114" s="578"/>
      <c r="AF114" s="567"/>
      <c r="AG114" s="567"/>
      <c r="AH114" s="567"/>
      <c r="AI114" s="567"/>
      <c r="AJ114" s="567"/>
      <c r="AK114" s="567"/>
      <c r="AL114" s="560"/>
      <c r="AM114" s="560"/>
      <c r="AN114" s="560"/>
      <c r="AO114" s="579"/>
      <c r="AP114" s="561"/>
      <c r="AQ114" s="562"/>
      <c r="AR114" s="570"/>
      <c r="AS114" s="564"/>
      <c r="AT114" s="565"/>
      <c r="AU114" s="566"/>
      <c r="AV114" s="580"/>
      <c r="AW114" s="615" t="str">
        <f t="shared" si="29"/>
        <v>-</v>
      </c>
      <c r="AX114" s="576"/>
      <c r="AY114" s="557"/>
      <c r="AZ114" s="557"/>
      <c r="BA114" s="576"/>
      <c r="BB114" s="561"/>
      <c r="BC114" s="633" t="str">
        <f t="shared" si="30"/>
        <v>-</v>
      </c>
      <c r="BD114" s="576"/>
      <c r="BE114" s="557"/>
      <c r="BF114" s="633" t="str">
        <f t="shared" si="31"/>
        <v>-</v>
      </c>
      <c r="BG114" s="557"/>
      <c r="BH114" s="557"/>
      <c r="BI114" s="633"/>
      <c r="BJ114" s="573"/>
      <c r="BK114" s="561"/>
      <c r="BL114" s="561"/>
      <c r="BM114" s="573"/>
      <c r="BN114" s="561"/>
      <c r="BO114" s="634" t="str">
        <f t="shared" si="32"/>
        <v>-</v>
      </c>
      <c r="BP114" s="573"/>
      <c r="BQ114" s="560"/>
      <c r="BR114" s="560"/>
      <c r="BS114" s="561"/>
      <c r="BT114" s="561"/>
      <c r="BU114" s="561"/>
      <c r="BV114" s="561"/>
      <c r="BW114" s="635" t="str">
        <f t="shared" si="33"/>
        <v>-</v>
      </c>
      <c r="BX114" s="614"/>
      <c r="BY114" s="614"/>
      <c r="BZ114" s="614"/>
      <c r="CA114" s="614"/>
      <c r="CB114" s="614"/>
      <c r="CC114" s="614"/>
      <c r="CD114" s="617"/>
      <c r="CE114" s="616"/>
      <c r="CF114" s="616"/>
      <c r="CG114" s="616"/>
      <c r="CH114" s="616"/>
      <c r="CI114" s="614"/>
      <c r="CJ114" s="614"/>
      <c r="CK114" s="614"/>
      <c r="CL114" s="614"/>
      <c r="CM114" s="614"/>
      <c r="CN114" s="614"/>
      <c r="CO114" s="618"/>
      <c r="CP114" s="614"/>
      <c r="CQ114" s="623"/>
      <c r="CR114" s="624" t="str">
        <f t="shared" si="25"/>
        <v>-</v>
      </c>
      <c r="CS114" s="619" t="str">
        <f t="shared" si="34"/>
        <v>-</v>
      </c>
      <c r="CT114" s="557"/>
      <c r="CU114" s="557"/>
      <c r="CV114" s="570"/>
      <c r="CW114" s="570"/>
      <c r="CX114" s="570"/>
      <c r="CY114" s="571"/>
      <c r="CZ114" s="571"/>
      <c r="DA114" s="565"/>
      <c r="DB114" s="570"/>
      <c r="DC114" s="570"/>
      <c r="DD114" s="570"/>
      <c r="DE114" s="572"/>
      <c r="DF114" s="570"/>
      <c r="DG114" s="572"/>
      <c r="DH114" s="570"/>
      <c r="DI114" s="620" t="str">
        <f t="shared" si="35"/>
        <v/>
      </c>
      <c r="DJ114" s="570"/>
      <c r="DK114" s="572"/>
      <c r="DL114" s="570"/>
      <c r="DM114" s="570"/>
      <c r="DN114" s="570"/>
      <c r="DO114" s="570"/>
      <c r="DP114" s="570"/>
      <c r="DQ114" s="570"/>
      <c r="DR114" s="570"/>
      <c r="DS114" s="570"/>
      <c r="DT114" s="570"/>
      <c r="DU114" s="570"/>
      <c r="DV114" s="96"/>
      <c r="DW114" s="96"/>
      <c r="DX114" s="621"/>
      <c r="DY114" s="678"/>
      <c r="DZ114" s="678"/>
      <c r="EA114" s="678"/>
      <c r="EB114" s="678"/>
      <c r="EC114" s="678"/>
      <c r="ED114" s="1249"/>
      <c r="EE114" s="1249"/>
      <c r="EF114" s="1249"/>
      <c r="EG114" s="1249"/>
      <c r="EH114" s="1249"/>
      <c r="EI114" s="1249"/>
      <c r="EJ114" s="1249"/>
      <c r="EK114" s="1249"/>
      <c r="EL114" s="1249"/>
      <c r="EM114" s="1249"/>
      <c r="EN114" s="1249"/>
      <c r="EO114" s="1250"/>
      <c r="EP114" s="1249"/>
      <c r="EQ114" s="1249"/>
      <c r="ER114" s="1249"/>
      <c r="ES114" s="476" t="s">
        <v>349</v>
      </c>
    </row>
    <row r="115" spans="1:149" s="63" customFormat="1" hidden="1" x14ac:dyDescent="0.2">
      <c r="A115" s="557"/>
      <c r="B115" s="558"/>
      <c r="C115" s="558"/>
      <c r="D115" s="558"/>
      <c r="E115" s="558"/>
      <c r="F115" s="557"/>
      <c r="G115" s="557"/>
      <c r="H115" s="557"/>
      <c r="I115" s="3"/>
      <c r="J115" s="3"/>
      <c r="K115" s="3"/>
      <c r="L115" s="557"/>
      <c r="M115" s="557"/>
      <c r="N115" s="557"/>
      <c r="O115" s="628">
        <f t="shared" si="26"/>
        <v>0</v>
      </c>
      <c r="P115" s="557"/>
      <c r="Q115" s="557"/>
      <c r="R115" s="559"/>
      <c r="S115" s="557"/>
      <c r="T115" s="557"/>
      <c r="U115" s="557"/>
      <c r="V115" s="628">
        <f t="shared" si="27"/>
        <v>0</v>
      </c>
      <c r="W115" s="557"/>
      <c r="X115" s="557"/>
      <c r="Y115" s="559"/>
      <c r="Z115" s="557"/>
      <c r="AA115" s="557"/>
      <c r="AB115" s="557"/>
      <c r="AC115" s="628">
        <f t="shared" si="28"/>
        <v>0</v>
      </c>
      <c r="AD115" s="577"/>
      <c r="AE115" s="578"/>
      <c r="AF115" s="567"/>
      <c r="AG115" s="567"/>
      <c r="AH115" s="567"/>
      <c r="AI115" s="567"/>
      <c r="AJ115" s="567"/>
      <c r="AK115" s="567"/>
      <c r="AL115" s="560"/>
      <c r="AM115" s="560"/>
      <c r="AN115" s="560"/>
      <c r="AO115" s="579"/>
      <c r="AP115" s="561"/>
      <c r="AQ115" s="562"/>
      <c r="AR115" s="570"/>
      <c r="AS115" s="564"/>
      <c r="AT115" s="565"/>
      <c r="AU115" s="566"/>
      <c r="AV115" s="580"/>
      <c r="AW115" s="615" t="str">
        <f t="shared" si="29"/>
        <v>-</v>
      </c>
      <c r="AX115" s="576"/>
      <c r="AY115" s="557"/>
      <c r="AZ115" s="557"/>
      <c r="BA115" s="576"/>
      <c r="BB115" s="561"/>
      <c r="BC115" s="633" t="str">
        <f t="shared" si="30"/>
        <v>-</v>
      </c>
      <c r="BD115" s="576"/>
      <c r="BE115" s="557"/>
      <c r="BF115" s="633" t="str">
        <f t="shared" si="31"/>
        <v>-</v>
      </c>
      <c r="BG115" s="557"/>
      <c r="BH115" s="557"/>
      <c r="BI115" s="633"/>
      <c r="BJ115" s="573"/>
      <c r="BK115" s="561"/>
      <c r="BL115" s="561"/>
      <c r="BM115" s="573"/>
      <c r="BN115" s="561"/>
      <c r="BO115" s="634" t="str">
        <f t="shared" si="32"/>
        <v>-</v>
      </c>
      <c r="BP115" s="573"/>
      <c r="BQ115" s="560"/>
      <c r="BR115" s="560"/>
      <c r="BS115" s="561"/>
      <c r="BT115" s="561"/>
      <c r="BU115" s="561"/>
      <c r="BV115" s="561"/>
      <c r="BW115" s="635" t="str">
        <f t="shared" si="33"/>
        <v>-</v>
      </c>
      <c r="BX115" s="614"/>
      <c r="BY115" s="614"/>
      <c r="BZ115" s="614"/>
      <c r="CA115" s="614"/>
      <c r="CB115" s="614"/>
      <c r="CC115" s="614"/>
      <c r="CD115" s="617"/>
      <c r="CE115" s="616"/>
      <c r="CF115" s="616"/>
      <c r="CG115" s="616"/>
      <c r="CH115" s="616"/>
      <c r="CI115" s="614"/>
      <c r="CJ115" s="614"/>
      <c r="CK115" s="614"/>
      <c r="CL115" s="614"/>
      <c r="CM115" s="614"/>
      <c r="CN115" s="614"/>
      <c r="CO115" s="618"/>
      <c r="CP115" s="614"/>
      <c r="CQ115" s="623"/>
      <c r="CR115" s="624" t="str">
        <f t="shared" si="25"/>
        <v>-</v>
      </c>
      <c r="CS115" s="619" t="str">
        <f t="shared" si="34"/>
        <v>-</v>
      </c>
      <c r="CT115" s="557"/>
      <c r="CU115" s="557"/>
      <c r="CV115" s="570"/>
      <c r="CW115" s="570"/>
      <c r="CX115" s="570"/>
      <c r="CY115" s="571"/>
      <c r="CZ115" s="571"/>
      <c r="DA115" s="565"/>
      <c r="DB115" s="570"/>
      <c r="DC115" s="570"/>
      <c r="DD115" s="570"/>
      <c r="DE115" s="572"/>
      <c r="DF115" s="570"/>
      <c r="DG115" s="572"/>
      <c r="DH115" s="570"/>
      <c r="DI115" s="620" t="str">
        <f t="shared" si="35"/>
        <v/>
      </c>
      <c r="DJ115" s="570"/>
      <c r="DK115" s="572"/>
      <c r="DL115" s="570"/>
      <c r="DM115" s="570"/>
      <c r="DN115" s="570"/>
      <c r="DO115" s="570"/>
      <c r="DP115" s="570"/>
      <c r="DQ115" s="570"/>
      <c r="DR115" s="570"/>
      <c r="DS115" s="570"/>
      <c r="DT115" s="570"/>
      <c r="DU115" s="570"/>
      <c r="DV115" s="96"/>
      <c r="DW115" s="96"/>
      <c r="DX115" s="621"/>
      <c r="DY115" s="678"/>
      <c r="DZ115" s="678"/>
      <c r="EA115" s="678"/>
      <c r="EB115" s="678"/>
      <c r="EC115" s="678"/>
      <c r="ED115" s="1249"/>
      <c r="EE115" s="1249"/>
      <c r="EF115" s="1249"/>
      <c r="EG115" s="1249"/>
      <c r="EH115" s="1249"/>
      <c r="EI115" s="1249"/>
      <c r="EJ115" s="1249"/>
      <c r="EK115" s="1249"/>
      <c r="EL115" s="1249"/>
      <c r="EM115" s="1249"/>
      <c r="EN115" s="1249"/>
      <c r="EO115" s="1250"/>
      <c r="EP115" s="1249"/>
      <c r="EQ115" s="1249"/>
      <c r="ER115" s="1249"/>
      <c r="ES115" s="476" t="s">
        <v>349</v>
      </c>
    </row>
    <row r="116" spans="1:149" s="63" customFormat="1" hidden="1" x14ac:dyDescent="0.2">
      <c r="A116" s="557"/>
      <c r="B116" s="558"/>
      <c r="C116" s="558"/>
      <c r="D116" s="558"/>
      <c r="E116" s="558"/>
      <c r="F116" s="557"/>
      <c r="G116" s="557"/>
      <c r="H116" s="557"/>
      <c r="I116" s="3"/>
      <c r="J116" s="3"/>
      <c r="K116" s="3"/>
      <c r="L116" s="557"/>
      <c r="M116" s="557"/>
      <c r="N116" s="557"/>
      <c r="O116" s="628">
        <f t="shared" si="26"/>
        <v>0</v>
      </c>
      <c r="P116" s="557"/>
      <c r="Q116" s="557"/>
      <c r="R116" s="559"/>
      <c r="S116" s="557"/>
      <c r="T116" s="557"/>
      <c r="U116" s="557"/>
      <c r="V116" s="628">
        <f t="shared" si="27"/>
        <v>0</v>
      </c>
      <c r="W116" s="557"/>
      <c r="X116" s="557"/>
      <c r="Y116" s="559"/>
      <c r="Z116" s="557"/>
      <c r="AA116" s="557"/>
      <c r="AB116" s="557"/>
      <c r="AC116" s="628">
        <f t="shared" si="28"/>
        <v>0</v>
      </c>
      <c r="AD116" s="577"/>
      <c r="AE116" s="578"/>
      <c r="AF116" s="567"/>
      <c r="AG116" s="567"/>
      <c r="AH116" s="567"/>
      <c r="AI116" s="567"/>
      <c r="AJ116" s="567"/>
      <c r="AK116" s="567"/>
      <c r="AL116" s="560"/>
      <c r="AM116" s="560"/>
      <c r="AN116" s="560"/>
      <c r="AO116" s="579"/>
      <c r="AP116" s="561"/>
      <c r="AQ116" s="562"/>
      <c r="AR116" s="570"/>
      <c r="AS116" s="564"/>
      <c r="AT116" s="565"/>
      <c r="AU116" s="566"/>
      <c r="AV116" s="580"/>
      <c r="AW116" s="615" t="str">
        <f t="shared" si="29"/>
        <v>-</v>
      </c>
      <c r="AX116" s="576"/>
      <c r="AY116" s="557"/>
      <c r="AZ116" s="557"/>
      <c r="BA116" s="576"/>
      <c r="BB116" s="561"/>
      <c r="BC116" s="633" t="str">
        <f t="shared" si="30"/>
        <v>-</v>
      </c>
      <c r="BD116" s="576"/>
      <c r="BE116" s="557"/>
      <c r="BF116" s="633" t="str">
        <f t="shared" si="31"/>
        <v>-</v>
      </c>
      <c r="BG116" s="557"/>
      <c r="BH116" s="557"/>
      <c r="BI116" s="633"/>
      <c r="BJ116" s="573"/>
      <c r="BK116" s="561"/>
      <c r="BL116" s="561"/>
      <c r="BM116" s="573"/>
      <c r="BN116" s="561"/>
      <c r="BO116" s="634" t="str">
        <f t="shared" si="32"/>
        <v>-</v>
      </c>
      <c r="BP116" s="573"/>
      <c r="BQ116" s="560"/>
      <c r="BR116" s="560"/>
      <c r="BS116" s="561"/>
      <c r="BT116" s="561"/>
      <c r="BU116" s="561"/>
      <c r="BV116" s="561"/>
      <c r="BW116" s="635" t="str">
        <f t="shared" si="33"/>
        <v>-</v>
      </c>
      <c r="BX116" s="614"/>
      <c r="BY116" s="614"/>
      <c r="BZ116" s="614"/>
      <c r="CA116" s="614"/>
      <c r="CB116" s="614"/>
      <c r="CC116" s="614"/>
      <c r="CD116" s="617"/>
      <c r="CE116" s="616"/>
      <c r="CF116" s="616"/>
      <c r="CG116" s="616"/>
      <c r="CH116" s="616"/>
      <c r="CI116" s="614"/>
      <c r="CJ116" s="614"/>
      <c r="CK116" s="614"/>
      <c r="CL116" s="614"/>
      <c r="CM116" s="614"/>
      <c r="CN116" s="614"/>
      <c r="CO116" s="618"/>
      <c r="CP116" s="614"/>
      <c r="CQ116" s="623"/>
      <c r="CR116" s="624" t="str">
        <f t="shared" si="25"/>
        <v>-</v>
      </c>
      <c r="CS116" s="619" t="str">
        <f t="shared" si="34"/>
        <v>-</v>
      </c>
      <c r="CT116" s="557"/>
      <c r="CU116" s="557"/>
      <c r="CV116" s="570"/>
      <c r="CW116" s="570"/>
      <c r="CX116" s="570"/>
      <c r="CY116" s="571"/>
      <c r="CZ116" s="571"/>
      <c r="DA116" s="565"/>
      <c r="DB116" s="570"/>
      <c r="DC116" s="570"/>
      <c r="DD116" s="570"/>
      <c r="DE116" s="572"/>
      <c r="DF116" s="570"/>
      <c r="DG116" s="572"/>
      <c r="DH116" s="570"/>
      <c r="DI116" s="620" t="str">
        <f t="shared" si="35"/>
        <v/>
      </c>
      <c r="DJ116" s="570"/>
      <c r="DK116" s="572"/>
      <c r="DL116" s="570"/>
      <c r="DM116" s="570"/>
      <c r="DN116" s="570"/>
      <c r="DO116" s="570"/>
      <c r="DP116" s="570"/>
      <c r="DQ116" s="570"/>
      <c r="DR116" s="570"/>
      <c r="DS116" s="570"/>
      <c r="DT116" s="570"/>
      <c r="DU116" s="570"/>
      <c r="DV116" s="96"/>
      <c r="DW116" s="96"/>
      <c r="DX116" s="621"/>
      <c r="DY116" s="678"/>
      <c r="DZ116" s="678"/>
      <c r="EA116" s="678"/>
      <c r="EB116" s="678"/>
      <c r="EC116" s="678"/>
      <c r="ED116" s="1249"/>
      <c r="EE116" s="1249"/>
      <c r="EF116" s="1249"/>
      <c r="EG116" s="1249"/>
      <c r="EH116" s="1249"/>
      <c r="EI116" s="1249"/>
      <c r="EJ116" s="1249"/>
      <c r="EK116" s="1249"/>
      <c r="EL116" s="1249"/>
      <c r="EM116" s="1249"/>
      <c r="EN116" s="1249"/>
      <c r="EO116" s="1250"/>
      <c r="EP116" s="1249"/>
      <c r="EQ116" s="1249"/>
      <c r="ER116" s="1249"/>
      <c r="ES116" s="476" t="s">
        <v>349</v>
      </c>
    </row>
    <row r="117" spans="1:149" s="63" customFormat="1" hidden="1" x14ac:dyDescent="0.2">
      <c r="A117" s="557"/>
      <c r="B117" s="558"/>
      <c r="C117" s="558"/>
      <c r="D117" s="558"/>
      <c r="E117" s="558"/>
      <c r="F117" s="557"/>
      <c r="G117" s="557"/>
      <c r="H117" s="557"/>
      <c r="I117" s="3"/>
      <c r="J117" s="3"/>
      <c r="K117" s="3"/>
      <c r="L117" s="557"/>
      <c r="M117" s="557"/>
      <c r="N117" s="557"/>
      <c r="O117" s="628">
        <f t="shared" si="26"/>
        <v>0</v>
      </c>
      <c r="P117" s="557"/>
      <c r="Q117" s="557"/>
      <c r="R117" s="559"/>
      <c r="S117" s="557"/>
      <c r="T117" s="557"/>
      <c r="U117" s="557"/>
      <c r="V117" s="628">
        <f t="shared" si="27"/>
        <v>0</v>
      </c>
      <c r="W117" s="557"/>
      <c r="X117" s="557"/>
      <c r="Y117" s="559"/>
      <c r="Z117" s="557"/>
      <c r="AA117" s="557"/>
      <c r="AB117" s="557"/>
      <c r="AC117" s="628">
        <f t="shared" si="28"/>
        <v>0</v>
      </c>
      <c r="AD117" s="577"/>
      <c r="AE117" s="578"/>
      <c r="AF117" s="567"/>
      <c r="AG117" s="567"/>
      <c r="AH117" s="567"/>
      <c r="AI117" s="567"/>
      <c r="AJ117" s="567"/>
      <c r="AK117" s="567"/>
      <c r="AL117" s="560"/>
      <c r="AM117" s="560"/>
      <c r="AN117" s="560"/>
      <c r="AO117" s="579"/>
      <c r="AP117" s="561"/>
      <c r="AQ117" s="562"/>
      <c r="AR117" s="570"/>
      <c r="AS117" s="564"/>
      <c r="AT117" s="565"/>
      <c r="AU117" s="566"/>
      <c r="AV117" s="580"/>
      <c r="AW117" s="615" t="str">
        <f t="shared" si="29"/>
        <v>-</v>
      </c>
      <c r="AX117" s="576"/>
      <c r="AY117" s="557"/>
      <c r="AZ117" s="557"/>
      <c r="BA117" s="576"/>
      <c r="BB117" s="561"/>
      <c r="BC117" s="633" t="str">
        <f t="shared" si="30"/>
        <v>-</v>
      </c>
      <c r="BD117" s="576"/>
      <c r="BE117" s="557"/>
      <c r="BF117" s="633" t="str">
        <f t="shared" si="31"/>
        <v>-</v>
      </c>
      <c r="BG117" s="557"/>
      <c r="BH117" s="557"/>
      <c r="BI117" s="633"/>
      <c r="BJ117" s="573"/>
      <c r="BK117" s="561"/>
      <c r="BL117" s="561"/>
      <c r="BM117" s="573"/>
      <c r="BN117" s="561"/>
      <c r="BO117" s="634" t="str">
        <f t="shared" si="32"/>
        <v>-</v>
      </c>
      <c r="BP117" s="573"/>
      <c r="BQ117" s="560"/>
      <c r="BR117" s="560"/>
      <c r="BS117" s="561"/>
      <c r="BT117" s="561"/>
      <c r="BU117" s="561"/>
      <c r="BV117" s="561"/>
      <c r="BW117" s="635" t="str">
        <f t="shared" si="33"/>
        <v>-</v>
      </c>
      <c r="BX117" s="614"/>
      <c r="BY117" s="614"/>
      <c r="BZ117" s="614"/>
      <c r="CA117" s="614"/>
      <c r="CB117" s="614"/>
      <c r="CC117" s="614"/>
      <c r="CD117" s="617"/>
      <c r="CE117" s="616"/>
      <c r="CF117" s="616"/>
      <c r="CG117" s="616"/>
      <c r="CH117" s="616"/>
      <c r="CI117" s="614"/>
      <c r="CJ117" s="614"/>
      <c r="CK117" s="614"/>
      <c r="CL117" s="614"/>
      <c r="CM117" s="614"/>
      <c r="CN117" s="614"/>
      <c r="CO117" s="618"/>
      <c r="CP117" s="614"/>
      <c r="CQ117" s="623"/>
      <c r="CR117" s="624" t="str">
        <f t="shared" si="25"/>
        <v>-</v>
      </c>
      <c r="CS117" s="619" t="str">
        <f t="shared" si="34"/>
        <v>-</v>
      </c>
      <c r="CT117" s="557"/>
      <c r="CU117" s="557"/>
      <c r="CV117" s="570"/>
      <c r="CW117" s="570"/>
      <c r="CX117" s="570"/>
      <c r="CY117" s="571"/>
      <c r="CZ117" s="571"/>
      <c r="DA117" s="565"/>
      <c r="DB117" s="570"/>
      <c r="DC117" s="570"/>
      <c r="DD117" s="570"/>
      <c r="DE117" s="572"/>
      <c r="DF117" s="570"/>
      <c r="DG117" s="572"/>
      <c r="DH117" s="570"/>
      <c r="DI117" s="620" t="str">
        <f t="shared" si="35"/>
        <v/>
      </c>
      <c r="DJ117" s="570"/>
      <c r="DK117" s="572"/>
      <c r="DL117" s="570"/>
      <c r="DM117" s="570"/>
      <c r="DN117" s="570"/>
      <c r="DO117" s="570"/>
      <c r="DP117" s="570"/>
      <c r="DQ117" s="570"/>
      <c r="DR117" s="570"/>
      <c r="DS117" s="570"/>
      <c r="DT117" s="570"/>
      <c r="DU117" s="570"/>
      <c r="DV117" s="96"/>
      <c r="DW117" s="96"/>
      <c r="DX117" s="621"/>
      <c r="DY117" s="678"/>
      <c r="DZ117" s="678"/>
      <c r="EA117" s="678"/>
      <c r="EB117" s="678"/>
      <c r="EC117" s="678"/>
      <c r="ED117" s="1249"/>
      <c r="EE117" s="1249"/>
      <c r="EF117" s="1249"/>
      <c r="EG117" s="1249"/>
      <c r="EH117" s="1249"/>
      <c r="EI117" s="1249"/>
      <c r="EJ117" s="1249"/>
      <c r="EK117" s="1249"/>
      <c r="EL117" s="1249"/>
      <c r="EM117" s="1249"/>
      <c r="EN117" s="1249"/>
      <c r="EO117" s="1250"/>
      <c r="EP117" s="1249"/>
      <c r="EQ117" s="1249"/>
      <c r="ER117" s="1249"/>
      <c r="ES117" s="476" t="s">
        <v>349</v>
      </c>
    </row>
    <row r="118" spans="1:149" s="63" customFormat="1" hidden="1" x14ac:dyDescent="0.2">
      <c r="A118" s="557"/>
      <c r="B118" s="558"/>
      <c r="C118" s="558"/>
      <c r="D118" s="558"/>
      <c r="E118" s="558"/>
      <c r="F118" s="557"/>
      <c r="G118" s="557"/>
      <c r="H118" s="557"/>
      <c r="I118" s="3"/>
      <c r="J118" s="3"/>
      <c r="K118" s="3"/>
      <c r="L118" s="557"/>
      <c r="M118" s="557"/>
      <c r="N118" s="557"/>
      <c r="O118" s="628">
        <f t="shared" si="26"/>
        <v>0</v>
      </c>
      <c r="P118" s="557"/>
      <c r="Q118" s="557"/>
      <c r="R118" s="559"/>
      <c r="S118" s="557"/>
      <c r="T118" s="557"/>
      <c r="U118" s="557"/>
      <c r="V118" s="628">
        <f t="shared" si="27"/>
        <v>0</v>
      </c>
      <c r="W118" s="557"/>
      <c r="X118" s="557"/>
      <c r="Y118" s="559"/>
      <c r="Z118" s="557"/>
      <c r="AA118" s="557"/>
      <c r="AB118" s="557"/>
      <c r="AC118" s="628">
        <f t="shared" si="28"/>
        <v>0</v>
      </c>
      <c r="AD118" s="577"/>
      <c r="AE118" s="578"/>
      <c r="AF118" s="567"/>
      <c r="AG118" s="567"/>
      <c r="AH118" s="567"/>
      <c r="AI118" s="567"/>
      <c r="AJ118" s="567"/>
      <c r="AK118" s="567"/>
      <c r="AL118" s="560"/>
      <c r="AM118" s="560"/>
      <c r="AN118" s="560"/>
      <c r="AO118" s="579"/>
      <c r="AP118" s="561"/>
      <c r="AQ118" s="562"/>
      <c r="AR118" s="570"/>
      <c r="AS118" s="564"/>
      <c r="AT118" s="565"/>
      <c r="AU118" s="566"/>
      <c r="AV118" s="580"/>
      <c r="AW118" s="615" t="str">
        <f t="shared" si="29"/>
        <v>-</v>
      </c>
      <c r="AX118" s="576"/>
      <c r="AY118" s="557"/>
      <c r="AZ118" s="557"/>
      <c r="BA118" s="576"/>
      <c r="BB118" s="561"/>
      <c r="BC118" s="633" t="str">
        <f t="shared" si="30"/>
        <v>-</v>
      </c>
      <c r="BD118" s="576"/>
      <c r="BE118" s="557"/>
      <c r="BF118" s="633" t="str">
        <f t="shared" si="31"/>
        <v>-</v>
      </c>
      <c r="BG118" s="557"/>
      <c r="BH118" s="557"/>
      <c r="BI118" s="633"/>
      <c r="BJ118" s="573"/>
      <c r="BK118" s="561"/>
      <c r="BL118" s="561"/>
      <c r="BM118" s="573"/>
      <c r="BN118" s="561"/>
      <c r="BO118" s="634" t="str">
        <f t="shared" si="32"/>
        <v>-</v>
      </c>
      <c r="BP118" s="573"/>
      <c r="BQ118" s="560"/>
      <c r="BR118" s="560"/>
      <c r="BS118" s="561"/>
      <c r="BT118" s="561"/>
      <c r="BU118" s="561"/>
      <c r="BV118" s="561"/>
      <c r="BW118" s="635" t="str">
        <f t="shared" si="33"/>
        <v>-</v>
      </c>
      <c r="BX118" s="614"/>
      <c r="BY118" s="614"/>
      <c r="BZ118" s="614"/>
      <c r="CA118" s="614"/>
      <c r="CB118" s="614"/>
      <c r="CC118" s="614"/>
      <c r="CD118" s="617"/>
      <c r="CE118" s="616"/>
      <c r="CF118" s="616"/>
      <c r="CG118" s="616"/>
      <c r="CH118" s="616"/>
      <c r="CI118" s="614"/>
      <c r="CJ118" s="614"/>
      <c r="CK118" s="614"/>
      <c r="CL118" s="614"/>
      <c r="CM118" s="614"/>
      <c r="CN118" s="614"/>
      <c r="CO118" s="618"/>
      <c r="CP118" s="614"/>
      <c r="CQ118" s="623"/>
      <c r="CR118" s="624" t="str">
        <f t="shared" si="25"/>
        <v>-</v>
      </c>
      <c r="CS118" s="619" t="str">
        <f t="shared" si="34"/>
        <v>-</v>
      </c>
      <c r="CT118" s="557"/>
      <c r="CU118" s="557"/>
      <c r="CV118" s="570"/>
      <c r="CW118" s="570"/>
      <c r="CX118" s="570"/>
      <c r="CY118" s="571"/>
      <c r="CZ118" s="571"/>
      <c r="DA118" s="565"/>
      <c r="DB118" s="570"/>
      <c r="DC118" s="570"/>
      <c r="DD118" s="570"/>
      <c r="DE118" s="572"/>
      <c r="DF118" s="570"/>
      <c r="DG118" s="572"/>
      <c r="DH118" s="570"/>
      <c r="DI118" s="620" t="str">
        <f t="shared" si="35"/>
        <v/>
      </c>
      <c r="DJ118" s="570"/>
      <c r="DK118" s="572"/>
      <c r="DL118" s="570"/>
      <c r="DM118" s="570"/>
      <c r="DN118" s="570"/>
      <c r="DO118" s="570"/>
      <c r="DP118" s="570"/>
      <c r="DQ118" s="570"/>
      <c r="DR118" s="570"/>
      <c r="DS118" s="570"/>
      <c r="DT118" s="570"/>
      <c r="DU118" s="570"/>
      <c r="DV118" s="96"/>
      <c r="DW118" s="96"/>
      <c r="DX118" s="621"/>
      <c r="DY118" s="678"/>
      <c r="DZ118" s="678"/>
      <c r="EA118" s="678"/>
      <c r="EB118" s="678"/>
      <c r="EC118" s="678"/>
      <c r="ED118" s="1249"/>
      <c r="EE118" s="1249"/>
      <c r="EF118" s="1249"/>
      <c r="EG118" s="1249"/>
      <c r="EH118" s="1249"/>
      <c r="EI118" s="1249"/>
      <c r="EJ118" s="1249"/>
      <c r="EK118" s="1249"/>
      <c r="EL118" s="1249"/>
      <c r="EM118" s="1249"/>
      <c r="EN118" s="1249"/>
      <c r="EO118" s="1250"/>
      <c r="EP118" s="1249"/>
      <c r="EQ118" s="1249"/>
      <c r="ER118" s="1249"/>
      <c r="ES118" s="476" t="s">
        <v>349</v>
      </c>
    </row>
    <row r="119" spans="1:149" s="63" customFormat="1" hidden="1" x14ac:dyDescent="0.2">
      <c r="A119" s="557"/>
      <c r="B119" s="558"/>
      <c r="C119" s="558"/>
      <c r="D119" s="558"/>
      <c r="E119" s="558"/>
      <c r="F119" s="557"/>
      <c r="G119" s="557"/>
      <c r="H119" s="557"/>
      <c r="I119" s="3"/>
      <c r="J119" s="3"/>
      <c r="K119" s="3"/>
      <c r="L119" s="557"/>
      <c r="M119" s="557"/>
      <c r="N119" s="557"/>
      <c r="O119" s="628">
        <f t="shared" si="26"/>
        <v>0</v>
      </c>
      <c r="P119" s="557"/>
      <c r="Q119" s="557"/>
      <c r="R119" s="559"/>
      <c r="S119" s="557"/>
      <c r="T119" s="557"/>
      <c r="U119" s="557"/>
      <c r="V119" s="628">
        <f t="shared" si="27"/>
        <v>0</v>
      </c>
      <c r="W119" s="557"/>
      <c r="X119" s="557"/>
      <c r="Y119" s="559"/>
      <c r="Z119" s="557"/>
      <c r="AA119" s="557"/>
      <c r="AB119" s="557"/>
      <c r="AC119" s="628">
        <f t="shared" si="28"/>
        <v>0</v>
      </c>
      <c r="AD119" s="577"/>
      <c r="AE119" s="578"/>
      <c r="AF119" s="567"/>
      <c r="AG119" s="567"/>
      <c r="AH119" s="567"/>
      <c r="AI119" s="567"/>
      <c r="AJ119" s="567"/>
      <c r="AK119" s="567"/>
      <c r="AL119" s="560"/>
      <c r="AM119" s="560"/>
      <c r="AN119" s="560"/>
      <c r="AO119" s="579"/>
      <c r="AP119" s="561"/>
      <c r="AQ119" s="562"/>
      <c r="AR119" s="570"/>
      <c r="AS119" s="564"/>
      <c r="AT119" s="565"/>
      <c r="AU119" s="566"/>
      <c r="AV119" s="580"/>
      <c r="AW119" s="615" t="str">
        <f t="shared" si="29"/>
        <v>-</v>
      </c>
      <c r="AX119" s="576"/>
      <c r="AY119" s="557"/>
      <c r="AZ119" s="557"/>
      <c r="BA119" s="576"/>
      <c r="BB119" s="561"/>
      <c r="BC119" s="633" t="str">
        <f t="shared" si="30"/>
        <v>-</v>
      </c>
      <c r="BD119" s="576"/>
      <c r="BE119" s="557"/>
      <c r="BF119" s="633" t="str">
        <f t="shared" si="31"/>
        <v>-</v>
      </c>
      <c r="BG119" s="557"/>
      <c r="BH119" s="557"/>
      <c r="BI119" s="633"/>
      <c r="BJ119" s="573"/>
      <c r="BK119" s="561"/>
      <c r="BL119" s="561"/>
      <c r="BM119" s="573"/>
      <c r="BN119" s="561"/>
      <c r="BO119" s="634" t="str">
        <f t="shared" si="32"/>
        <v>-</v>
      </c>
      <c r="BP119" s="573"/>
      <c r="BQ119" s="560"/>
      <c r="BR119" s="560"/>
      <c r="BS119" s="561"/>
      <c r="BT119" s="561"/>
      <c r="BU119" s="561"/>
      <c r="BV119" s="561"/>
      <c r="BW119" s="635" t="str">
        <f t="shared" si="33"/>
        <v>-</v>
      </c>
      <c r="BX119" s="614"/>
      <c r="BY119" s="614"/>
      <c r="BZ119" s="614"/>
      <c r="CA119" s="614"/>
      <c r="CB119" s="614"/>
      <c r="CC119" s="614"/>
      <c r="CD119" s="617"/>
      <c r="CE119" s="616"/>
      <c r="CF119" s="616"/>
      <c r="CG119" s="616"/>
      <c r="CH119" s="616"/>
      <c r="CI119" s="614"/>
      <c r="CJ119" s="614"/>
      <c r="CK119" s="614"/>
      <c r="CL119" s="614"/>
      <c r="CM119" s="614"/>
      <c r="CN119" s="614"/>
      <c r="CO119" s="618"/>
      <c r="CP119" s="614"/>
      <c r="CQ119" s="623"/>
      <c r="CR119" s="624" t="str">
        <f t="shared" si="25"/>
        <v>-</v>
      </c>
      <c r="CS119" s="619" t="str">
        <f t="shared" si="34"/>
        <v>-</v>
      </c>
      <c r="CT119" s="557"/>
      <c r="CU119" s="557"/>
      <c r="CV119" s="570"/>
      <c r="CW119" s="570"/>
      <c r="CX119" s="570"/>
      <c r="CY119" s="571"/>
      <c r="CZ119" s="571"/>
      <c r="DA119" s="565"/>
      <c r="DB119" s="570"/>
      <c r="DC119" s="570"/>
      <c r="DD119" s="570"/>
      <c r="DE119" s="572"/>
      <c r="DF119" s="570"/>
      <c r="DG119" s="572"/>
      <c r="DH119" s="570"/>
      <c r="DI119" s="620" t="str">
        <f t="shared" si="35"/>
        <v/>
      </c>
      <c r="DJ119" s="570"/>
      <c r="DK119" s="572"/>
      <c r="DL119" s="570"/>
      <c r="DM119" s="570"/>
      <c r="DN119" s="570"/>
      <c r="DO119" s="570"/>
      <c r="DP119" s="570"/>
      <c r="DQ119" s="570"/>
      <c r="DR119" s="570"/>
      <c r="DS119" s="570"/>
      <c r="DT119" s="570"/>
      <c r="DU119" s="570"/>
      <c r="DV119" s="96"/>
      <c r="DW119" s="96"/>
      <c r="DX119" s="621"/>
      <c r="DY119" s="678"/>
      <c r="DZ119" s="678"/>
      <c r="EA119" s="678"/>
      <c r="EB119" s="678"/>
      <c r="EC119" s="678"/>
      <c r="ED119" s="1249"/>
      <c r="EE119" s="1249"/>
      <c r="EF119" s="1249"/>
      <c r="EG119" s="1249"/>
      <c r="EH119" s="1249"/>
      <c r="EI119" s="1249"/>
      <c r="EJ119" s="1249"/>
      <c r="EK119" s="1249"/>
      <c r="EL119" s="1249"/>
      <c r="EM119" s="1249"/>
      <c r="EN119" s="1249"/>
      <c r="EO119" s="1250"/>
      <c r="EP119" s="1249"/>
      <c r="EQ119" s="1249"/>
      <c r="ER119" s="1249"/>
      <c r="ES119" s="476" t="s">
        <v>349</v>
      </c>
    </row>
    <row r="120" spans="1:149" s="63" customFormat="1" hidden="1" x14ac:dyDescent="0.2">
      <c r="A120" s="557"/>
      <c r="B120" s="558"/>
      <c r="C120" s="558"/>
      <c r="D120" s="558"/>
      <c r="E120" s="558"/>
      <c r="F120" s="557"/>
      <c r="G120" s="557"/>
      <c r="H120" s="557"/>
      <c r="I120" s="3"/>
      <c r="J120" s="3"/>
      <c r="K120" s="3"/>
      <c r="L120" s="557"/>
      <c r="M120" s="557"/>
      <c r="N120" s="557"/>
      <c r="O120" s="628">
        <f t="shared" si="26"/>
        <v>0</v>
      </c>
      <c r="P120" s="557"/>
      <c r="Q120" s="557"/>
      <c r="R120" s="559"/>
      <c r="S120" s="557"/>
      <c r="T120" s="557"/>
      <c r="U120" s="557"/>
      <c r="V120" s="628">
        <f t="shared" si="27"/>
        <v>0</v>
      </c>
      <c r="W120" s="557"/>
      <c r="X120" s="557"/>
      <c r="Y120" s="559"/>
      <c r="Z120" s="557"/>
      <c r="AA120" s="557"/>
      <c r="AB120" s="557"/>
      <c r="AC120" s="628">
        <f t="shared" si="28"/>
        <v>0</v>
      </c>
      <c r="AD120" s="577"/>
      <c r="AE120" s="578"/>
      <c r="AF120" s="567"/>
      <c r="AG120" s="567"/>
      <c r="AH120" s="567"/>
      <c r="AI120" s="567"/>
      <c r="AJ120" s="567"/>
      <c r="AK120" s="567"/>
      <c r="AL120" s="560"/>
      <c r="AM120" s="560"/>
      <c r="AN120" s="560"/>
      <c r="AO120" s="579"/>
      <c r="AP120" s="561"/>
      <c r="AQ120" s="562"/>
      <c r="AR120" s="570"/>
      <c r="AS120" s="564"/>
      <c r="AT120" s="565"/>
      <c r="AU120" s="566"/>
      <c r="AV120" s="580"/>
      <c r="AW120" s="615" t="str">
        <f t="shared" si="29"/>
        <v>-</v>
      </c>
      <c r="AX120" s="576"/>
      <c r="AY120" s="557"/>
      <c r="AZ120" s="557"/>
      <c r="BA120" s="576"/>
      <c r="BB120" s="561"/>
      <c r="BC120" s="633" t="str">
        <f t="shared" si="30"/>
        <v>-</v>
      </c>
      <c r="BD120" s="576"/>
      <c r="BE120" s="557"/>
      <c r="BF120" s="633" t="str">
        <f t="shared" si="31"/>
        <v>-</v>
      </c>
      <c r="BG120" s="557"/>
      <c r="BH120" s="557"/>
      <c r="BI120" s="633"/>
      <c r="BJ120" s="573"/>
      <c r="BK120" s="561"/>
      <c r="BL120" s="561"/>
      <c r="BM120" s="573"/>
      <c r="BN120" s="561"/>
      <c r="BO120" s="634" t="str">
        <f t="shared" si="32"/>
        <v>-</v>
      </c>
      <c r="BP120" s="573"/>
      <c r="BQ120" s="560"/>
      <c r="BR120" s="560"/>
      <c r="BS120" s="561"/>
      <c r="BT120" s="561"/>
      <c r="BU120" s="561"/>
      <c r="BV120" s="561"/>
      <c r="BW120" s="635" t="str">
        <f t="shared" si="33"/>
        <v>-</v>
      </c>
      <c r="BX120" s="614"/>
      <c r="BY120" s="614"/>
      <c r="BZ120" s="614"/>
      <c r="CA120" s="614"/>
      <c r="CB120" s="614"/>
      <c r="CC120" s="614"/>
      <c r="CD120" s="617"/>
      <c r="CE120" s="616"/>
      <c r="CF120" s="616"/>
      <c r="CG120" s="616"/>
      <c r="CH120" s="616"/>
      <c r="CI120" s="614"/>
      <c r="CJ120" s="614"/>
      <c r="CK120" s="614"/>
      <c r="CL120" s="614"/>
      <c r="CM120" s="614"/>
      <c r="CN120" s="614"/>
      <c r="CO120" s="618"/>
      <c r="CP120" s="614"/>
      <c r="CQ120" s="623"/>
      <c r="CR120" s="624" t="str">
        <f t="shared" si="25"/>
        <v>-</v>
      </c>
      <c r="CS120" s="619" t="str">
        <f t="shared" si="34"/>
        <v>-</v>
      </c>
      <c r="CT120" s="557"/>
      <c r="CU120" s="557"/>
      <c r="CV120" s="570"/>
      <c r="CW120" s="570"/>
      <c r="CX120" s="570"/>
      <c r="CY120" s="571"/>
      <c r="CZ120" s="571"/>
      <c r="DA120" s="565"/>
      <c r="DB120" s="570"/>
      <c r="DC120" s="570"/>
      <c r="DD120" s="570"/>
      <c r="DE120" s="572"/>
      <c r="DF120" s="570"/>
      <c r="DG120" s="572"/>
      <c r="DH120" s="570"/>
      <c r="DI120" s="620" t="str">
        <f t="shared" si="35"/>
        <v/>
      </c>
      <c r="DJ120" s="570"/>
      <c r="DK120" s="572"/>
      <c r="DL120" s="570"/>
      <c r="DM120" s="570"/>
      <c r="DN120" s="570"/>
      <c r="DO120" s="570"/>
      <c r="DP120" s="570"/>
      <c r="DQ120" s="570"/>
      <c r="DR120" s="570"/>
      <c r="DS120" s="570"/>
      <c r="DT120" s="570"/>
      <c r="DU120" s="570"/>
      <c r="DV120" s="96"/>
      <c r="DW120" s="96"/>
      <c r="DX120" s="621"/>
      <c r="DY120" s="678"/>
      <c r="DZ120" s="678"/>
      <c r="EA120" s="678"/>
      <c r="EB120" s="678"/>
      <c r="EC120" s="678"/>
      <c r="ED120" s="1249"/>
      <c r="EE120" s="1249"/>
      <c r="EF120" s="1249"/>
      <c r="EG120" s="1249"/>
      <c r="EH120" s="1249"/>
      <c r="EI120" s="1249"/>
      <c r="EJ120" s="1249"/>
      <c r="EK120" s="1249"/>
      <c r="EL120" s="1249"/>
      <c r="EM120" s="1249"/>
      <c r="EN120" s="1249"/>
      <c r="EO120" s="1250"/>
      <c r="EP120" s="1249"/>
      <c r="EQ120" s="1249"/>
      <c r="ER120" s="1249"/>
      <c r="ES120" s="476" t="s">
        <v>349</v>
      </c>
    </row>
    <row r="121" spans="1:149" s="63" customFormat="1" hidden="1" x14ac:dyDescent="0.2">
      <c r="A121" s="557"/>
      <c r="B121" s="558"/>
      <c r="C121" s="558"/>
      <c r="D121" s="558"/>
      <c r="E121" s="558"/>
      <c r="F121" s="557"/>
      <c r="G121" s="557"/>
      <c r="H121" s="557"/>
      <c r="I121" s="3"/>
      <c r="J121" s="3"/>
      <c r="K121" s="3"/>
      <c r="L121" s="557"/>
      <c r="M121" s="557"/>
      <c r="N121" s="557"/>
      <c r="O121" s="628">
        <f t="shared" si="26"/>
        <v>0</v>
      </c>
      <c r="P121" s="557"/>
      <c r="Q121" s="557"/>
      <c r="R121" s="559"/>
      <c r="S121" s="557"/>
      <c r="T121" s="557"/>
      <c r="U121" s="557"/>
      <c r="V121" s="628">
        <f t="shared" si="27"/>
        <v>0</v>
      </c>
      <c r="W121" s="557"/>
      <c r="X121" s="557"/>
      <c r="Y121" s="559"/>
      <c r="Z121" s="557"/>
      <c r="AA121" s="557"/>
      <c r="AB121" s="557"/>
      <c r="AC121" s="628">
        <f t="shared" si="28"/>
        <v>0</v>
      </c>
      <c r="AD121" s="577"/>
      <c r="AE121" s="578"/>
      <c r="AF121" s="567"/>
      <c r="AG121" s="567"/>
      <c r="AH121" s="567"/>
      <c r="AI121" s="567"/>
      <c r="AJ121" s="567"/>
      <c r="AK121" s="567"/>
      <c r="AL121" s="560"/>
      <c r="AM121" s="560"/>
      <c r="AN121" s="560"/>
      <c r="AO121" s="579"/>
      <c r="AP121" s="561"/>
      <c r="AQ121" s="562"/>
      <c r="AR121" s="570"/>
      <c r="AS121" s="564"/>
      <c r="AT121" s="565"/>
      <c r="AU121" s="566"/>
      <c r="AV121" s="580"/>
      <c r="AW121" s="615" t="str">
        <f t="shared" si="29"/>
        <v>-</v>
      </c>
      <c r="AX121" s="576"/>
      <c r="AY121" s="557"/>
      <c r="AZ121" s="557"/>
      <c r="BA121" s="576"/>
      <c r="BB121" s="561"/>
      <c r="BC121" s="633" t="str">
        <f t="shared" si="30"/>
        <v>-</v>
      </c>
      <c r="BD121" s="576"/>
      <c r="BE121" s="557"/>
      <c r="BF121" s="633" t="str">
        <f t="shared" si="31"/>
        <v>-</v>
      </c>
      <c r="BG121" s="557"/>
      <c r="BH121" s="557"/>
      <c r="BI121" s="633"/>
      <c r="BJ121" s="573"/>
      <c r="BK121" s="561"/>
      <c r="BL121" s="561"/>
      <c r="BM121" s="573"/>
      <c r="BN121" s="561"/>
      <c r="BO121" s="634" t="str">
        <f t="shared" si="32"/>
        <v>-</v>
      </c>
      <c r="BP121" s="573"/>
      <c r="BQ121" s="560"/>
      <c r="BR121" s="560"/>
      <c r="BS121" s="561"/>
      <c r="BT121" s="561"/>
      <c r="BU121" s="561"/>
      <c r="BV121" s="561"/>
      <c r="BW121" s="635" t="str">
        <f t="shared" si="33"/>
        <v>-</v>
      </c>
      <c r="BX121" s="614"/>
      <c r="BY121" s="614"/>
      <c r="BZ121" s="614"/>
      <c r="CA121" s="614"/>
      <c r="CB121" s="614"/>
      <c r="CC121" s="614"/>
      <c r="CD121" s="617"/>
      <c r="CE121" s="616"/>
      <c r="CF121" s="616"/>
      <c r="CG121" s="616"/>
      <c r="CH121" s="616"/>
      <c r="CI121" s="614"/>
      <c r="CJ121" s="614"/>
      <c r="CK121" s="614"/>
      <c r="CL121" s="614"/>
      <c r="CM121" s="614"/>
      <c r="CN121" s="614"/>
      <c r="CO121" s="618"/>
      <c r="CP121" s="614"/>
      <c r="CQ121" s="623"/>
      <c r="CR121" s="624" t="str">
        <f t="shared" si="25"/>
        <v>-</v>
      </c>
      <c r="CS121" s="619" t="str">
        <f t="shared" si="34"/>
        <v>-</v>
      </c>
      <c r="CT121" s="557"/>
      <c r="CU121" s="557"/>
      <c r="CV121" s="570"/>
      <c r="CW121" s="570"/>
      <c r="CX121" s="570"/>
      <c r="CY121" s="571"/>
      <c r="CZ121" s="571"/>
      <c r="DA121" s="565"/>
      <c r="DB121" s="570"/>
      <c r="DC121" s="570"/>
      <c r="DD121" s="570"/>
      <c r="DE121" s="572"/>
      <c r="DF121" s="570"/>
      <c r="DG121" s="572"/>
      <c r="DH121" s="570"/>
      <c r="DI121" s="620" t="str">
        <f t="shared" si="35"/>
        <v/>
      </c>
      <c r="DJ121" s="570"/>
      <c r="DK121" s="572"/>
      <c r="DL121" s="570"/>
      <c r="DM121" s="570"/>
      <c r="DN121" s="570"/>
      <c r="DO121" s="570"/>
      <c r="DP121" s="570"/>
      <c r="DQ121" s="570"/>
      <c r="DR121" s="570"/>
      <c r="DS121" s="570"/>
      <c r="DT121" s="570"/>
      <c r="DU121" s="570"/>
      <c r="DV121" s="96"/>
      <c r="DW121" s="96"/>
      <c r="DX121" s="621"/>
      <c r="DY121" s="678"/>
      <c r="DZ121" s="678"/>
      <c r="EA121" s="678"/>
      <c r="EB121" s="678"/>
      <c r="EC121" s="678"/>
      <c r="ED121" s="1249"/>
      <c r="EE121" s="1249"/>
      <c r="EF121" s="1249"/>
      <c r="EG121" s="1249"/>
      <c r="EH121" s="1249"/>
      <c r="EI121" s="1249"/>
      <c r="EJ121" s="1249"/>
      <c r="EK121" s="1249"/>
      <c r="EL121" s="1249"/>
      <c r="EM121" s="1249"/>
      <c r="EN121" s="1249"/>
      <c r="EO121" s="1250"/>
      <c r="EP121" s="1249"/>
      <c r="EQ121" s="1249"/>
      <c r="ER121" s="1249"/>
      <c r="ES121" s="476" t="s">
        <v>349</v>
      </c>
    </row>
    <row r="122" spans="1:149" s="63" customFormat="1" hidden="1" x14ac:dyDescent="0.2">
      <c r="A122" s="557"/>
      <c r="B122" s="558"/>
      <c r="C122" s="558"/>
      <c r="D122" s="558"/>
      <c r="E122" s="558"/>
      <c r="F122" s="557"/>
      <c r="G122" s="557"/>
      <c r="H122" s="557"/>
      <c r="I122" s="3"/>
      <c r="J122" s="3"/>
      <c r="K122" s="3"/>
      <c r="L122" s="557"/>
      <c r="M122" s="557"/>
      <c r="N122" s="557"/>
      <c r="O122" s="628">
        <f t="shared" si="26"/>
        <v>0</v>
      </c>
      <c r="P122" s="557"/>
      <c r="Q122" s="557"/>
      <c r="R122" s="559"/>
      <c r="S122" s="557"/>
      <c r="T122" s="557"/>
      <c r="U122" s="557"/>
      <c r="V122" s="628">
        <f t="shared" si="27"/>
        <v>0</v>
      </c>
      <c r="W122" s="557"/>
      <c r="X122" s="557"/>
      <c r="Y122" s="559"/>
      <c r="Z122" s="557"/>
      <c r="AA122" s="557"/>
      <c r="AB122" s="557"/>
      <c r="AC122" s="628">
        <f t="shared" si="28"/>
        <v>0</v>
      </c>
      <c r="AD122" s="577"/>
      <c r="AE122" s="578"/>
      <c r="AF122" s="567"/>
      <c r="AG122" s="567"/>
      <c r="AH122" s="567"/>
      <c r="AI122" s="567"/>
      <c r="AJ122" s="567"/>
      <c r="AK122" s="567"/>
      <c r="AL122" s="560"/>
      <c r="AM122" s="560"/>
      <c r="AN122" s="560"/>
      <c r="AO122" s="579"/>
      <c r="AP122" s="561"/>
      <c r="AQ122" s="562"/>
      <c r="AR122" s="570"/>
      <c r="AS122" s="564"/>
      <c r="AT122" s="565"/>
      <c r="AU122" s="566"/>
      <c r="AV122" s="580"/>
      <c r="AW122" s="615" t="str">
        <f t="shared" si="29"/>
        <v>-</v>
      </c>
      <c r="AX122" s="576"/>
      <c r="AY122" s="557"/>
      <c r="AZ122" s="557"/>
      <c r="BA122" s="576"/>
      <c r="BB122" s="561"/>
      <c r="BC122" s="633" t="str">
        <f t="shared" si="30"/>
        <v>-</v>
      </c>
      <c r="BD122" s="576"/>
      <c r="BE122" s="557"/>
      <c r="BF122" s="633" t="str">
        <f t="shared" si="31"/>
        <v>-</v>
      </c>
      <c r="BG122" s="557"/>
      <c r="BH122" s="557"/>
      <c r="BI122" s="633"/>
      <c r="BJ122" s="573"/>
      <c r="BK122" s="561"/>
      <c r="BL122" s="561"/>
      <c r="BM122" s="573"/>
      <c r="BN122" s="561"/>
      <c r="BO122" s="634" t="str">
        <f t="shared" si="32"/>
        <v>-</v>
      </c>
      <c r="BP122" s="573"/>
      <c r="BQ122" s="560"/>
      <c r="BR122" s="560"/>
      <c r="BS122" s="561"/>
      <c r="BT122" s="561"/>
      <c r="BU122" s="561"/>
      <c r="BV122" s="561"/>
      <c r="BW122" s="635" t="str">
        <f t="shared" si="33"/>
        <v>-</v>
      </c>
      <c r="BX122" s="614"/>
      <c r="BY122" s="614"/>
      <c r="BZ122" s="614"/>
      <c r="CA122" s="614"/>
      <c r="CB122" s="614"/>
      <c r="CC122" s="614"/>
      <c r="CD122" s="617"/>
      <c r="CE122" s="616"/>
      <c r="CF122" s="616"/>
      <c r="CG122" s="616"/>
      <c r="CH122" s="616"/>
      <c r="CI122" s="614"/>
      <c r="CJ122" s="614"/>
      <c r="CK122" s="614"/>
      <c r="CL122" s="614"/>
      <c r="CM122" s="614"/>
      <c r="CN122" s="614"/>
      <c r="CO122" s="618"/>
      <c r="CP122" s="614"/>
      <c r="CQ122" s="623"/>
      <c r="CR122" s="624" t="str">
        <f t="shared" si="25"/>
        <v>-</v>
      </c>
      <c r="CS122" s="619" t="str">
        <f t="shared" si="34"/>
        <v>-</v>
      </c>
      <c r="CT122" s="557"/>
      <c r="CU122" s="557"/>
      <c r="CV122" s="570"/>
      <c r="CW122" s="570"/>
      <c r="CX122" s="570"/>
      <c r="CY122" s="571"/>
      <c r="CZ122" s="571"/>
      <c r="DA122" s="565"/>
      <c r="DB122" s="570"/>
      <c r="DC122" s="570"/>
      <c r="DD122" s="570"/>
      <c r="DE122" s="572"/>
      <c r="DF122" s="570"/>
      <c r="DG122" s="572"/>
      <c r="DH122" s="570"/>
      <c r="DI122" s="620" t="str">
        <f t="shared" si="35"/>
        <v/>
      </c>
      <c r="DJ122" s="570"/>
      <c r="DK122" s="572"/>
      <c r="DL122" s="570"/>
      <c r="DM122" s="570"/>
      <c r="DN122" s="570"/>
      <c r="DO122" s="570"/>
      <c r="DP122" s="570"/>
      <c r="DQ122" s="570"/>
      <c r="DR122" s="570"/>
      <c r="DS122" s="570"/>
      <c r="DT122" s="570"/>
      <c r="DU122" s="570"/>
      <c r="DV122" s="96"/>
      <c r="DW122" s="96"/>
      <c r="DX122" s="621"/>
      <c r="DY122" s="678"/>
      <c r="DZ122" s="678"/>
      <c r="EA122" s="678"/>
      <c r="EB122" s="678"/>
      <c r="EC122" s="678"/>
      <c r="ED122" s="1249"/>
      <c r="EE122" s="1249"/>
      <c r="EF122" s="1249"/>
      <c r="EG122" s="1249"/>
      <c r="EH122" s="1249"/>
      <c r="EI122" s="1249"/>
      <c r="EJ122" s="1249"/>
      <c r="EK122" s="1249"/>
      <c r="EL122" s="1249"/>
      <c r="EM122" s="1249"/>
      <c r="EN122" s="1249"/>
      <c r="EO122" s="1250"/>
      <c r="EP122" s="1249"/>
      <c r="EQ122" s="1249"/>
      <c r="ER122" s="1249"/>
      <c r="ES122" s="476" t="s">
        <v>349</v>
      </c>
    </row>
    <row r="123" spans="1:149" s="63" customFormat="1" hidden="1" x14ac:dyDescent="0.2">
      <c r="A123" s="557"/>
      <c r="B123" s="558"/>
      <c r="C123" s="558"/>
      <c r="D123" s="558"/>
      <c r="E123" s="558"/>
      <c r="F123" s="557"/>
      <c r="G123" s="557"/>
      <c r="H123" s="557"/>
      <c r="I123" s="3"/>
      <c r="J123" s="3"/>
      <c r="K123" s="3"/>
      <c r="L123" s="557"/>
      <c r="M123" s="557"/>
      <c r="N123" s="557"/>
      <c r="O123" s="628">
        <f t="shared" si="26"/>
        <v>0</v>
      </c>
      <c r="P123" s="557"/>
      <c r="Q123" s="557"/>
      <c r="R123" s="559"/>
      <c r="S123" s="557"/>
      <c r="T123" s="557"/>
      <c r="U123" s="557"/>
      <c r="V123" s="628">
        <f t="shared" si="27"/>
        <v>0</v>
      </c>
      <c r="W123" s="557"/>
      <c r="X123" s="557"/>
      <c r="Y123" s="559"/>
      <c r="Z123" s="557"/>
      <c r="AA123" s="557"/>
      <c r="AB123" s="557"/>
      <c r="AC123" s="628">
        <f t="shared" si="28"/>
        <v>0</v>
      </c>
      <c r="AD123" s="577"/>
      <c r="AE123" s="578"/>
      <c r="AF123" s="567"/>
      <c r="AG123" s="567"/>
      <c r="AH123" s="567"/>
      <c r="AI123" s="567"/>
      <c r="AJ123" s="567"/>
      <c r="AK123" s="567"/>
      <c r="AL123" s="560"/>
      <c r="AM123" s="560"/>
      <c r="AN123" s="560"/>
      <c r="AO123" s="579"/>
      <c r="AP123" s="561"/>
      <c r="AQ123" s="562"/>
      <c r="AR123" s="570"/>
      <c r="AS123" s="564"/>
      <c r="AT123" s="565"/>
      <c r="AU123" s="566"/>
      <c r="AV123" s="580"/>
      <c r="AW123" s="615" t="str">
        <f t="shared" si="29"/>
        <v>-</v>
      </c>
      <c r="AX123" s="576"/>
      <c r="AY123" s="557"/>
      <c r="AZ123" s="557"/>
      <c r="BA123" s="576"/>
      <c r="BB123" s="561"/>
      <c r="BC123" s="633" t="str">
        <f t="shared" si="30"/>
        <v>-</v>
      </c>
      <c r="BD123" s="576"/>
      <c r="BE123" s="557"/>
      <c r="BF123" s="633" t="str">
        <f t="shared" si="31"/>
        <v>-</v>
      </c>
      <c r="BG123" s="557"/>
      <c r="BH123" s="557"/>
      <c r="BI123" s="633"/>
      <c r="BJ123" s="573"/>
      <c r="BK123" s="561"/>
      <c r="BL123" s="561"/>
      <c r="BM123" s="573"/>
      <c r="BN123" s="561"/>
      <c r="BO123" s="634" t="str">
        <f t="shared" si="32"/>
        <v>-</v>
      </c>
      <c r="BP123" s="573"/>
      <c r="BQ123" s="560"/>
      <c r="BR123" s="560"/>
      <c r="BS123" s="561"/>
      <c r="BT123" s="561"/>
      <c r="BU123" s="561"/>
      <c r="BV123" s="561"/>
      <c r="BW123" s="635" t="str">
        <f t="shared" si="33"/>
        <v>-</v>
      </c>
      <c r="BX123" s="614"/>
      <c r="BY123" s="614"/>
      <c r="BZ123" s="614"/>
      <c r="CA123" s="614"/>
      <c r="CB123" s="614"/>
      <c r="CC123" s="614"/>
      <c r="CD123" s="617"/>
      <c r="CE123" s="616"/>
      <c r="CF123" s="616"/>
      <c r="CG123" s="616"/>
      <c r="CH123" s="616"/>
      <c r="CI123" s="614"/>
      <c r="CJ123" s="614"/>
      <c r="CK123" s="614"/>
      <c r="CL123" s="614"/>
      <c r="CM123" s="614"/>
      <c r="CN123" s="614"/>
      <c r="CO123" s="618"/>
      <c r="CP123" s="614"/>
      <c r="CQ123" s="623"/>
      <c r="CR123" s="624" t="str">
        <f t="shared" si="25"/>
        <v>-</v>
      </c>
      <c r="CS123" s="619" t="str">
        <f t="shared" si="34"/>
        <v>-</v>
      </c>
      <c r="CT123" s="557"/>
      <c r="CU123" s="557"/>
      <c r="CV123" s="570"/>
      <c r="CW123" s="570"/>
      <c r="CX123" s="570"/>
      <c r="CY123" s="571"/>
      <c r="CZ123" s="571"/>
      <c r="DA123" s="565"/>
      <c r="DB123" s="570"/>
      <c r="DC123" s="570"/>
      <c r="DD123" s="570"/>
      <c r="DE123" s="572"/>
      <c r="DF123" s="570"/>
      <c r="DG123" s="572"/>
      <c r="DH123" s="570"/>
      <c r="DI123" s="620" t="str">
        <f t="shared" si="35"/>
        <v/>
      </c>
      <c r="DJ123" s="570"/>
      <c r="DK123" s="572"/>
      <c r="DL123" s="570"/>
      <c r="DM123" s="570"/>
      <c r="DN123" s="570"/>
      <c r="DO123" s="570"/>
      <c r="DP123" s="570"/>
      <c r="DQ123" s="570"/>
      <c r="DR123" s="570"/>
      <c r="DS123" s="570"/>
      <c r="DT123" s="570"/>
      <c r="DU123" s="570"/>
      <c r="DV123" s="96"/>
      <c r="DW123" s="96"/>
      <c r="DX123" s="621"/>
      <c r="DY123" s="678"/>
      <c r="DZ123" s="678"/>
      <c r="EA123" s="678"/>
      <c r="EB123" s="678"/>
      <c r="EC123" s="678"/>
      <c r="ED123" s="1249"/>
      <c r="EE123" s="1249"/>
      <c r="EF123" s="1249"/>
      <c r="EG123" s="1249"/>
      <c r="EH123" s="1249"/>
      <c r="EI123" s="1249"/>
      <c r="EJ123" s="1249"/>
      <c r="EK123" s="1249"/>
      <c r="EL123" s="1249"/>
      <c r="EM123" s="1249"/>
      <c r="EN123" s="1249"/>
      <c r="EO123" s="1250"/>
      <c r="EP123" s="1249"/>
      <c r="EQ123" s="1249"/>
      <c r="ER123" s="1249"/>
      <c r="ES123" s="476" t="s">
        <v>349</v>
      </c>
    </row>
    <row r="124" spans="1:149" s="63" customFormat="1" hidden="1" x14ac:dyDescent="0.2">
      <c r="A124" s="557"/>
      <c r="B124" s="558"/>
      <c r="C124" s="558"/>
      <c r="D124" s="558"/>
      <c r="E124" s="558"/>
      <c r="F124" s="557"/>
      <c r="G124" s="557"/>
      <c r="H124" s="557"/>
      <c r="I124" s="3"/>
      <c r="J124" s="3"/>
      <c r="K124" s="3"/>
      <c r="L124" s="557"/>
      <c r="M124" s="557"/>
      <c r="N124" s="557"/>
      <c r="O124" s="628">
        <f t="shared" si="26"/>
        <v>0</v>
      </c>
      <c r="P124" s="557"/>
      <c r="Q124" s="557"/>
      <c r="R124" s="559"/>
      <c r="S124" s="557"/>
      <c r="T124" s="557"/>
      <c r="U124" s="557"/>
      <c r="V124" s="628">
        <f t="shared" si="27"/>
        <v>0</v>
      </c>
      <c r="W124" s="557"/>
      <c r="X124" s="557"/>
      <c r="Y124" s="559"/>
      <c r="Z124" s="557"/>
      <c r="AA124" s="557"/>
      <c r="AB124" s="557"/>
      <c r="AC124" s="628">
        <f t="shared" si="28"/>
        <v>0</v>
      </c>
      <c r="AD124" s="577"/>
      <c r="AE124" s="578"/>
      <c r="AF124" s="567"/>
      <c r="AG124" s="567"/>
      <c r="AH124" s="567"/>
      <c r="AI124" s="567"/>
      <c r="AJ124" s="567"/>
      <c r="AK124" s="567"/>
      <c r="AL124" s="560"/>
      <c r="AM124" s="560"/>
      <c r="AN124" s="560"/>
      <c r="AO124" s="579"/>
      <c r="AP124" s="561"/>
      <c r="AQ124" s="562"/>
      <c r="AR124" s="570"/>
      <c r="AS124" s="564"/>
      <c r="AT124" s="565"/>
      <c r="AU124" s="566"/>
      <c r="AV124" s="580"/>
      <c r="AW124" s="615" t="str">
        <f t="shared" si="29"/>
        <v>-</v>
      </c>
      <c r="AX124" s="576"/>
      <c r="AY124" s="557"/>
      <c r="AZ124" s="557"/>
      <c r="BA124" s="576"/>
      <c r="BB124" s="561"/>
      <c r="BC124" s="633" t="str">
        <f t="shared" si="30"/>
        <v>-</v>
      </c>
      <c r="BD124" s="576"/>
      <c r="BE124" s="557"/>
      <c r="BF124" s="633" t="str">
        <f t="shared" si="31"/>
        <v>-</v>
      </c>
      <c r="BG124" s="557"/>
      <c r="BH124" s="557"/>
      <c r="BI124" s="633"/>
      <c r="BJ124" s="573"/>
      <c r="BK124" s="561"/>
      <c r="BL124" s="561"/>
      <c r="BM124" s="573"/>
      <c r="BN124" s="561"/>
      <c r="BO124" s="634" t="str">
        <f t="shared" si="32"/>
        <v>-</v>
      </c>
      <c r="BP124" s="573"/>
      <c r="BQ124" s="560"/>
      <c r="BR124" s="560"/>
      <c r="BS124" s="561"/>
      <c r="BT124" s="561"/>
      <c r="BU124" s="561"/>
      <c r="BV124" s="561"/>
      <c r="BW124" s="635" t="str">
        <f t="shared" si="33"/>
        <v>-</v>
      </c>
      <c r="BX124" s="614"/>
      <c r="BY124" s="614"/>
      <c r="BZ124" s="614"/>
      <c r="CA124" s="614"/>
      <c r="CB124" s="614"/>
      <c r="CC124" s="614"/>
      <c r="CD124" s="617"/>
      <c r="CE124" s="616"/>
      <c r="CF124" s="616"/>
      <c r="CG124" s="616"/>
      <c r="CH124" s="616"/>
      <c r="CI124" s="614"/>
      <c r="CJ124" s="614"/>
      <c r="CK124" s="614"/>
      <c r="CL124" s="614"/>
      <c r="CM124" s="614"/>
      <c r="CN124" s="614"/>
      <c r="CO124" s="618"/>
      <c r="CP124" s="614"/>
      <c r="CQ124" s="623"/>
      <c r="CR124" s="624" t="str">
        <f t="shared" si="25"/>
        <v>-</v>
      </c>
      <c r="CS124" s="619" t="str">
        <f t="shared" si="34"/>
        <v>-</v>
      </c>
      <c r="CT124" s="557"/>
      <c r="CU124" s="557"/>
      <c r="CV124" s="570"/>
      <c r="CW124" s="570"/>
      <c r="CX124" s="570"/>
      <c r="CY124" s="571"/>
      <c r="CZ124" s="571"/>
      <c r="DA124" s="565"/>
      <c r="DB124" s="570"/>
      <c r="DC124" s="570"/>
      <c r="DD124" s="570"/>
      <c r="DE124" s="572"/>
      <c r="DF124" s="570"/>
      <c r="DG124" s="572"/>
      <c r="DH124" s="570"/>
      <c r="DI124" s="620" t="str">
        <f t="shared" si="35"/>
        <v/>
      </c>
      <c r="DJ124" s="570"/>
      <c r="DK124" s="572"/>
      <c r="DL124" s="570"/>
      <c r="DM124" s="570"/>
      <c r="DN124" s="570"/>
      <c r="DO124" s="570"/>
      <c r="DP124" s="570"/>
      <c r="DQ124" s="570"/>
      <c r="DR124" s="570"/>
      <c r="DS124" s="570"/>
      <c r="DT124" s="570"/>
      <c r="DU124" s="570"/>
      <c r="DV124" s="96"/>
      <c r="DW124" s="96"/>
      <c r="DX124" s="621"/>
      <c r="DY124" s="678"/>
      <c r="DZ124" s="678"/>
      <c r="EA124" s="678"/>
      <c r="EB124" s="678"/>
      <c r="EC124" s="678"/>
      <c r="ED124" s="1249"/>
      <c r="EE124" s="1249"/>
      <c r="EF124" s="1249"/>
      <c r="EG124" s="1249"/>
      <c r="EH124" s="1249"/>
      <c r="EI124" s="1249"/>
      <c r="EJ124" s="1249"/>
      <c r="EK124" s="1249"/>
      <c r="EL124" s="1249"/>
      <c r="EM124" s="1249"/>
      <c r="EN124" s="1249"/>
      <c r="EO124" s="1250"/>
      <c r="EP124" s="1249"/>
      <c r="EQ124" s="1249"/>
      <c r="ER124" s="1249"/>
      <c r="ES124" s="476" t="s">
        <v>349</v>
      </c>
    </row>
    <row r="125" spans="1:149" s="63" customFormat="1" hidden="1" x14ac:dyDescent="0.2">
      <c r="A125" s="557"/>
      <c r="B125" s="558"/>
      <c r="C125" s="558"/>
      <c r="D125" s="558"/>
      <c r="E125" s="558"/>
      <c r="F125" s="557"/>
      <c r="G125" s="557"/>
      <c r="H125" s="557"/>
      <c r="I125" s="3"/>
      <c r="J125" s="3"/>
      <c r="K125" s="3"/>
      <c r="L125" s="557"/>
      <c r="M125" s="557"/>
      <c r="N125" s="557"/>
      <c r="O125" s="628">
        <f t="shared" si="26"/>
        <v>0</v>
      </c>
      <c r="P125" s="557"/>
      <c r="Q125" s="557"/>
      <c r="R125" s="559"/>
      <c r="S125" s="557"/>
      <c r="T125" s="557"/>
      <c r="U125" s="557"/>
      <c r="V125" s="628">
        <f t="shared" si="27"/>
        <v>0</v>
      </c>
      <c r="W125" s="557"/>
      <c r="X125" s="557"/>
      <c r="Y125" s="559"/>
      <c r="Z125" s="557"/>
      <c r="AA125" s="557"/>
      <c r="AB125" s="557"/>
      <c r="AC125" s="628">
        <f t="shared" si="28"/>
        <v>0</v>
      </c>
      <c r="AD125" s="577"/>
      <c r="AE125" s="578"/>
      <c r="AF125" s="567"/>
      <c r="AG125" s="567"/>
      <c r="AH125" s="567"/>
      <c r="AI125" s="567"/>
      <c r="AJ125" s="567"/>
      <c r="AK125" s="567"/>
      <c r="AL125" s="560"/>
      <c r="AM125" s="560"/>
      <c r="AN125" s="560"/>
      <c r="AO125" s="579"/>
      <c r="AP125" s="561"/>
      <c r="AQ125" s="562"/>
      <c r="AR125" s="570"/>
      <c r="AS125" s="564"/>
      <c r="AT125" s="565"/>
      <c r="AU125" s="566"/>
      <c r="AV125" s="580"/>
      <c r="AW125" s="615" t="str">
        <f t="shared" si="29"/>
        <v>-</v>
      </c>
      <c r="AX125" s="576"/>
      <c r="AY125" s="557"/>
      <c r="AZ125" s="557"/>
      <c r="BA125" s="576"/>
      <c r="BB125" s="561"/>
      <c r="BC125" s="633" t="str">
        <f t="shared" si="30"/>
        <v>-</v>
      </c>
      <c r="BD125" s="576"/>
      <c r="BE125" s="557"/>
      <c r="BF125" s="633" t="str">
        <f t="shared" si="31"/>
        <v>-</v>
      </c>
      <c r="BG125" s="557"/>
      <c r="BH125" s="557"/>
      <c r="BI125" s="633"/>
      <c r="BJ125" s="573"/>
      <c r="BK125" s="561"/>
      <c r="BL125" s="561"/>
      <c r="BM125" s="573"/>
      <c r="BN125" s="561"/>
      <c r="BO125" s="634" t="str">
        <f t="shared" si="32"/>
        <v>-</v>
      </c>
      <c r="BP125" s="573"/>
      <c r="BQ125" s="560"/>
      <c r="BR125" s="560"/>
      <c r="BS125" s="561"/>
      <c r="BT125" s="561"/>
      <c r="BU125" s="561"/>
      <c r="BV125" s="561"/>
      <c r="BW125" s="635" t="str">
        <f t="shared" si="33"/>
        <v>-</v>
      </c>
      <c r="BX125" s="614"/>
      <c r="BY125" s="614"/>
      <c r="BZ125" s="614"/>
      <c r="CA125" s="614"/>
      <c r="CB125" s="614"/>
      <c r="CC125" s="614"/>
      <c r="CD125" s="617"/>
      <c r="CE125" s="616"/>
      <c r="CF125" s="616"/>
      <c r="CG125" s="616"/>
      <c r="CH125" s="616"/>
      <c r="CI125" s="614"/>
      <c r="CJ125" s="614"/>
      <c r="CK125" s="614"/>
      <c r="CL125" s="614"/>
      <c r="CM125" s="614"/>
      <c r="CN125" s="614"/>
      <c r="CO125" s="618"/>
      <c r="CP125" s="614"/>
      <c r="CQ125" s="623"/>
      <c r="CR125" s="624" t="str">
        <f t="shared" si="25"/>
        <v>-</v>
      </c>
      <c r="CS125" s="619" t="str">
        <f t="shared" si="34"/>
        <v>-</v>
      </c>
      <c r="CT125" s="557"/>
      <c r="CU125" s="557"/>
      <c r="CV125" s="570"/>
      <c r="CW125" s="570"/>
      <c r="CX125" s="570"/>
      <c r="CY125" s="571"/>
      <c r="CZ125" s="571"/>
      <c r="DA125" s="565"/>
      <c r="DB125" s="570"/>
      <c r="DC125" s="570"/>
      <c r="DD125" s="570"/>
      <c r="DE125" s="572"/>
      <c r="DF125" s="570"/>
      <c r="DG125" s="572"/>
      <c r="DH125" s="570"/>
      <c r="DI125" s="620" t="str">
        <f t="shared" si="35"/>
        <v/>
      </c>
      <c r="DJ125" s="570"/>
      <c r="DK125" s="572"/>
      <c r="DL125" s="570"/>
      <c r="DM125" s="570"/>
      <c r="DN125" s="570"/>
      <c r="DO125" s="570"/>
      <c r="DP125" s="570"/>
      <c r="DQ125" s="570"/>
      <c r="DR125" s="570"/>
      <c r="DS125" s="570"/>
      <c r="DT125" s="570"/>
      <c r="DU125" s="570"/>
      <c r="DV125" s="96"/>
      <c r="DW125" s="96"/>
      <c r="DX125" s="621"/>
      <c r="DY125" s="678"/>
      <c r="DZ125" s="678"/>
      <c r="EA125" s="678"/>
      <c r="EB125" s="678"/>
      <c r="EC125" s="678"/>
      <c r="ED125" s="1249"/>
      <c r="EE125" s="1249"/>
      <c r="EF125" s="1249"/>
      <c r="EG125" s="1249"/>
      <c r="EH125" s="1249"/>
      <c r="EI125" s="1249"/>
      <c r="EJ125" s="1249"/>
      <c r="EK125" s="1249"/>
      <c r="EL125" s="1249"/>
      <c r="EM125" s="1249"/>
      <c r="EN125" s="1249"/>
      <c r="EO125" s="1250"/>
      <c r="EP125" s="1249"/>
      <c r="EQ125" s="1249"/>
      <c r="ER125" s="1249"/>
      <c r="ES125" s="476" t="s">
        <v>349</v>
      </c>
    </row>
    <row r="126" spans="1:149" s="63" customFormat="1" hidden="1" x14ac:dyDescent="0.2">
      <c r="A126" s="557"/>
      <c r="B126" s="558"/>
      <c r="C126" s="558"/>
      <c r="D126" s="558"/>
      <c r="E126" s="558"/>
      <c r="F126" s="557"/>
      <c r="G126" s="557"/>
      <c r="H126" s="557"/>
      <c r="I126" s="3"/>
      <c r="J126" s="3"/>
      <c r="K126" s="3"/>
      <c r="L126" s="557"/>
      <c r="M126" s="557"/>
      <c r="N126" s="557"/>
      <c r="O126" s="628">
        <f t="shared" si="26"/>
        <v>0</v>
      </c>
      <c r="P126" s="557"/>
      <c r="Q126" s="557"/>
      <c r="R126" s="559"/>
      <c r="S126" s="557"/>
      <c r="T126" s="557"/>
      <c r="U126" s="557"/>
      <c r="V126" s="628">
        <f t="shared" si="27"/>
        <v>0</v>
      </c>
      <c r="W126" s="557"/>
      <c r="X126" s="557"/>
      <c r="Y126" s="559"/>
      <c r="Z126" s="557"/>
      <c r="AA126" s="557"/>
      <c r="AB126" s="557"/>
      <c r="AC126" s="628">
        <f t="shared" si="28"/>
        <v>0</v>
      </c>
      <c r="AD126" s="577"/>
      <c r="AE126" s="578"/>
      <c r="AF126" s="567"/>
      <c r="AG126" s="567"/>
      <c r="AH126" s="567"/>
      <c r="AI126" s="567"/>
      <c r="AJ126" s="567"/>
      <c r="AK126" s="567"/>
      <c r="AL126" s="560"/>
      <c r="AM126" s="560"/>
      <c r="AN126" s="560"/>
      <c r="AO126" s="579"/>
      <c r="AP126" s="561"/>
      <c r="AQ126" s="562"/>
      <c r="AR126" s="570"/>
      <c r="AS126" s="564"/>
      <c r="AT126" s="565"/>
      <c r="AU126" s="566"/>
      <c r="AV126" s="580"/>
      <c r="AW126" s="615" t="str">
        <f t="shared" si="29"/>
        <v>-</v>
      </c>
      <c r="AX126" s="576"/>
      <c r="AY126" s="557"/>
      <c r="AZ126" s="557"/>
      <c r="BA126" s="576"/>
      <c r="BB126" s="561"/>
      <c r="BC126" s="633" t="str">
        <f t="shared" si="30"/>
        <v>-</v>
      </c>
      <c r="BD126" s="576"/>
      <c r="BE126" s="557"/>
      <c r="BF126" s="633" t="str">
        <f t="shared" si="31"/>
        <v>-</v>
      </c>
      <c r="BG126" s="557"/>
      <c r="BH126" s="557"/>
      <c r="BI126" s="633"/>
      <c r="BJ126" s="573"/>
      <c r="BK126" s="561"/>
      <c r="BL126" s="561"/>
      <c r="BM126" s="573"/>
      <c r="BN126" s="561"/>
      <c r="BO126" s="634" t="str">
        <f t="shared" si="32"/>
        <v>-</v>
      </c>
      <c r="BP126" s="573"/>
      <c r="BQ126" s="560"/>
      <c r="BR126" s="560"/>
      <c r="BS126" s="561"/>
      <c r="BT126" s="561"/>
      <c r="BU126" s="561"/>
      <c r="BV126" s="561"/>
      <c r="BW126" s="635" t="str">
        <f t="shared" si="33"/>
        <v>-</v>
      </c>
      <c r="BX126" s="614"/>
      <c r="BY126" s="614"/>
      <c r="BZ126" s="614"/>
      <c r="CA126" s="614"/>
      <c r="CB126" s="614"/>
      <c r="CC126" s="614"/>
      <c r="CD126" s="617"/>
      <c r="CE126" s="616"/>
      <c r="CF126" s="616"/>
      <c r="CG126" s="616"/>
      <c r="CH126" s="616"/>
      <c r="CI126" s="614"/>
      <c r="CJ126" s="614"/>
      <c r="CK126" s="614"/>
      <c r="CL126" s="614"/>
      <c r="CM126" s="614"/>
      <c r="CN126" s="614"/>
      <c r="CO126" s="618"/>
      <c r="CP126" s="614"/>
      <c r="CQ126" s="623"/>
      <c r="CR126" s="624" t="str">
        <f t="shared" si="25"/>
        <v>-</v>
      </c>
      <c r="CS126" s="619" t="str">
        <f t="shared" si="34"/>
        <v>-</v>
      </c>
      <c r="CT126" s="557"/>
      <c r="CU126" s="557"/>
      <c r="CV126" s="570"/>
      <c r="CW126" s="570"/>
      <c r="CX126" s="570"/>
      <c r="CY126" s="571"/>
      <c r="CZ126" s="571"/>
      <c r="DA126" s="565"/>
      <c r="DB126" s="570"/>
      <c r="DC126" s="570"/>
      <c r="DD126" s="570"/>
      <c r="DE126" s="572"/>
      <c r="DF126" s="570"/>
      <c r="DG126" s="572"/>
      <c r="DH126" s="570"/>
      <c r="DI126" s="620" t="str">
        <f t="shared" si="35"/>
        <v/>
      </c>
      <c r="DJ126" s="570"/>
      <c r="DK126" s="572"/>
      <c r="DL126" s="570"/>
      <c r="DM126" s="570"/>
      <c r="DN126" s="570"/>
      <c r="DO126" s="570"/>
      <c r="DP126" s="570"/>
      <c r="DQ126" s="570"/>
      <c r="DR126" s="570"/>
      <c r="DS126" s="570"/>
      <c r="DT126" s="570"/>
      <c r="DU126" s="570"/>
      <c r="DV126" s="96"/>
      <c r="DW126" s="96"/>
      <c r="DX126" s="621"/>
      <c r="DY126" s="678"/>
      <c r="DZ126" s="678"/>
      <c r="EA126" s="678"/>
      <c r="EB126" s="678"/>
      <c r="EC126" s="678"/>
      <c r="ED126" s="1249"/>
      <c r="EE126" s="1249"/>
      <c r="EF126" s="1249"/>
      <c r="EG126" s="1249"/>
      <c r="EH126" s="1249"/>
      <c r="EI126" s="1249"/>
      <c r="EJ126" s="1249"/>
      <c r="EK126" s="1249"/>
      <c r="EL126" s="1249"/>
      <c r="EM126" s="1249"/>
      <c r="EN126" s="1249"/>
      <c r="EO126" s="1250"/>
      <c r="EP126" s="1249"/>
      <c r="EQ126" s="1249"/>
      <c r="ER126" s="1249"/>
      <c r="ES126" s="476" t="s">
        <v>349</v>
      </c>
    </row>
    <row r="127" spans="1:149" s="63" customFormat="1" hidden="1" x14ac:dyDescent="0.2">
      <c r="A127" s="563"/>
      <c r="B127" s="574"/>
      <c r="C127" s="574"/>
      <c r="D127" s="574"/>
      <c r="E127" s="566"/>
      <c r="F127" s="563"/>
      <c r="G127" s="563"/>
      <c r="H127" s="563"/>
      <c r="I127" s="3"/>
      <c r="J127" s="3"/>
      <c r="K127" s="3"/>
      <c r="L127" s="557"/>
      <c r="M127" s="557"/>
      <c r="N127" s="557"/>
      <c r="O127" s="628">
        <f t="shared" si="26"/>
        <v>0</v>
      </c>
      <c r="P127" s="557"/>
      <c r="Q127" s="557"/>
      <c r="R127" s="559"/>
      <c r="S127" s="557"/>
      <c r="T127" s="557"/>
      <c r="U127" s="557"/>
      <c r="V127" s="628">
        <f t="shared" si="27"/>
        <v>0</v>
      </c>
      <c r="W127" s="557"/>
      <c r="X127" s="557"/>
      <c r="Y127" s="559"/>
      <c r="Z127" s="557"/>
      <c r="AA127" s="557"/>
      <c r="AB127" s="557"/>
      <c r="AC127" s="628">
        <f t="shared" si="28"/>
        <v>0</v>
      </c>
      <c r="AD127" s="577"/>
      <c r="AE127" s="578"/>
      <c r="AF127" s="567"/>
      <c r="AG127" s="567"/>
      <c r="AH127" s="567"/>
      <c r="AI127" s="567"/>
      <c r="AJ127" s="567"/>
      <c r="AK127" s="567"/>
      <c r="AL127" s="568"/>
      <c r="AM127" s="568"/>
      <c r="AN127" s="568"/>
      <c r="AO127" s="579"/>
      <c r="AP127" s="557"/>
      <c r="AQ127" s="575"/>
      <c r="AR127" s="570"/>
      <c r="AS127" s="564"/>
      <c r="AT127" s="566"/>
      <c r="AU127" s="566"/>
      <c r="AV127" s="580"/>
      <c r="AW127" s="615" t="str">
        <f t="shared" si="29"/>
        <v>-</v>
      </c>
      <c r="AX127" s="576"/>
      <c r="AY127" s="557"/>
      <c r="AZ127" s="557"/>
      <c r="BA127" s="576"/>
      <c r="BB127" s="557"/>
      <c r="BC127" s="633" t="str">
        <f t="shared" si="30"/>
        <v>-</v>
      </c>
      <c r="BD127" s="576"/>
      <c r="BE127" s="563"/>
      <c r="BF127" s="633" t="str">
        <f t="shared" si="31"/>
        <v>-</v>
      </c>
      <c r="BG127" s="563"/>
      <c r="BH127" s="563"/>
      <c r="BI127" s="633"/>
      <c r="BJ127" s="573"/>
      <c r="BK127" s="561"/>
      <c r="BL127" s="561"/>
      <c r="BM127" s="573"/>
      <c r="BN127" s="561"/>
      <c r="BO127" s="634" t="str">
        <f t="shared" si="32"/>
        <v>-</v>
      </c>
      <c r="BP127" s="573"/>
      <c r="BQ127" s="560"/>
      <c r="BR127" s="560"/>
      <c r="BS127" s="561"/>
      <c r="BT127" s="561"/>
      <c r="BU127" s="561"/>
      <c r="BV127" s="561"/>
      <c r="BW127" s="635" t="str">
        <f t="shared" si="33"/>
        <v>-</v>
      </c>
      <c r="BX127" s="614"/>
      <c r="BY127" s="614"/>
      <c r="BZ127" s="614"/>
      <c r="CA127" s="614"/>
      <c r="CB127" s="614"/>
      <c r="CC127" s="614"/>
      <c r="CD127" s="617"/>
      <c r="CE127" s="616"/>
      <c r="CF127" s="616"/>
      <c r="CG127" s="616"/>
      <c r="CH127" s="616"/>
      <c r="CI127" s="614"/>
      <c r="CJ127" s="614"/>
      <c r="CK127" s="614"/>
      <c r="CL127" s="614"/>
      <c r="CM127" s="614"/>
      <c r="CN127" s="614"/>
      <c r="CO127" s="618"/>
      <c r="CP127" s="614"/>
      <c r="CQ127" s="623"/>
      <c r="CR127" s="624" t="str">
        <f t="shared" si="25"/>
        <v>-</v>
      </c>
      <c r="CS127" s="619" t="str">
        <f t="shared" si="34"/>
        <v>-</v>
      </c>
      <c r="CT127" s="563"/>
      <c r="CU127" s="563"/>
      <c r="CV127" s="570"/>
      <c r="CW127" s="570"/>
      <c r="CX127" s="570"/>
      <c r="CY127" s="571"/>
      <c r="CZ127" s="571"/>
      <c r="DA127" s="565"/>
      <c r="DB127" s="570"/>
      <c r="DC127" s="570"/>
      <c r="DD127" s="570"/>
      <c r="DE127" s="572"/>
      <c r="DF127" s="570"/>
      <c r="DG127" s="572"/>
      <c r="DH127" s="570"/>
      <c r="DI127" s="620" t="str">
        <f t="shared" si="35"/>
        <v/>
      </c>
      <c r="DJ127" s="570"/>
      <c r="DK127" s="572"/>
      <c r="DL127" s="570"/>
      <c r="DM127" s="570"/>
      <c r="DN127" s="570"/>
      <c r="DO127" s="570"/>
      <c r="DP127" s="570"/>
      <c r="DQ127" s="570"/>
      <c r="DR127" s="570"/>
      <c r="DS127" s="570"/>
      <c r="DT127" s="570"/>
      <c r="DU127" s="570"/>
      <c r="DV127" s="96"/>
      <c r="DW127" s="96"/>
      <c r="DX127" s="621"/>
      <c r="DY127" s="678"/>
      <c r="DZ127" s="678"/>
      <c r="EA127" s="678"/>
      <c r="EB127" s="678"/>
      <c r="EC127" s="678"/>
      <c r="ED127" s="1249"/>
      <c r="EE127" s="1249"/>
      <c r="EF127" s="1249"/>
      <c r="EG127" s="1249"/>
      <c r="EH127" s="1249"/>
      <c r="EI127" s="1249"/>
      <c r="EJ127" s="1249"/>
      <c r="EK127" s="1249"/>
      <c r="EL127" s="1249"/>
      <c r="EM127" s="1249"/>
      <c r="EN127" s="1249"/>
      <c r="EO127" s="1250"/>
      <c r="EP127" s="1249"/>
      <c r="EQ127" s="1249"/>
      <c r="ER127" s="1249"/>
      <c r="ES127" s="476" t="s">
        <v>349</v>
      </c>
    </row>
    <row r="128" spans="1:149" s="63" customFormat="1" hidden="1" x14ac:dyDescent="0.2">
      <c r="A128" s="563"/>
      <c r="B128" s="574"/>
      <c r="C128" s="574"/>
      <c r="D128" s="574"/>
      <c r="E128" s="566"/>
      <c r="F128" s="563"/>
      <c r="G128" s="563"/>
      <c r="H128" s="563"/>
      <c r="I128" s="3"/>
      <c r="J128" s="3"/>
      <c r="K128" s="3"/>
      <c r="L128" s="557"/>
      <c r="M128" s="557"/>
      <c r="N128" s="557"/>
      <c r="O128" s="628">
        <f t="shared" si="26"/>
        <v>0</v>
      </c>
      <c r="P128" s="557"/>
      <c r="Q128" s="557"/>
      <c r="R128" s="559"/>
      <c r="S128" s="557"/>
      <c r="T128" s="557"/>
      <c r="U128" s="557"/>
      <c r="V128" s="628">
        <f t="shared" si="27"/>
        <v>0</v>
      </c>
      <c r="W128" s="557"/>
      <c r="X128" s="557"/>
      <c r="Y128" s="559"/>
      <c r="Z128" s="557"/>
      <c r="AA128" s="557"/>
      <c r="AB128" s="557"/>
      <c r="AC128" s="628">
        <f t="shared" si="28"/>
        <v>0</v>
      </c>
      <c r="AD128" s="577"/>
      <c r="AE128" s="578"/>
      <c r="AF128" s="567"/>
      <c r="AG128" s="567"/>
      <c r="AH128" s="567"/>
      <c r="AI128" s="567"/>
      <c r="AJ128" s="567"/>
      <c r="AK128" s="567"/>
      <c r="AL128" s="568"/>
      <c r="AM128" s="568"/>
      <c r="AN128" s="568"/>
      <c r="AO128" s="579"/>
      <c r="AP128" s="557"/>
      <c r="AQ128" s="575"/>
      <c r="AR128" s="570"/>
      <c r="AS128" s="564"/>
      <c r="AT128" s="566"/>
      <c r="AU128" s="566"/>
      <c r="AV128" s="580"/>
      <c r="AW128" s="615" t="str">
        <f t="shared" si="29"/>
        <v>-</v>
      </c>
      <c r="AX128" s="576"/>
      <c r="AY128" s="557"/>
      <c r="AZ128" s="557"/>
      <c r="BA128" s="576"/>
      <c r="BB128" s="557"/>
      <c r="BC128" s="633" t="str">
        <f t="shared" si="30"/>
        <v>-</v>
      </c>
      <c r="BD128" s="576"/>
      <c r="BE128" s="563"/>
      <c r="BF128" s="633" t="str">
        <f t="shared" si="31"/>
        <v>-</v>
      </c>
      <c r="BG128" s="563"/>
      <c r="BH128" s="563"/>
      <c r="BI128" s="633"/>
      <c r="BJ128" s="573"/>
      <c r="BK128" s="561"/>
      <c r="BL128" s="561"/>
      <c r="BM128" s="573"/>
      <c r="BN128" s="561"/>
      <c r="BO128" s="634" t="str">
        <f t="shared" si="32"/>
        <v>-</v>
      </c>
      <c r="BP128" s="573"/>
      <c r="BQ128" s="560"/>
      <c r="BR128" s="560"/>
      <c r="BS128" s="561"/>
      <c r="BT128" s="561"/>
      <c r="BU128" s="561"/>
      <c r="BV128" s="561"/>
      <c r="BW128" s="635" t="str">
        <f t="shared" si="33"/>
        <v>-</v>
      </c>
      <c r="BX128" s="614"/>
      <c r="BY128" s="614"/>
      <c r="BZ128" s="614"/>
      <c r="CA128" s="614"/>
      <c r="CB128" s="614"/>
      <c r="CC128" s="614"/>
      <c r="CD128" s="617"/>
      <c r="CE128" s="616"/>
      <c r="CF128" s="616"/>
      <c r="CG128" s="616"/>
      <c r="CH128" s="616"/>
      <c r="CI128" s="614"/>
      <c r="CJ128" s="614"/>
      <c r="CK128" s="614"/>
      <c r="CL128" s="614"/>
      <c r="CM128" s="614"/>
      <c r="CN128" s="614"/>
      <c r="CO128" s="618"/>
      <c r="CP128" s="614"/>
      <c r="CQ128" s="623"/>
      <c r="CR128" s="624" t="str">
        <f t="shared" si="25"/>
        <v>-</v>
      </c>
      <c r="CS128" s="619" t="str">
        <f t="shared" si="34"/>
        <v>-</v>
      </c>
      <c r="CT128" s="563"/>
      <c r="CU128" s="563"/>
      <c r="CV128" s="570"/>
      <c r="CW128" s="570"/>
      <c r="CX128" s="570"/>
      <c r="CY128" s="571"/>
      <c r="CZ128" s="571"/>
      <c r="DA128" s="565"/>
      <c r="DB128" s="570"/>
      <c r="DC128" s="570"/>
      <c r="DD128" s="570"/>
      <c r="DE128" s="572"/>
      <c r="DF128" s="570"/>
      <c r="DG128" s="572"/>
      <c r="DH128" s="570"/>
      <c r="DI128" s="620" t="str">
        <f t="shared" si="35"/>
        <v/>
      </c>
      <c r="DJ128" s="570"/>
      <c r="DK128" s="572"/>
      <c r="DL128" s="570"/>
      <c r="DM128" s="570"/>
      <c r="DN128" s="570"/>
      <c r="DO128" s="570"/>
      <c r="DP128" s="570"/>
      <c r="DQ128" s="570"/>
      <c r="DR128" s="570"/>
      <c r="DS128" s="570"/>
      <c r="DT128" s="570"/>
      <c r="DU128" s="570"/>
      <c r="DV128" s="96"/>
      <c r="DW128" s="96"/>
      <c r="DX128" s="621"/>
      <c r="DY128" s="678"/>
      <c r="DZ128" s="678"/>
      <c r="EA128" s="678"/>
      <c r="EB128" s="678"/>
      <c r="EC128" s="678"/>
      <c r="ED128" s="1249"/>
      <c r="EE128" s="1249"/>
      <c r="EF128" s="1249"/>
      <c r="EG128" s="1249"/>
      <c r="EH128" s="1249"/>
      <c r="EI128" s="1249"/>
      <c r="EJ128" s="1249"/>
      <c r="EK128" s="1249"/>
      <c r="EL128" s="1249"/>
      <c r="EM128" s="1249"/>
      <c r="EN128" s="1249"/>
      <c r="EO128" s="1250"/>
      <c r="EP128" s="1249"/>
      <c r="EQ128" s="1249"/>
      <c r="ER128" s="1249"/>
      <c r="ES128" s="476" t="s">
        <v>349</v>
      </c>
    </row>
    <row r="129" spans="1:149" s="63" customFormat="1" hidden="1" x14ac:dyDescent="0.2">
      <c r="A129" s="563"/>
      <c r="B129" s="574"/>
      <c r="C129" s="574"/>
      <c r="D129" s="574"/>
      <c r="E129" s="566"/>
      <c r="F129" s="563"/>
      <c r="G129" s="563"/>
      <c r="H129" s="563"/>
      <c r="I129" s="3"/>
      <c r="J129" s="3"/>
      <c r="K129" s="3"/>
      <c r="L129" s="557"/>
      <c r="M129" s="557"/>
      <c r="N129" s="557"/>
      <c r="O129" s="628">
        <f t="shared" si="26"/>
        <v>0</v>
      </c>
      <c r="P129" s="557"/>
      <c r="Q129" s="557"/>
      <c r="R129" s="559"/>
      <c r="S129" s="557"/>
      <c r="T129" s="557"/>
      <c r="U129" s="557"/>
      <c r="V129" s="628">
        <f t="shared" si="27"/>
        <v>0</v>
      </c>
      <c r="W129" s="557"/>
      <c r="X129" s="557"/>
      <c r="Y129" s="559"/>
      <c r="Z129" s="557"/>
      <c r="AA129" s="557"/>
      <c r="AB129" s="557"/>
      <c r="AC129" s="628">
        <f t="shared" si="28"/>
        <v>0</v>
      </c>
      <c r="AD129" s="577"/>
      <c r="AE129" s="578"/>
      <c r="AF129" s="567"/>
      <c r="AG129" s="567"/>
      <c r="AH129" s="567"/>
      <c r="AI129" s="567"/>
      <c r="AJ129" s="567"/>
      <c r="AK129" s="567"/>
      <c r="AL129" s="568"/>
      <c r="AM129" s="568"/>
      <c r="AN129" s="568"/>
      <c r="AO129" s="579"/>
      <c r="AP129" s="557"/>
      <c r="AQ129" s="575"/>
      <c r="AR129" s="570"/>
      <c r="AS129" s="564"/>
      <c r="AT129" s="566"/>
      <c r="AU129" s="566"/>
      <c r="AV129" s="580"/>
      <c r="AW129" s="615" t="str">
        <f t="shared" si="29"/>
        <v>-</v>
      </c>
      <c r="AX129" s="576"/>
      <c r="AY129" s="557"/>
      <c r="AZ129" s="557"/>
      <c r="BA129" s="576"/>
      <c r="BB129" s="557"/>
      <c r="BC129" s="633" t="str">
        <f t="shared" si="30"/>
        <v>-</v>
      </c>
      <c r="BD129" s="576"/>
      <c r="BE129" s="563"/>
      <c r="BF129" s="633" t="str">
        <f t="shared" si="31"/>
        <v>-</v>
      </c>
      <c r="BG129" s="563"/>
      <c r="BH129" s="563"/>
      <c r="BI129" s="633"/>
      <c r="BJ129" s="573"/>
      <c r="BK129" s="561"/>
      <c r="BL129" s="561"/>
      <c r="BM129" s="573"/>
      <c r="BN129" s="561"/>
      <c r="BO129" s="634" t="str">
        <f t="shared" si="32"/>
        <v>-</v>
      </c>
      <c r="BP129" s="573"/>
      <c r="BQ129" s="560"/>
      <c r="BR129" s="560"/>
      <c r="BS129" s="561"/>
      <c r="BT129" s="561"/>
      <c r="BU129" s="561"/>
      <c r="BV129" s="561"/>
      <c r="BW129" s="635" t="str">
        <f t="shared" si="33"/>
        <v>-</v>
      </c>
      <c r="BX129" s="614"/>
      <c r="BY129" s="614"/>
      <c r="BZ129" s="614"/>
      <c r="CA129" s="614"/>
      <c r="CB129" s="614"/>
      <c r="CC129" s="614"/>
      <c r="CD129" s="617"/>
      <c r="CE129" s="616"/>
      <c r="CF129" s="616"/>
      <c r="CG129" s="616"/>
      <c r="CH129" s="616"/>
      <c r="CI129" s="614"/>
      <c r="CJ129" s="614"/>
      <c r="CK129" s="614"/>
      <c r="CL129" s="614"/>
      <c r="CM129" s="614"/>
      <c r="CN129" s="614"/>
      <c r="CO129" s="618"/>
      <c r="CP129" s="614"/>
      <c r="CQ129" s="623"/>
      <c r="CR129" s="624" t="str">
        <f t="shared" si="25"/>
        <v>-</v>
      </c>
      <c r="CS129" s="619" t="str">
        <f t="shared" si="34"/>
        <v>-</v>
      </c>
      <c r="CT129" s="563"/>
      <c r="CU129" s="563"/>
      <c r="CV129" s="570"/>
      <c r="CW129" s="570"/>
      <c r="CX129" s="570"/>
      <c r="CY129" s="571"/>
      <c r="CZ129" s="571"/>
      <c r="DA129" s="565"/>
      <c r="DB129" s="570"/>
      <c r="DC129" s="570"/>
      <c r="DD129" s="570"/>
      <c r="DE129" s="572"/>
      <c r="DF129" s="570"/>
      <c r="DG129" s="572"/>
      <c r="DH129" s="570"/>
      <c r="DI129" s="620" t="str">
        <f t="shared" si="35"/>
        <v/>
      </c>
      <c r="DJ129" s="570"/>
      <c r="DK129" s="572"/>
      <c r="DL129" s="570"/>
      <c r="DM129" s="570"/>
      <c r="DN129" s="570"/>
      <c r="DO129" s="570"/>
      <c r="DP129" s="570"/>
      <c r="DQ129" s="570"/>
      <c r="DR129" s="570"/>
      <c r="DS129" s="570"/>
      <c r="DT129" s="570"/>
      <c r="DU129" s="570"/>
      <c r="DV129" s="96"/>
      <c r="DW129" s="96"/>
      <c r="DX129" s="621"/>
      <c r="DY129" s="678"/>
      <c r="DZ129" s="678"/>
      <c r="EA129" s="678"/>
      <c r="EB129" s="678"/>
      <c r="EC129" s="678"/>
      <c r="ED129" s="1249"/>
      <c r="EE129" s="1249"/>
      <c r="EF129" s="1249"/>
      <c r="EG129" s="1249"/>
      <c r="EH129" s="1249"/>
      <c r="EI129" s="1249"/>
      <c r="EJ129" s="1249"/>
      <c r="EK129" s="1249"/>
      <c r="EL129" s="1249"/>
      <c r="EM129" s="1249"/>
      <c r="EN129" s="1249"/>
      <c r="EO129" s="1250"/>
      <c r="EP129" s="1249"/>
      <c r="EQ129" s="1249"/>
      <c r="ER129" s="1249"/>
      <c r="ES129" s="476" t="s">
        <v>349</v>
      </c>
    </row>
    <row r="130" spans="1:149" s="63" customFormat="1" hidden="1" x14ac:dyDescent="0.2">
      <c r="A130" s="557"/>
      <c r="B130" s="558"/>
      <c r="C130" s="558"/>
      <c r="D130" s="558"/>
      <c r="E130" s="558"/>
      <c r="F130" s="557"/>
      <c r="G130" s="557"/>
      <c r="H130" s="557"/>
      <c r="I130" s="3"/>
      <c r="J130" s="3"/>
      <c r="K130" s="3"/>
      <c r="L130" s="557"/>
      <c r="M130" s="557"/>
      <c r="N130" s="557"/>
      <c r="O130" s="628">
        <f t="shared" si="26"/>
        <v>0</v>
      </c>
      <c r="P130" s="557"/>
      <c r="Q130" s="557"/>
      <c r="R130" s="559"/>
      <c r="S130" s="557"/>
      <c r="T130" s="557"/>
      <c r="U130" s="557"/>
      <c r="V130" s="628">
        <f t="shared" si="27"/>
        <v>0</v>
      </c>
      <c r="W130" s="557"/>
      <c r="X130" s="557"/>
      <c r="Y130" s="559"/>
      <c r="Z130" s="557"/>
      <c r="AA130" s="557"/>
      <c r="AB130" s="557"/>
      <c r="AC130" s="628">
        <f t="shared" si="28"/>
        <v>0</v>
      </c>
      <c r="AD130" s="577"/>
      <c r="AE130" s="578"/>
      <c r="AF130" s="567"/>
      <c r="AG130" s="567"/>
      <c r="AH130" s="567"/>
      <c r="AI130" s="567"/>
      <c r="AJ130" s="567"/>
      <c r="AK130" s="567"/>
      <c r="AL130" s="560"/>
      <c r="AM130" s="560"/>
      <c r="AN130" s="560"/>
      <c r="AO130" s="579"/>
      <c r="AP130" s="561"/>
      <c r="AQ130" s="562"/>
      <c r="AR130" s="570"/>
      <c r="AS130" s="564"/>
      <c r="AT130" s="565"/>
      <c r="AU130" s="566"/>
      <c r="AV130" s="580"/>
      <c r="AW130" s="615" t="str">
        <f t="shared" si="29"/>
        <v>-</v>
      </c>
      <c r="AX130" s="576"/>
      <c r="AY130" s="557"/>
      <c r="AZ130" s="557"/>
      <c r="BA130" s="576"/>
      <c r="BB130" s="561"/>
      <c r="BC130" s="633" t="str">
        <f t="shared" si="30"/>
        <v>-</v>
      </c>
      <c r="BD130" s="576"/>
      <c r="BE130" s="557"/>
      <c r="BF130" s="633" t="str">
        <f t="shared" si="31"/>
        <v>-</v>
      </c>
      <c r="BG130" s="557"/>
      <c r="BH130" s="557"/>
      <c r="BI130" s="633"/>
      <c r="BJ130" s="573"/>
      <c r="BK130" s="561"/>
      <c r="BL130" s="561"/>
      <c r="BM130" s="573"/>
      <c r="BN130" s="561"/>
      <c r="BO130" s="634" t="str">
        <f t="shared" si="32"/>
        <v>-</v>
      </c>
      <c r="BP130" s="573"/>
      <c r="BQ130" s="560"/>
      <c r="BR130" s="560"/>
      <c r="BS130" s="561"/>
      <c r="BT130" s="561"/>
      <c r="BU130" s="561"/>
      <c r="BV130" s="561"/>
      <c r="BW130" s="635" t="str">
        <f t="shared" si="33"/>
        <v>-</v>
      </c>
      <c r="BX130" s="614"/>
      <c r="BY130" s="614"/>
      <c r="BZ130" s="614"/>
      <c r="CA130" s="614"/>
      <c r="CB130" s="614"/>
      <c r="CC130" s="614"/>
      <c r="CD130" s="617"/>
      <c r="CE130" s="616"/>
      <c r="CF130" s="616"/>
      <c r="CG130" s="616"/>
      <c r="CH130" s="616"/>
      <c r="CI130" s="614"/>
      <c r="CJ130" s="614"/>
      <c r="CK130" s="614"/>
      <c r="CL130" s="614"/>
      <c r="CM130" s="614"/>
      <c r="CN130" s="614"/>
      <c r="CO130" s="618"/>
      <c r="CP130" s="614"/>
      <c r="CQ130" s="623"/>
      <c r="CR130" s="624" t="str">
        <f t="shared" si="25"/>
        <v>-</v>
      </c>
      <c r="CS130" s="619" t="str">
        <f t="shared" si="34"/>
        <v>-</v>
      </c>
      <c r="CT130" s="557"/>
      <c r="CU130" s="557"/>
      <c r="CV130" s="570"/>
      <c r="CW130" s="570"/>
      <c r="CX130" s="570"/>
      <c r="CY130" s="571"/>
      <c r="CZ130" s="571"/>
      <c r="DA130" s="565"/>
      <c r="DB130" s="570"/>
      <c r="DC130" s="570"/>
      <c r="DD130" s="570"/>
      <c r="DE130" s="572"/>
      <c r="DF130" s="570"/>
      <c r="DG130" s="572"/>
      <c r="DH130" s="570"/>
      <c r="DI130" s="620" t="str">
        <f t="shared" si="35"/>
        <v/>
      </c>
      <c r="DJ130" s="570"/>
      <c r="DK130" s="572"/>
      <c r="DL130" s="570"/>
      <c r="DM130" s="570"/>
      <c r="DN130" s="570"/>
      <c r="DO130" s="570"/>
      <c r="DP130" s="570"/>
      <c r="DQ130" s="570"/>
      <c r="DR130" s="570"/>
      <c r="DS130" s="570"/>
      <c r="DT130" s="570"/>
      <c r="DU130" s="570"/>
      <c r="DV130" s="96"/>
      <c r="DW130" s="96"/>
      <c r="DX130" s="621"/>
      <c r="DY130" s="678"/>
      <c r="DZ130" s="678"/>
      <c r="EA130" s="678"/>
      <c r="EB130" s="678"/>
      <c r="EC130" s="678"/>
      <c r="ED130" s="1249"/>
      <c r="EE130" s="1249"/>
      <c r="EF130" s="1249"/>
      <c r="EG130" s="1249"/>
      <c r="EH130" s="1249"/>
      <c r="EI130" s="1249"/>
      <c r="EJ130" s="1249"/>
      <c r="EK130" s="1249"/>
      <c r="EL130" s="1249"/>
      <c r="EM130" s="1249"/>
      <c r="EN130" s="1249"/>
      <c r="EO130" s="1250"/>
      <c r="EP130" s="1249"/>
      <c r="EQ130" s="1249"/>
      <c r="ER130" s="1249"/>
      <c r="ES130" s="476" t="s">
        <v>349</v>
      </c>
    </row>
    <row r="131" spans="1:149" s="63" customFormat="1" hidden="1" x14ac:dyDescent="0.2">
      <c r="A131" s="557"/>
      <c r="B131" s="558"/>
      <c r="C131" s="558"/>
      <c r="D131" s="558"/>
      <c r="E131" s="558"/>
      <c r="F131" s="557"/>
      <c r="G131" s="557"/>
      <c r="H131" s="557"/>
      <c r="I131" s="3"/>
      <c r="J131" s="3"/>
      <c r="K131" s="3"/>
      <c r="L131" s="557"/>
      <c r="M131" s="557"/>
      <c r="N131" s="557"/>
      <c r="O131" s="628">
        <f t="shared" si="26"/>
        <v>0</v>
      </c>
      <c r="P131" s="557"/>
      <c r="Q131" s="557"/>
      <c r="R131" s="559"/>
      <c r="S131" s="557"/>
      <c r="T131" s="557"/>
      <c r="U131" s="557"/>
      <c r="V131" s="628">
        <f t="shared" si="27"/>
        <v>0</v>
      </c>
      <c r="W131" s="557"/>
      <c r="X131" s="557"/>
      <c r="Y131" s="559"/>
      <c r="Z131" s="557"/>
      <c r="AA131" s="557"/>
      <c r="AB131" s="557"/>
      <c r="AC131" s="628">
        <f t="shared" si="28"/>
        <v>0</v>
      </c>
      <c r="AD131" s="577"/>
      <c r="AE131" s="578"/>
      <c r="AF131" s="567"/>
      <c r="AG131" s="567"/>
      <c r="AH131" s="567"/>
      <c r="AI131" s="567"/>
      <c r="AJ131" s="567"/>
      <c r="AK131" s="567"/>
      <c r="AL131" s="560"/>
      <c r="AM131" s="560"/>
      <c r="AN131" s="560"/>
      <c r="AO131" s="579"/>
      <c r="AP131" s="561"/>
      <c r="AQ131" s="562"/>
      <c r="AR131" s="570"/>
      <c r="AS131" s="564"/>
      <c r="AT131" s="565"/>
      <c r="AU131" s="566"/>
      <c r="AV131" s="580"/>
      <c r="AW131" s="615" t="str">
        <f t="shared" si="29"/>
        <v>-</v>
      </c>
      <c r="AX131" s="576"/>
      <c r="AY131" s="557"/>
      <c r="AZ131" s="557"/>
      <c r="BA131" s="576"/>
      <c r="BB131" s="561"/>
      <c r="BC131" s="633" t="str">
        <f t="shared" si="30"/>
        <v>-</v>
      </c>
      <c r="BD131" s="576"/>
      <c r="BE131" s="557"/>
      <c r="BF131" s="633" t="str">
        <f t="shared" si="31"/>
        <v>-</v>
      </c>
      <c r="BG131" s="557"/>
      <c r="BH131" s="557"/>
      <c r="BI131" s="633"/>
      <c r="BJ131" s="573"/>
      <c r="BK131" s="561"/>
      <c r="BL131" s="561"/>
      <c r="BM131" s="573"/>
      <c r="BN131" s="561"/>
      <c r="BO131" s="634" t="str">
        <f t="shared" si="32"/>
        <v>-</v>
      </c>
      <c r="BP131" s="573"/>
      <c r="BQ131" s="560"/>
      <c r="BR131" s="560"/>
      <c r="BS131" s="561"/>
      <c r="BT131" s="561"/>
      <c r="BU131" s="561"/>
      <c r="BV131" s="561"/>
      <c r="BW131" s="635" t="str">
        <f t="shared" si="33"/>
        <v>-</v>
      </c>
      <c r="BX131" s="614"/>
      <c r="BY131" s="614"/>
      <c r="BZ131" s="614"/>
      <c r="CA131" s="614"/>
      <c r="CB131" s="614"/>
      <c r="CC131" s="614"/>
      <c r="CD131" s="617"/>
      <c r="CE131" s="616"/>
      <c r="CF131" s="616"/>
      <c r="CG131" s="616"/>
      <c r="CH131" s="616"/>
      <c r="CI131" s="614"/>
      <c r="CJ131" s="614"/>
      <c r="CK131" s="614"/>
      <c r="CL131" s="614"/>
      <c r="CM131" s="614"/>
      <c r="CN131" s="614"/>
      <c r="CO131" s="618"/>
      <c r="CP131" s="614"/>
      <c r="CQ131" s="623"/>
      <c r="CR131" s="624" t="str">
        <f t="shared" si="25"/>
        <v>-</v>
      </c>
      <c r="CS131" s="619" t="str">
        <f t="shared" si="34"/>
        <v>-</v>
      </c>
      <c r="CT131" s="557"/>
      <c r="CU131" s="557"/>
      <c r="CV131" s="570"/>
      <c r="CW131" s="570"/>
      <c r="CX131" s="570"/>
      <c r="CY131" s="571"/>
      <c r="CZ131" s="571"/>
      <c r="DA131" s="565"/>
      <c r="DB131" s="570"/>
      <c r="DC131" s="570"/>
      <c r="DD131" s="570"/>
      <c r="DE131" s="572"/>
      <c r="DF131" s="570"/>
      <c r="DG131" s="572"/>
      <c r="DH131" s="570"/>
      <c r="DI131" s="620" t="str">
        <f t="shared" si="35"/>
        <v/>
      </c>
      <c r="DJ131" s="570"/>
      <c r="DK131" s="572"/>
      <c r="DL131" s="570"/>
      <c r="DM131" s="570"/>
      <c r="DN131" s="570"/>
      <c r="DO131" s="570"/>
      <c r="DP131" s="570"/>
      <c r="DQ131" s="570"/>
      <c r="DR131" s="570"/>
      <c r="DS131" s="570"/>
      <c r="DT131" s="570"/>
      <c r="DU131" s="570"/>
      <c r="DV131" s="96"/>
      <c r="DW131" s="96"/>
      <c r="DX131" s="621"/>
      <c r="DY131" s="678"/>
      <c r="DZ131" s="678"/>
      <c r="EA131" s="678"/>
      <c r="EB131" s="678"/>
      <c r="EC131" s="678"/>
      <c r="ED131" s="1249"/>
      <c r="EE131" s="1249"/>
      <c r="EF131" s="1249"/>
      <c r="EG131" s="1249"/>
      <c r="EH131" s="1249"/>
      <c r="EI131" s="1249"/>
      <c r="EJ131" s="1249"/>
      <c r="EK131" s="1249"/>
      <c r="EL131" s="1249"/>
      <c r="EM131" s="1249"/>
      <c r="EN131" s="1249"/>
      <c r="EO131" s="1250"/>
      <c r="EP131" s="1249"/>
      <c r="EQ131" s="1249"/>
      <c r="ER131" s="1249"/>
      <c r="ES131" s="476" t="s">
        <v>349</v>
      </c>
    </row>
    <row r="132" spans="1:149" s="63" customFormat="1" hidden="1" x14ac:dyDescent="0.2">
      <c r="A132" s="557"/>
      <c r="B132" s="558"/>
      <c r="C132" s="558"/>
      <c r="D132" s="558"/>
      <c r="E132" s="558"/>
      <c r="F132" s="557"/>
      <c r="G132" s="557"/>
      <c r="H132" s="557"/>
      <c r="I132" s="3"/>
      <c r="J132" s="3"/>
      <c r="K132" s="3"/>
      <c r="L132" s="557"/>
      <c r="M132" s="557"/>
      <c r="N132" s="557"/>
      <c r="O132" s="628">
        <f t="shared" si="26"/>
        <v>0</v>
      </c>
      <c r="P132" s="557"/>
      <c r="Q132" s="557"/>
      <c r="R132" s="559"/>
      <c r="S132" s="557"/>
      <c r="T132" s="557"/>
      <c r="U132" s="557"/>
      <c r="V132" s="628">
        <f t="shared" si="27"/>
        <v>0</v>
      </c>
      <c r="W132" s="557"/>
      <c r="X132" s="557"/>
      <c r="Y132" s="559"/>
      <c r="Z132" s="557"/>
      <c r="AA132" s="557"/>
      <c r="AB132" s="557"/>
      <c r="AC132" s="628">
        <f t="shared" si="28"/>
        <v>0</v>
      </c>
      <c r="AD132" s="577"/>
      <c r="AE132" s="578"/>
      <c r="AF132" s="567"/>
      <c r="AG132" s="567"/>
      <c r="AH132" s="567"/>
      <c r="AI132" s="567"/>
      <c r="AJ132" s="567"/>
      <c r="AK132" s="567"/>
      <c r="AL132" s="560"/>
      <c r="AM132" s="560"/>
      <c r="AN132" s="560"/>
      <c r="AO132" s="579"/>
      <c r="AP132" s="561"/>
      <c r="AQ132" s="562"/>
      <c r="AR132" s="570"/>
      <c r="AS132" s="564"/>
      <c r="AT132" s="565"/>
      <c r="AU132" s="566"/>
      <c r="AV132" s="580"/>
      <c r="AW132" s="615" t="str">
        <f t="shared" si="29"/>
        <v>-</v>
      </c>
      <c r="AX132" s="576"/>
      <c r="AY132" s="557"/>
      <c r="AZ132" s="557"/>
      <c r="BA132" s="576"/>
      <c r="BB132" s="561"/>
      <c r="BC132" s="633" t="str">
        <f t="shared" si="30"/>
        <v>-</v>
      </c>
      <c r="BD132" s="576"/>
      <c r="BE132" s="557"/>
      <c r="BF132" s="633" t="str">
        <f t="shared" si="31"/>
        <v>-</v>
      </c>
      <c r="BG132" s="557"/>
      <c r="BH132" s="557"/>
      <c r="BI132" s="633"/>
      <c r="BJ132" s="573"/>
      <c r="BK132" s="561"/>
      <c r="BL132" s="561"/>
      <c r="BM132" s="573"/>
      <c r="BN132" s="561"/>
      <c r="BO132" s="634" t="str">
        <f t="shared" si="32"/>
        <v>-</v>
      </c>
      <c r="BP132" s="573"/>
      <c r="BQ132" s="560"/>
      <c r="BR132" s="560"/>
      <c r="BS132" s="561"/>
      <c r="BT132" s="561"/>
      <c r="BU132" s="561"/>
      <c r="BV132" s="561"/>
      <c r="BW132" s="635" t="str">
        <f t="shared" si="33"/>
        <v>-</v>
      </c>
      <c r="BX132" s="614"/>
      <c r="BY132" s="614"/>
      <c r="BZ132" s="614"/>
      <c r="CA132" s="614"/>
      <c r="CB132" s="614"/>
      <c r="CC132" s="614"/>
      <c r="CD132" s="617"/>
      <c r="CE132" s="616"/>
      <c r="CF132" s="616"/>
      <c r="CG132" s="616"/>
      <c r="CH132" s="616"/>
      <c r="CI132" s="614"/>
      <c r="CJ132" s="614"/>
      <c r="CK132" s="614"/>
      <c r="CL132" s="614"/>
      <c r="CM132" s="614"/>
      <c r="CN132" s="614"/>
      <c r="CO132" s="618"/>
      <c r="CP132" s="614"/>
      <c r="CQ132" s="623"/>
      <c r="CR132" s="624" t="str">
        <f t="shared" si="25"/>
        <v>-</v>
      </c>
      <c r="CS132" s="619" t="str">
        <f t="shared" si="34"/>
        <v>-</v>
      </c>
      <c r="CT132" s="557"/>
      <c r="CU132" s="557"/>
      <c r="CV132" s="570"/>
      <c r="CW132" s="570"/>
      <c r="CX132" s="570"/>
      <c r="CY132" s="571"/>
      <c r="CZ132" s="571"/>
      <c r="DA132" s="565"/>
      <c r="DB132" s="570"/>
      <c r="DC132" s="570"/>
      <c r="DD132" s="570"/>
      <c r="DE132" s="572"/>
      <c r="DF132" s="570"/>
      <c r="DG132" s="572"/>
      <c r="DH132" s="570"/>
      <c r="DI132" s="620" t="str">
        <f t="shared" si="35"/>
        <v/>
      </c>
      <c r="DJ132" s="570"/>
      <c r="DK132" s="572"/>
      <c r="DL132" s="570"/>
      <c r="DM132" s="570"/>
      <c r="DN132" s="570"/>
      <c r="DO132" s="570"/>
      <c r="DP132" s="570"/>
      <c r="DQ132" s="570"/>
      <c r="DR132" s="570"/>
      <c r="DS132" s="570"/>
      <c r="DT132" s="570"/>
      <c r="DU132" s="570"/>
      <c r="DV132" s="96"/>
      <c r="DW132" s="96"/>
      <c r="DX132" s="621"/>
      <c r="DY132" s="678"/>
      <c r="DZ132" s="678"/>
      <c r="EA132" s="678"/>
      <c r="EB132" s="678"/>
      <c r="EC132" s="678"/>
      <c r="ED132" s="1249"/>
      <c r="EE132" s="1249"/>
      <c r="EF132" s="1249"/>
      <c r="EG132" s="1249"/>
      <c r="EH132" s="1249"/>
      <c r="EI132" s="1249"/>
      <c r="EJ132" s="1249"/>
      <c r="EK132" s="1249"/>
      <c r="EL132" s="1249"/>
      <c r="EM132" s="1249"/>
      <c r="EN132" s="1249"/>
      <c r="EO132" s="1250"/>
      <c r="EP132" s="1249"/>
      <c r="EQ132" s="1249"/>
      <c r="ER132" s="1249"/>
      <c r="ES132" s="476" t="s">
        <v>349</v>
      </c>
    </row>
    <row r="133" spans="1:149" s="63" customFormat="1" hidden="1" x14ac:dyDescent="0.2">
      <c r="A133" s="557"/>
      <c r="B133" s="558"/>
      <c r="C133" s="558"/>
      <c r="D133" s="558"/>
      <c r="E133" s="558"/>
      <c r="F133" s="557"/>
      <c r="G133" s="557"/>
      <c r="H133" s="557"/>
      <c r="I133" s="3"/>
      <c r="J133" s="3"/>
      <c r="K133" s="3"/>
      <c r="L133" s="557"/>
      <c r="M133" s="557"/>
      <c r="N133" s="557"/>
      <c r="O133" s="628">
        <f t="shared" si="26"/>
        <v>0</v>
      </c>
      <c r="P133" s="557"/>
      <c r="Q133" s="557"/>
      <c r="R133" s="559"/>
      <c r="S133" s="557"/>
      <c r="T133" s="557"/>
      <c r="U133" s="557"/>
      <c r="V133" s="628">
        <f t="shared" si="27"/>
        <v>0</v>
      </c>
      <c r="W133" s="557"/>
      <c r="X133" s="557"/>
      <c r="Y133" s="559"/>
      <c r="Z133" s="557"/>
      <c r="AA133" s="557"/>
      <c r="AB133" s="557"/>
      <c r="AC133" s="628">
        <f t="shared" si="28"/>
        <v>0</v>
      </c>
      <c r="AD133" s="577"/>
      <c r="AE133" s="578"/>
      <c r="AF133" s="567"/>
      <c r="AG133" s="567"/>
      <c r="AH133" s="567"/>
      <c r="AI133" s="567"/>
      <c r="AJ133" s="567"/>
      <c r="AK133" s="567"/>
      <c r="AL133" s="560"/>
      <c r="AM133" s="560"/>
      <c r="AN133" s="560"/>
      <c r="AO133" s="579"/>
      <c r="AP133" s="561"/>
      <c r="AQ133" s="562"/>
      <c r="AR133" s="570"/>
      <c r="AS133" s="564"/>
      <c r="AT133" s="565"/>
      <c r="AU133" s="566"/>
      <c r="AV133" s="580"/>
      <c r="AW133" s="615" t="str">
        <f t="shared" si="29"/>
        <v>-</v>
      </c>
      <c r="AX133" s="576"/>
      <c r="AY133" s="557"/>
      <c r="AZ133" s="557"/>
      <c r="BA133" s="576"/>
      <c r="BB133" s="561"/>
      <c r="BC133" s="633" t="str">
        <f t="shared" si="30"/>
        <v>-</v>
      </c>
      <c r="BD133" s="576"/>
      <c r="BE133" s="557"/>
      <c r="BF133" s="633" t="str">
        <f t="shared" si="31"/>
        <v>-</v>
      </c>
      <c r="BG133" s="557"/>
      <c r="BH133" s="557"/>
      <c r="BI133" s="633"/>
      <c r="BJ133" s="573"/>
      <c r="BK133" s="561"/>
      <c r="BL133" s="561"/>
      <c r="BM133" s="573"/>
      <c r="BN133" s="561"/>
      <c r="BO133" s="634" t="str">
        <f t="shared" si="32"/>
        <v>-</v>
      </c>
      <c r="BP133" s="573"/>
      <c r="BQ133" s="560"/>
      <c r="BR133" s="560"/>
      <c r="BS133" s="561"/>
      <c r="BT133" s="561"/>
      <c r="BU133" s="561"/>
      <c r="BV133" s="561"/>
      <c r="BW133" s="635" t="str">
        <f t="shared" si="33"/>
        <v>-</v>
      </c>
      <c r="BX133" s="614"/>
      <c r="BY133" s="614"/>
      <c r="BZ133" s="614"/>
      <c r="CA133" s="614"/>
      <c r="CB133" s="614"/>
      <c r="CC133" s="614"/>
      <c r="CD133" s="617"/>
      <c r="CE133" s="616"/>
      <c r="CF133" s="616"/>
      <c r="CG133" s="616"/>
      <c r="CH133" s="616"/>
      <c r="CI133" s="614"/>
      <c r="CJ133" s="614"/>
      <c r="CK133" s="614"/>
      <c r="CL133" s="614"/>
      <c r="CM133" s="614"/>
      <c r="CN133" s="614"/>
      <c r="CO133" s="618"/>
      <c r="CP133" s="614"/>
      <c r="CQ133" s="623"/>
      <c r="CR133" s="624" t="str">
        <f t="shared" si="25"/>
        <v>-</v>
      </c>
      <c r="CS133" s="619" t="str">
        <f t="shared" si="34"/>
        <v>-</v>
      </c>
      <c r="CT133" s="557"/>
      <c r="CU133" s="557"/>
      <c r="CV133" s="570"/>
      <c r="CW133" s="570"/>
      <c r="CX133" s="570"/>
      <c r="CY133" s="571"/>
      <c r="CZ133" s="571"/>
      <c r="DA133" s="565"/>
      <c r="DB133" s="570"/>
      <c r="DC133" s="570"/>
      <c r="DD133" s="570"/>
      <c r="DE133" s="572"/>
      <c r="DF133" s="570"/>
      <c r="DG133" s="572"/>
      <c r="DH133" s="570"/>
      <c r="DI133" s="620" t="str">
        <f t="shared" si="35"/>
        <v/>
      </c>
      <c r="DJ133" s="570"/>
      <c r="DK133" s="572"/>
      <c r="DL133" s="570"/>
      <c r="DM133" s="570"/>
      <c r="DN133" s="570"/>
      <c r="DO133" s="570"/>
      <c r="DP133" s="570"/>
      <c r="DQ133" s="570"/>
      <c r="DR133" s="570"/>
      <c r="DS133" s="570"/>
      <c r="DT133" s="570"/>
      <c r="DU133" s="570"/>
      <c r="DV133" s="96"/>
      <c r="DW133" s="96"/>
      <c r="DX133" s="621"/>
      <c r="DY133" s="678"/>
      <c r="DZ133" s="678"/>
      <c r="EA133" s="678"/>
      <c r="EB133" s="678"/>
      <c r="EC133" s="678"/>
      <c r="ED133" s="1249"/>
      <c r="EE133" s="1249"/>
      <c r="EF133" s="1249"/>
      <c r="EG133" s="1249"/>
      <c r="EH133" s="1249"/>
      <c r="EI133" s="1249"/>
      <c r="EJ133" s="1249"/>
      <c r="EK133" s="1249"/>
      <c r="EL133" s="1249"/>
      <c r="EM133" s="1249"/>
      <c r="EN133" s="1249"/>
      <c r="EO133" s="1250"/>
      <c r="EP133" s="1249"/>
      <c r="EQ133" s="1249"/>
      <c r="ER133" s="1249"/>
      <c r="ES133" s="476" t="s">
        <v>349</v>
      </c>
    </row>
    <row r="134" spans="1:149" s="63" customFormat="1" hidden="1" x14ac:dyDescent="0.2">
      <c r="A134" s="557"/>
      <c r="B134" s="558"/>
      <c r="C134" s="558"/>
      <c r="D134" s="558"/>
      <c r="E134" s="558"/>
      <c r="F134" s="557"/>
      <c r="G134" s="557"/>
      <c r="H134" s="557"/>
      <c r="I134" s="3"/>
      <c r="J134" s="3"/>
      <c r="K134" s="3"/>
      <c r="L134" s="557"/>
      <c r="M134" s="557"/>
      <c r="N134" s="557"/>
      <c r="O134" s="628">
        <f t="shared" si="26"/>
        <v>0</v>
      </c>
      <c r="P134" s="557"/>
      <c r="Q134" s="557"/>
      <c r="R134" s="559"/>
      <c r="S134" s="557"/>
      <c r="T134" s="557"/>
      <c r="U134" s="557"/>
      <c r="V134" s="628">
        <f t="shared" si="27"/>
        <v>0</v>
      </c>
      <c r="W134" s="557"/>
      <c r="X134" s="557"/>
      <c r="Y134" s="559"/>
      <c r="Z134" s="557"/>
      <c r="AA134" s="557"/>
      <c r="AB134" s="557"/>
      <c r="AC134" s="628">
        <f t="shared" si="28"/>
        <v>0</v>
      </c>
      <c r="AD134" s="577"/>
      <c r="AE134" s="578"/>
      <c r="AF134" s="567"/>
      <c r="AG134" s="567"/>
      <c r="AH134" s="567"/>
      <c r="AI134" s="567"/>
      <c r="AJ134" s="567"/>
      <c r="AK134" s="567"/>
      <c r="AL134" s="560"/>
      <c r="AM134" s="560"/>
      <c r="AN134" s="560"/>
      <c r="AO134" s="579"/>
      <c r="AP134" s="561"/>
      <c r="AQ134" s="562"/>
      <c r="AR134" s="570"/>
      <c r="AS134" s="564"/>
      <c r="AT134" s="565"/>
      <c r="AU134" s="566"/>
      <c r="AV134" s="580"/>
      <c r="AW134" s="615" t="str">
        <f t="shared" si="29"/>
        <v>-</v>
      </c>
      <c r="AX134" s="576"/>
      <c r="AY134" s="557"/>
      <c r="AZ134" s="557"/>
      <c r="BA134" s="576"/>
      <c r="BB134" s="561"/>
      <c r="BC134" s="633" t="str">
        <f t="shared" si="30"/>
        <v>-</v>
      </c>
      <c r="BD134" s="576"/>
      <c r="BE134" s="557"/>
      <c r="BF134" s="633" t="str">
        <f t="shared" si="31"/>
        <v>-</v>
      </c>
      <c r="BG134" s="557"/>
      <c r="BH134" s="557"/>
      <c r="BI134" s="633"/>
      <c r="BJ134" s="573"/>
      <c r="BK134" s="561"/>
      <c r="BL134" s="561"/>
      <c r="BM134" s="573"/>
      <c r="BN134" s="561"/>
      <c r="BO134" s="634" t="str">
        <f t="shared" si="32"/>
        <v>-</v>
      </c>
      <c r="BP134" s="573"/>
      <c r="BQ134" s="560"/>
      <c r="BR134" s="560"/>
      <c r="BS134" s="561"/>
      <c r="BT134" s="561"/>
      <c r="BU134" s="561"/>
      <c r="BV134" s="561"/>
      <c r="BW134" s="635" t="str">
        <f t="shared" si="33"/>
        <v>-</v>
      </c>
      <c r="BX134" s="614"/>
      <c r="BY134" s="614"/>
      <c r="BZ134" s="614"/>
      <c r="CA134" s="614"/>
      <c r="CB134" s="614"/>
      <c r="CC134" s="614"/>
      <c r="CD134" s="617"/>
      <c r="CE134" s="616"/>
      <c r="CF134" s="616"/>
      <c r="CG134" s="616"/>
      <c r="CH134" s="616"/>
      <c r="CI134" s="614"/>
      <c r="CJ134" s="614"/>
      <c r="CK134" s="614"/>
      <c r="CL134" s="614"/>
      <c r="CM134" s="614"/>
      <c r="CN134" s="614"/>
      <c r="CO134" s="618"/>
      <c r="CP134" s="614"/>
      <c r="CQ134" s="623"/>
      <c r="CR134" s="624" t="str">
        <f t="shared" si="25"/>
        <v>-</v>
      </c>
      <c r="CS134" s="619" t="str">
        <f t="shared" si="34"/>
        <v>-</v>
      </c>
      <c r="CT134" s="557"/>
      <c r="CU134" s="557"/>
      <c r="CV134" s="570"/>
      <c r="CW134" s="570"/>
      <c r="CX134" s="570"/>
      <c r="CY134" s="571"/>
      <c r="CZ134" s="571"/>
      <c r="DA134" s="565"/>
      <c r="DB134" s="570"/>
      <c r="DC134" s="570"/>
      <c r="DD134" s="570"/>
      <c r="DE134" s="572"/>
      <c r="DF134" s="570"/>
      <c r="DG134" s="572"/>
      <c r="DH134" s="570"/>
      <c r="DI134" s="620" t="str">
        <f t="shared" si="35"/>
        <v/>
      </c>
      <c r="DJ134" s="570"/>
      <c r="DK134" s="572"/>
      <c r="DL134" s="570"/>
      <c r="DM134" s="570"/>
      <c r="DN134" s="570"/>
      <c r="DO134" s="570"/>
      <c r="DP134" s="570"/>
      <c r="DQ134" s="570"/>
      <c r="DR134" s="570"/>
      <c r="DS134" s="570"/>
      <c r="DT134" s="570"/>
      <c r="DU134" s="570"/>
      <c r="DV134" s="96"/>
      <c r="DW134" s="96"/>
      <c r="DX134" s="621"/>
      <c r="DY134" s="678"/>
      <c r="DZ134" s="678"/>
      <c r="EA134" s="678"/>
      <c r="EB134" s="678"/>
      <c r="EC134" s="678"/>
      <c r="ED134" s="1249"/>
      <c r="EE134" s="1249"/>
      <c r="EF134" s="1249"/>
      <c r="EG134" s="1249"/>
      <c r="EH134" s="1249"/>
      <c r="EI134" s="1249"/>
      <c r="EJ134" s="1249"/>
      <c r="EK134" s="1249"/>
      <c r="EL134" s="1249"/>
      <c r="EM134" s="1249"/>
      <c r="EN134" s="1249"/>
      <c r="EO134" s="1250"/>
      <c r="EP134" s="1249"/>
      <c r="EQ134" s="1249"/>
      <c r="ER134" s="1249"/>
      <c r="ES134" s="476" t="s">
        <v>349</v>
      </c>
    </row>
    <row r="135" spans="1:149" s="63" customFormat="1" hidden="1" x14ac:dyDescent="0.2">
      <c r="A135" s="557"/>
      <c r="B135" s="558"/>
      <c r="C135" s="558"/>
      <c r="D135" s="558"/>
      <c r="E135" s="558"/>
      <c r="F135" s="557"/>
      <c r="G135" s="557"/>
      <c r="H135" s="557"/>
      <c r="I135" s="3"/>
      <c r="J135" s="3"/>
      <c r="K135" s="3"/>
      <c r="L135" s="557"/>
      <c r="M135" s="557"/>
      <c r="N135" s="557"/>
      <c r="O135" s="628">
        <f t="shared" si="26"/>
        <v>0</v>
      </c>
      <c r="P135" s="557"/>
      <c r="Q135" s="557"/>
      <c r="R135" s="559"/>
      <c r="S135" s="557"/>
      <c r="T135" s="557"/>
      <c r="U135" s="557"/>
      <c r="V135" s="628">
        <f t="shared" si="27"/>
        <v>0</v>
      </c>
      <c r="W135" s="557"/>
      <c r="X135" s="557"/>
      <c r="Y135" s="559"/>
      <c r="Z135" s="557"/>
      <c r="AA135" s="557"/>
      <c r="AB135" s="557"/>
      <c r="AC135" s="628">
        <f t="shared" si="28"/>
        <v>0</v>
      </c>
      <c r="AD135" s="577"/>
      <c r="AE135" s="578"/>
      <c r="AF135" s="567"/>
      <c r="AG135" s="567"/>
      <c r="AH135" s="567"/>
      <c r="AI135" s="567"/>
      <c r="AJ135" s="567"/>
      <c r="AK135" s="567"/>
      <c r="AL135" s="560"/>
      <c r="AM135" s="560"/>
      <c r="AN135" s="560"/>
      <c r="AO135" s="579"/>
      <c r="AP135" s="561"/>
      <c r="AQ135" s="562"/>
      <c r="AR135" s="570"/>
      <c r="AS135" s="564"/>
      <c r="AT135" s="565"/>
      <c r="AU135" s="566"/>
      <c r="AV135" s="580"/>
      <c r="AW135" s="615" t="str">
        <f t="shared" si="29"/>
        <v>-</v>
      </c>
      <c r="AX135" s="576"/>
      <c r="AY135" s="557"/>
      <c r="AZ135" s="557"/>
      <c r="BA135" s="576"/>
      <c r="BB135" s="561"/>
      <c r="BC135" s="633" t="str">
        <f t="shared" si="30"/>
        <v>-</v>
      </c>
      <c r="BD135" s="576"/>
      <c r="BE135" s="557"/>
      <c r="BF135" s="633" t="str">
        <f t="shared" si="31"/>
        <v>-</v>
      </c>
      <c r="BG135" s="557"/>
      <c r="BH135" s="557"/>
      <c r="BI135" s="633"/>
      <c r="BJ135" s="573"/>
      <c r="BK135" s="561"/>
      <c r="BL135" s="561"/>
      <c r="BM135" s="573"/>
      <c r="BN135" s="561"/>
      <c r="BO135" s="634" t="str">
        <f t="shared" si="32"/>
        <v>-</v>
      </c>
      <c r="BP135" s="573"/>
      <c r="BQ135" s="560"/>
      <c r="BR135" s="560"/>
      <c r="BS135" s="561"/>
      <c r="BT135" s="561"/>
      <c r="BU135" s="561"/>
      <c r="BV135" s="561"/>
      <c r="BW135" s="635" t="str">
        <f t="shared" si="33"/>
        <v>-</v>
      </c>
      <c r="BX135" s="614"/>
      <c r="BY135" s="614"/>
      <c r="BZ135" s="614"/>
      <c r="CA135" s="614"/>
      <c r="CB135" s="614"/>
      <c r="CC135" s="614"/>
      <c r="CD135" s="617"/>
      <c r="CE135" s="616"/>
      <c r="CF135" s="616"/>
      <c r="CG135" s="616"/>
      <c r="CH135" s="616"/>
      <c r="CI135" s="614"/>
      <c r="CJ135" s="614"/>
      <c r="CK135" s="614"/>
      <c r="CL135" s="614"/>
      <c r="CM135" s="614"/>
      <c r="CN135" s="614"/>
      <c r="CO135" s="618"/>
      <c r="CP135" s="614"/>
      <c r="CQ135" s="623"/>
      <c r="CR135" s="624" t="str">
        <f t="shared" si="25"/>
        <v>-</v>
      </c>
      <c r="CS135" s="619" t="str">
        <f t="shared" si="34"/>
        <v>-</v>
      </c>
      <c r="CT135" s="557"/>
      <c r="CU135" s="557"/>
      <c r="CV135" s="570"/>
      <c r="CW135" s="570"/>
      <c r="CX135" s="570"/>
      <c r="CY135" s="571"/>
      <c r="CZ135" s="571"/>
      <c r="DA135" s="565"/>
      <c r="DB135" s="570"/>
      <c r="DC135" s="570"/>
      <c r="DD135" s="570"/>
      <c r="DE135" s="572"/>
      <c r="DF135" s="570"/>
      <c r="DG135" s="572"/>
      <c r="DH135" s="570"/>
      <c r="DI135" s="620" t="str">
        <f t="shared" si="35"/>
        <v/>
      </c>
      <c r="DJ135" s="570"/>
      <c r="DK135" s="572"/>
      <c r="DL135" s="570"/>
      <c r="DM135" s="570"/>
      <c r="DN135" s="570"/>
      <c r="DO135" s="570"/>
      <c r="DP135" s="570"/>
      <c r="DQ135" s="570"/>
      <c r="DR135" s="570"/>
      <c r="DS135" s="570"/>
      <c r="DT135" s="570"/>
      <c r="DU135" s="570"/>
      <c r="DV135" s="96"/>
      <c r="DW135" s="96"/>
      <c r="DX135" s="621"/>
      <c r="DY135" s="678"/>
      <c r="DZ135" s="678"/>
      <c r="EA135" s="678"/>
      <c r="EB135" s="678"/>
      <c r="EC135" s="678"/>
      <c r="ED135" s="1249"/>
      <c r="EE135" s="1249"/>
      <c r="EF135" s="1249"/>
      <c r="EG135" s="1249"/>
      <c r="EH135" s="1249"/>
      <c r="EI135" s="1249"/>
      <c r="EJ135" s="1249"/>
      <c r="EK135" s="1249"/>
      <c r="EL135" s="1249"/>
      <c r="EM135" s="1249"/>
      <c r="EN135" s="1249"/>
      <c r="EO135" s="1250"/>
      <c r="EP135" s="1249"/>
      <c r="EQ135" s="1249"/>
      <c r="ER135" s="1249"/>
      <c r="ES135" s="476" t="s">
        <v>349</v>
      </c>
    </row>
    <row r="136" spans="1:149" s="63" customFormat="1" hidden="1" x14ac:dyDescent="0.2">
      <c r="A136" s="557"/>
      <c r="B136" s="558"/>
      <c r="C136" s="558"/>
      <c r="D136" s="558"/>
      <c r="E136" s="558"/>
      <c r="F136" s="557"/>
      <c r="G136" s="557"/>
      <c r="H136" s="557"/>
      <c r="I136" s="3"/>
      <c r="J136" s="3"/>
      <c r="K136" s="3"/>
      <c r="L136" s="557"/>
      <c r="M136" s="557"/>
      <c r="N136" s="557"/>
      <c r="O136" s="628">
        <f t="shared" si="26"/>
        <v>0</v>
      </c>
      <c r="P136" s="557"/>
      <c r="Q136" s="557"/>
      <c r="R136" s="559"/>
      <c r="S136" s="557"/>
      <c r="T136" s="557"/>
      <c r="U136" s="557"/>
      <c r="V136" s="628">
        <f t="shared" si="27"/>
        <v>0</v>
      </c>
      <c r="W136" s="557"/>
      <c r="X136" s="557"/>
      <c r="Y136" s="559"/>
      <c r="Z136" s="557"/>
      <c r="AA136" s="557"/>
      <c r="AB136" s="557"/>
      <c r="AC136" s="628">
        <f t="shared" si="28"/>
        <v>0</v>
      </c>
      <c r="AD136" s="577"/>
      <c r="AE136" s="578"/>
      <c r="AF136" s="567"/>
      <c r="AG136" s="567"/>
      <c r="AH136" s="567"/>
      <c r="AI136" s="567"/>
      <c r="AJ136" s="567"/>
      <c r="AK136" s="567"/>
      <c r="AL136" s="560"/>
      <c r="AM136" s="560"/>
      <c r="AN136" s="560"/>
      <c r="AO136" s="579"/>
      <c r="AP136" s="561"/>
      <c r="AQ136" s="562"/>
      <c r="AR136" s="570"/>
      <c r="AS136" s="564"/>
      <c r="AT136" s="565"/>
      <c r="AU136" s="566"/>
      <c r="AV136" s="580"/>
      <c r="AW136" s="615" t="str">
        <f t="shared" si="29"/>
        <v>-</v>
      </c>
      <c r="AX136" s="576"/>
      <c r="AY136" s="557"/>
      <c r="AZ136" s="557"/>
      <c r="BA136" s="576"/>
      <c r="BB136" s="561"/>
      <c r="BC136" s="633" t="str">
        <f t="shared" si="30"/>
        <v>-</v>
      </c>
      <c r="BD136" s="576"/>
      <c r="BE136" s="557"/>
      <c r="BF136" s="633" t="str">
        <f t="shared" si="31"/>
        <v>-</v>
      </c>
      <c r="BG136" s="557"/>
      <c r="BH136" s="557"/>
      <c r="BI136" s="633"/>
      <c r="BJ136" s="573"/>
      <c r="BK136" s="561"/>
      <c r="BL136" s="561"/>
      <c r="BM136" s="573"/>
      <c r="BN136" s="561"/>
      <c r="BO136" s="634" t="str">
        <f t="shared" si="32"/>
        <v>-</v>
      </c>
      <c r="BP136" s="573"/>
      <c r="BQ136" s="560"/>
      <c r="BR136" s="560"/>
      <c r="BS136" s="561"/>
      <c r="BT136" s="561"/>
      <c r="BU136" s="561"/>
      <c r="BV136" s="561"/>
      <c r="BW136" s="635" t="str">
        <f t="shared" si="33"/>
        <v>-</v>
      </c>
      <c r="BX136" s="614"/>
      <c r="BY136" s="614"/>
      <c r="BZ136" s="614"/>
      <c r="CA136" s="614"/>
      <c r="CB136" s="614"/>
      <c r="CC136" s="614"/>
      <c r="CD136" s="617"/>
      <c r="CE136" s="616"/>
      <c r="CF136" s="616"/>
      <c r="CG136" s="616"/>
      <c r="CH136" s="616"/>
      <c r="CI136" s="614"/>
      <c r="CJ136" s="614"/>
      <c r="CK136" s="614"/>
      <c r="CL136" s="614"/>
      <c r="CM136" s="614"/>
      <c r="CN136" s="614"/>
      <c r="CO136" s="618"/>
      <c r="CP136" s="614"/>
      <c r="CQ136" s="623"/>
      <c r="CR136" s="624" t="str">
        <f t="shared" si="25"/>
        <v>-</v>
      </c>
      <c r="CS136" s="619" t="str">
        <f t="shared" si="34"/>
        <v>-</v>
      </c>
      <c r="CT136" s="557"/>
      <c r="CU136" s="557"/>
      <c r="CV136" s="570"/>
      <c r="CW136" s="570"/>
      <c r="CX136" s="570"/>
      <c r="CY136" s="571"/>
      <c r="CZ136" s="571"/>
      <c r="DA136" s="565"/>
      <c r="DB136" s="570"/>
      <c r="DC136" s="570"/>
      <c r="DD136" s="570"/>
      <c r="DE136" s="572"/>
      <c r="DF136" s="570"/>
      <c r="DG136" s="572"/>
      <c r="DH136" s="570"/>
      <c r="DI136" s="620" t="str">
        <f t="shared" si="35"/>
        <v/>
      </c>
      <c r="DJ136" s="570"/>
      <c r="DK136" s="572"/>
      <c r="DL136" s="570"/>
      <c r="DM136" s="570"/>
      <c r="DN136" s="570"/>
      <c r="DO136" s="570"/>
      <c r="DP136" s="570"/>
      <c r="DQ136" s="570"/>
      <c r="DR136" s="570"/>
      <c r="DS136" s="570"/>
      <c r="DT136" s="570"/>
      <c r="DU136" s="570"/>
      <c r="DV136" s="96"/>
      <c r="DW136" s="96"/>
      <c r="DX136" s="621"/>
      <c r="DY136" s="678"/>
      <c r="DZ136" s="678"/>
      <c r="EA136" s="678"/>
      <c r="EB136" s="678"/>
      <c r="EC136" s="678"/>
      <c r="ED136" s="1249"/>
      <c r="EE136" s="1249"/>
      <c r="EF136" s="1249"/>
      <c r="EG136" s="1249"/>
      <c r="EH136" s="1249"/>
      <c r="EI136" s="1249"/>
      <c r="EJ136" s="1249"/>
      <c r="EK136" s="1249"/>
      <c r="EL136" s="1249"/>
      <c r="EM136" s="1249"/>
      <c r="EN136" s="1249"/>
      <c r="EO136" s="1250"/>
      <c r="EP136" s="1249"/>
      <c r="EQ136" s="1249"/>
      <c r="ER136" s="1249"/>
      <c r="ES136" s="476" t="s">
        <v>349</v>
      </c>
    </row>
    <row r="137" spans="1:149" s="63" customFormat="1" hidden="1" x14ac:dyDescent="0.2">
      <c r="A137" s="557"/>
      <c r="B137" s="558"/>
      <c r="C137" s="558"/>
      <c r="D137" s="558"/>
      <c r="E137" s="558"/>
      <c r="F137" s="557"/>
      <c r="G137" s="557"/>
      <c r="H137" s="557"/>
      <c r="I137" s="3"/>
      <c r="J137" s="3"/>
      <c r="K137" s="3"/>
      <c r="L137" s="557"/>
      <c r="M137" s="557"/>
      <c r="N137" s="557"/>
      <c r="O137" s="628">
        <f t="shared" si="26"/>
        <v>0</v>
      </c>
      <c r="P137" s="557"/>
      <c r="Q137" s="557"/>
      <c r="R137" s="559"/>
      <c r="S137" s="557"/>
      <c r="T137" s="557"/>
      <c r="U137" s="557"/>
      <c r="V137" s="628">
        <f t="shared" si="27"/>
        <v>0</v>
      </c>
      <c r="W137" s="557"/>
      <c r="X137" s="557"/>
      <c r="Y137" s="559"/>
      <c r="Z137" s="557"/>
      <c r="AA137" s="557"/>
      <c r="AB137" s="557"/>
      <c r="AC137" s="628">
        <f t="shared" si="28"/>
        <v>0</v>
      </c>
      <c r="AD137" s="577"/>
      <c r="AE137" s="578"/>
      <c r="AF137" s="567"/>
      <c r="AG137" s="567"/>
      <c r="AH137" s="567"/>
      <c r="AI137" s="567"/>
      <c r="AJ137" s="567"/>
      <c r="AK137" s="567"/>
      <c r="AL137" s="560"/>
      <c r="AM137" s="560"/>
      <c r="AN137" s="560"/>
      <c r="AO137" s="579"/>
      <c r="AP137" s="561"/>
      <c r="AQ137" s="562"/>
      <c r="AR137" s="570"/>
      <c r="AS137" s="564"/>
      <c r="AT137" s="565"/>
      <c r="AU137" s="566"/>
      <c r="AV137" s="580"/>
      <c r="AW137" s="615" t="str">
        <f t="shared" si="29"/>
        <v>-</v>
      </c>
      <c r="AX137" s="576"/>
      <c r="AY137" s="557"/>
      <c r="AZ137" s="557"/>
      <c r="BA137" s="576"/>
      <c r="BB137" s="561"/>
      <c r="BC137" s="633" t="str">
        <f t="shared" si="30"/>
        <v>-</v>
      </c>
      <c r="BD137" s="576"/>
      <c r="BE137" s="557"/>
      <c r="BF137" s="633" t="str">
        <f t="shared" si="31"/>
        <v>-</v>
      </c>
      <c r="BG137" s="557"/>
      <c r="BH137" s="557"/>
      <c r="BI137" s="633"/>
      <c r="BJ137" s="573"/>
      <c r="BK137" s="561"/>
      <c r="BL137" s="561"/>
      <c r="BM137" s="573"/>
      <c r="BN137" s="561"/>
      <c r="BO137" s="634" t="str">
        <f t="shared" si="32"/>
        <v>-</v>
      </c>
      <c r="BP137" s="573"/>
      <c r="BQ137" s="560"/>
      <c r="BR137" s="560"/>
      <c r="BS137" s="561"/>
      <c r="BT137" s="561"/>
      <c r="BU137" s="561"/>
      <c r="BV137" s="561"/>
      <c r="BW137" s="635" t="str">
        <f t="shared" si="33"/>
        <v>-</v>
      </c>
      <c r="BX137" s="614"/>
      <c r="BY137" s="614"/>
      <c r="BZ137" s="614"/>
      <c r="CA137" s="614"/>
      <c r="CB137" s="614"/>
      <c r="CC137" s="614"/>
      <c r="CD137" s="617"/>
      <c r="CE137" s="616"/>
      <c r="CF137" s="616"/>
      <c r="CG137" s="616"/>
      <c r="CH137" s="616"/>
      <c r="CI137" s="614"/>
      <c r="CJ137" s="614"/>
      <c r="CK137" s="614"/>
      <c r="CL137" s="614"/>
      <c r="CM137" s="614"/>
      <c r="CN137" s="614"/>
      <c r="CO137" s="618"/>
      <c r="CP137" s="614"/>
      <c r="CQ137" s="623"/>
      <c r="CR137" s="624" t="str">
        <f t="shared" si="25"/>
        <v>-</v>
      </c>
      <c r="CS137" s="619" t="str">
        <f t="shared" si="34"/>
        <v>-</v>
      </c>
      <c r="CT137" s="557"/>
      <c r="CU137" s="557"/>
      <c r="CV137" s="570"/>
      <c r="CW137" s="570"/>
      <c r="CX137" s="570"/>
      <c r="CY137" s="571"/>
      <c r="CZ137" s="571"/>
      <c r="DA137" s="565"/>
      <c r="DB137" s="570"/>
      <c r="DC137" s="570"/>
      <c r="DD137" s="570"/>
      <c r="DE137" s="572"/>
      <c r="DF137" s="570"/>
      <c r="DG137" s="572"/>
      <c r="DH137" s="570"/>
      <c r="DI137" s="620" t="str">
        <f t="shared" si="35"/>
        <v/>
      </c>
      <c r="DJ137" s="570"/>
      <c r="DK137" s="572"/>
      <c r="DL137" s="570"/>
      <c r="DM137" s="570"/>
      <c r="DN137" s="570"/>
      <c r="DO137" s="570"/>
      <c r="DP137" s="570"/>
      <c r="DQ137" s="570"/>
      <c r="DR137" s="570"/>
      <c r="DS137" s="570"/>
      <c r="DT137" s="570"/>
      <c r="DU137" s="570"/>
      <c r="DV137" s="96"/>
      <c r="DW137" s="96"/>
      <c r="DX137" s="621"/>
      <c r="DY137" s="678"/>
      <c r="DZ137" s="678"/>
      <c r="EA137" s="678"/>
      <c r="EB137" s="678"/>
      <c r="EC137" s="678"/>
      <c r="ED137" s="1249"/>
      <c r="EE137" s="1249"/>
      <c r="EF137" s="1249"/>
      <c r="EG137" s="1249"/>
      <c r="EH137" s="1249"/>
      <c r="EI137" s="1249"/>
      <c r="EJ137" s="1249"/>
      <c r="EK137" s="1249"/>
      <c r="EL137" s="1249"/>
      <c r="EM137" s="1249"/>
      <c r="EN137" s="1249"/>
      <c r="EO137" s="1250"/>
      <c r="EP137" s="1249"/>
      <c r="EQ137" s="1249"/>
      <c r="ER137" s="1249"/>
      <c r="ES137" s="476" t="s">
        <v>349</v>
      </c>
    </row>
    <row r="138" spans="1:149" s="63" customFormat="1" hidden="1" x14ac:dyDescent="0.2">
      <c r="A138" s="557"/>
      <c r="B138" s="558"/>
      <c r="C138" s="558"/>
      <c r="D138" s="558"/>
      <c r="E138" s="558"/>
      <c r="F138" s="557"/>
      <c r="G138" s="557"/>
      <c r="H138" s="557"/>
      <c r="I138" s="3"/>
      <c r="J138" s="3"/>
      <c r="K138" s="3"/>
      <c r="L138" s="557"/>
      <c r="M138" s="557"/>
      <c r="N138" s="557"/>
      <c r="O138" s="628">
        <f t="shared" si="26"/>
        <v>0</v>
      </c>
      <c r="P138" s="557"/>
      <c r="Q138" s="557"/>
      <c r="R138" s="559"/>
      <c r="S138" s="557"/>
      <c r="T138" s="557"/>
      <c r="U138" s="557"/>
      <c r="V138" s="628">
        <f t="shared" si="27"/>
        <v>0</v>
      </c>
      <c r="W138" s="557"/>
      <c r="X138" s="557"/>
      <c r="Y138" s="559"/>
      <c r="Z138" s="557"/>
      <c r="AA138" s="557"/>
      <c r="AB138" s="557"/>
      <c r="AC138" s="628">
        <f t="shared" si="28"/>
        <v>0</v>
      </c>
      <c r="AD138" s="577"/>
      <c r="AE138" s="578"/>
      <c r="AF138" s="567"/>
      <c r="AG138" s="567"/>
      <c r="AH138" s="567"/>
      <c r="AI138" s="567"/>
      <c r="AJ138" s="567"/>
      <c r="AK138" s="567"/>
      <c r="AL138" s="560"/>
      <c r="AM138" s="560"/>
      <c r="AN138" s="560"/>
      <c r="AO138" s="579"/>
      <c r="AP138" s="561"/>
      <c r="AQ138" s="562"/>
      <c r="AR138" s="570"/>
      <c r="AS138" s="564"/>
      <c r="AT138" s="565"/>
      <c r="AU138" s="566"/>
      <c r="AV138" s="580"/>
      <c r="AW138" s="615" t="str">
        <f t="shared" si="29"/>
        <v>-</v>
      </c>
      <c r="AX138" s="576"/>
      <c r="AY138" s="557"/>
      <c r="AZ138" s="557"/>
      <c r="BA138" s="576"/>
      <c r="BB138" s="561"/>
      <c r="BC138" s="633" t="str">
        <f t="shared" si="30"/>
        <v>-</v>
      </c>
      <c r="BD138" s="576"/>
      <c r="BE138" s="557"/>
      <c r="BF138" s="633" t="str">
        <f t="shared" si="31"/>
        <v>-</v>
      </c>
      <c r="BG138" s="557"/>
      <c r="BH138" s="557"/>
      <c r="BI138" s="633"/>
      <c r="BJ138" s="573"/>
      <c r="BK138" s="561"/>
      <c r="BL138" s="561"/>
      <c r="BM138" s="573"/>
      <c r="BN138" s="561"/>
      <c r="BO138" s="634" t="str">
        <f t="shared" si="32"/>
        <v>-</v>
      </c>
      <c r="BP138" s="573"/>
      <c r="BQ138" s="560"/>
      <c r="BR138" s="560"/>
      <c r="BS138" s="561"/>
      <c r="BT138" s="561"/>
      <c r="BU138" s="561"/>
      <c r="BV138" s="561"/>
      <c r="BW138" s="635" t="str">
        <f t="shared" si="33"/>
        <v>-</v>
      </c>
      <c r="BX138" s="614"/>
      <c r="BY138" s="614"/>
      <c r="BZ138" s="614"/>
      <c r="CA138" s="614"/>
      <c r="CB138" s="614"/>
      <c r="CC138" s="614"/>
      <c r="CD138" s="617"/>
      <c r="CE138" s="616"/>
      <c r="CF138" s="616"/>
      <c r="CG138" s="616"/>
      <c r="CH138" s="616"/>
      <c r="CI138" s="614"/>
      <c r="CJ138" s="614"/>
      <c r="CK138" s="614"/>
      <c r="CL138" s="614"/>
      <c r="CM138" s="614"/>
      <c r="CN138" s="614"/>
      <c r="CO138" s="618"/>
      <c r="CP138" s="614"/>
      <c r="CQ138" s="623"/>
      <c r="CR138" s="624" t="str">
        <f t="shared" si="25"/>
        <v>-</v>
      </c>
      <c r="CS138" s="619" t="str">
        <f t="shared" si="34"/>
        <v>-</v>
      </c>
      <c r="CT138" s="557"/>
      <c r="CU138" s="557"/>
      <c r="CV138" s="570"/>
      <c r="CW138" s="570"/>
      <c r="CX138" s="570"/>
      <c r="CY138" s="571"/>
      <c r="CZ138" s="571"/>
      <c r="DA138" s="565"/>
      <c r="DB138" s="570"/>
      <c r="DC138" s="570"/>
      <c r="DD138" s="570"/>
      <c r="DE138" s="572"/>
      <c r="DF138" s="570"/>
      <c r="DG138" s="572"/>
      <c r="DH138" s="570"/>
      <c r="DI138" s="620" t="str">
        <f t="shared" si="35"/>
        <v/>
      </c>
      <c r="DJ138" s="570"/>
      <c r="DK138" s="572"/>
      <c r="DL138" s="570"/>
      <c r="DM138" s="570"/>
      <c r="DN138" s="570"/>
      <c r="DO138" s="570"/>
      <c r="DP138" s="570"/>
      <c r="DQ138" s="570"/>
      <c r="DR138" s="570"/>
      <c r="DS138" s="570"/>
      <c r="DT138" s="570"/>
      <c r="DU138" s="570"/>
      <c r="DV138" s="96"/>
      <c r="DW138" s="96"/>
      <c r="DX138" s="621"/>
      <c r="DY138" s="678"/>
      <c r="DZ138" s="678"/>
      <c r="EA138" s="678"/>
      <c r="EB138" s="678"/>
      <c r="EC138" s="678"/>
      <c r="ED138" s="1249"/>
      <c r="EE138" s="1249"/>
      <c r="EF138" s="1249"/>
      <c r="EG138" s="1249"/>
      <c r="EH138" s="1249"/>
      <c r="EI138" s="1249"/>
      <c r="EJ138" s="1249"/>
      <c r="EK138" s="1249"/>
      <c r="EL138" s="1249"/>
      <c r="EM138" s="1249"/>
      <c r="EN138" s="1249"/>
      <c r="EO138" s="1250"/>
      <c r="EP138" s="1249"/>
      <c r="EQ138" s="1249"/>
      <c r="ER138" s="1249"/>
      <c r="ES138" s="476" t="s">
        <v>349</v>
      </c>
    </row>
    <row r="139" spans="1:149" s="63" customFormat="1" hidden="1" x14ac:dyDescent="0.2">
      <c r="A139" s="557"/>
      <c r="B139" s="558"/>
      <c r="C139" s="558"/>
      <c r="D139" s="558"/>
      <c r="E139" s="558"/>
      <c r="F139" s="557"/>
      <c r="G139" s="557"/>
      <c r="H139" s="557"/>
      <c r="I139" s="3"/>
      <c r="J139" s="3"/>
      <c r="K139" s="3"/>
      <c r="L139" s="557"/>
      <c r="M139" s="557"/>
      <c r="N139" s="557"/>
      <c r="O139" s="628">
        <f t="shared" si="26"/>
        <v>0</v>
      </c>
      <c r="P139" s="557"/>
      <c r="Q139" s="557"/>
      <c r="R139" s="559"/>
      <c r="S139" s="557"/>
      <c r="T139" s="557"/>
      <c r="U139" s="557"/>
      <c r="V139" s="628">
        <f t="shared" si="27"/>
        <v>0</v>
      </c>
      <c r="W139" s="557"/>
      <c r="X139" s="557"/>
      <c r="Y139" s="559"/>
      <c r="Z139" s="557"/>
      <c r="AA139" s="557"/>
      <c r="AB139" s="557"/>
      <c r="AC139" s="628">
        <f t="shared" si="28"/>
        <v>0</v>
      </c>
      <c r="AD139" s="577"/>
      <c r="AE139" s="578"/>
      <c r="AF139" s="567"/>
      <c r="AG139" s="567"/>
      <c r="AH139" s="567"/>
      <c r="AI139" s="567"/>
      <c r="AJ139" s="567"/>
      <c r="AK139" s="567"/>
      <c r="AL139" s="560"/>
      <c r="AM139" s="560"/>
      <c r="AN139" s="560"/>
      <c r="AO139" s="579"/>
      <c r="AP139" s="561"/>
      <c r="AQ139" s="562"/>
      <c r="AR139" s="570"/>
      <c r="AS139" s="564"/>
      <c r="AT139" s="565"/>
      <c r="AU139" s="566"/>
      <c r="AV139" s="580"/>
      <c r="AW139" s="615" t="str">
        <f t="shared" si="29"/>
        <v>-</v>
      </c>
      <c r="AX139" s="576"/>
      <c r="AY139" s="557"/>
      <c r="AZ139" s="557"/>
      <c r="BA139" s="576"/>
      <c r="BB139" s="561"/>
      <c r="BC139" s="633" t="str">
        <f t="shared" si="30"/>
        <v>-</v>
      </c>
      <c r="BD139" s="576"/>
      <c r="BE139" s="557"/>
      <c r="BF139" s="633" t="str">
        <f t="shared" si="31"/>
        <v>-</v>
      </c>
      <c r="BG139" s="557"/>
      <c r="BH139" s="557"/>
      <c r="BI139" s="633"/>
      <c r="BJ139" s="573"/>
      <c r="BK139" s="561"/>
      <c r="BL139" s="561"/>
      <c r="BM139" s="573"/>
      <c r="BN139" s="561"/>
      <c r="BO139" s="634" t="str">
        <f t="shared" si="32"/>
        <v>-</v>
      </c>
      <c r="BP139" s="573"/>
      <c r="BQ139" s="560"/>
      <c r="BR139" s="560"/>
      <c r="BS139" s="561"/>
      <c r="BT139" s="561"/>
      <c r="BU139" s="561"/>
      <c r="BV139" s="561"/>
      <c r="BW139" s="635" t="str">
        <f t="shared" si="33"/>
        <v>-</v>
      </c>
      <c r="BX139" s="614"/>
      <c r="BY139" s="614"/>
      <c r="BZ139" s="614"/>
      <c r="CA139" s="614"/>
      <c r="CB139" s="614"/>
      <c r="CC139" s="614"/>
      <c r="CD139" s="617"/>
      <c r="CE139" s="616"/>
      <c r="CF139" s="616"/>
      <c r="CG139" s="616"/>
      <c r="CH139" s="616"/>
      <c r="CI139" s="614"/>
      <c r="CJ139" s="614"/>
      <c r="CK139" s="614"/>
      <c r="CL139" s="614"/>
      <c r="CM139" s="614"/>
      <c r="CN139" s="614"/>
      <c r="CO139" s="618"/>
      <c r="CP139" s="614"/>
      <c r="CQ139" s="623"/>
      <c r="CR139" s="624" t="str">
        <f t="shared" si="25"/>
        <v>-</v>
      </c>
      <c r="CS139" s="619" t="str">
        <f t="shared" si="34"/>
        <v>-</v>
      </c>
      <c r="CT139" s="557"/>
      <c r="CU139" s="557"/>
      <c r="CV139" s="570"/>
      <c r="CW139" s="570"/>
      <c r="CX139" s="570"/>
      <c r="CY139" s="571"/>
      <c r="CZ139" s="571"/>
      <c r="DA139" s="565"/>
      <c r="DB139" s="570"/>
      <c r="DC139" s="570"/>
      <c r="DD139" s="570"/>
      <c r="DE139" s="572"/>
      <c r="DF139" s="570"/>
      <c r="DG139" s="572"/>
      <c r="DH139" s="570"/>
      <c r="DI139" s="620" t="str">
        <f t="shared" si="35"/>
        <v/>
      </c>
      <c r="DJ139" s="570"/>
      <c r="DK139" s="572"/>
      <c r="DL139" s="570"/>
      <c r="DM139" s="570"/>
      <c r="DN139" s="570"/>
      <c r="DO139" s="570"/>
      <c r="DP139" s="570"/>
      <c r="DQ139" s="570"/>
      <c r="DR139" s="570"/>
      <c r="DS139" s="570"/>
      <c r="DT139" s="570"/>
      <c r="DU139" s="570"/>
      <c r="DV139" s="96"/>
      <c r="DW139" s="96"/>
      <c r="DX139" s="621"/>
      <c r="DY139" s="678"/>
      <c r="DZ139" s="678"/>
      <c r="EA139" s="678"/>
      <c r="EB139" s="678"/>
      <c r="EC139" s="678"/>
      <c r="ED139" s="1249"/>
      <c r="EE139" s="1249"/>
      <c r="EF139" s="1249"/>
      <c r="EG139" s="1249"/>
      <c r="EH139" s="1249"/>
      <c r="EI139" s="1249"/>
      <c r="EJ139" s="1249"/>
      <c r="EK139" s="1249"/>
      <c r="EL139" s="1249"/>
      <c r="EM139" s="1249"/>
      <c r="EN139" s="1249"/>
      <c r="EO139" s="1250"/>
      <c r="EP139" s="1249"/>
      <c r="EQ139" s="1249"/>
      <c r="ER139" s="1249"/>
      <c r="ES139" s="476" t="s">
        <v>349</v>
      </c>
    </row>
    <row r="140" spans="1:149" s="63" customFormat="1" hidden="1" x14ac:dyDescent="0.2">
      <c r="A140" s="557"/>
      <c r="B140" s="558"/>
      <c r="C140" s="558"/>
      <c r="D140" s="558"/>
      <c r="E140" s="558"/>
      <c r="F140" s="557"/>
      <c r="G140" s="557"/>
      <c r="H140" s="557"/>
      <c r="I140" s="3"/>
      <c r="J140" s="3"/>
      <c r="K140" s="3"/>
      <c r="L140" s="557"/>
      <c r="M140" s="557"/>
      <c r="N140" s="557"/>
      <c r="O140" s="628">
        <f t="shared" si="26"/>
        <v>0</v>
      </c>
      <c r="P140" s="557"/>
      <c r="Q140" s="557"/>
      <c r="R140" s="559"/>
      <c r="S140" s="557"/>
      <c r="T140" s="557"/>
      <c r="U140" s="557"/>
      <c r="V140" s="628">
        <f t="shared" si="27"/>
        <v>0</v>
      </c>
      <c r="W140" s="557"/>
      <c r="X140" s="557"/>
      <c r="Y140" s="559"/>
      <c r="Z140" s="557"/>
      <c r="AA140" s="557"/>
      <c r="AB140" s="557"/>
      <c r="AC140" s="628">
        <f t="shared" si="28"/>
        <v>0</v>
      </c>
      <c r="AD140" s="577"/>
      <c r="AE140" s="578"/>
      <c r="AF140" s="567"/>
      <c r="AG140" s="567"/>
      <c r="AH140" s="567"/>
      <c r="AI140" s="567"/>
      <c r="AJ140" s="567"/>
      <c r="AK140" s="567"/>
      <c r="AL140" s="560"/>
      <c r="AM140" s="560"/>
      <c r="AN140" s="560"/>
      <c r="AO140" s="579"/>
      <c r="AP140" s="561"/>
      <c r="AQ140" s="562"/>
      <c r="AR140" s="570"/>
      <c r="AS140" s="564"/>
      <c r="AT140" s="565"/>
      <c r="AU140" s="566"/>
      <c r="AV140" s="580"/>
      <c r="AW140" s="615" t="str">
        <f t="shared" si="29"/>
        <v>-</v>
      </c>
      <c r="AX140" s="576"/>
      <c r="AY140" s="557"/>
      <c r="AZ140" s="557"/>
      <c r="BA140" s="576"/>
      <c r="BB140" s="561"/>
      <c r="BC140" s="633" t="str">
        <f t="shared" si="30"/>
        <v>-</v>
      </c>
      <c r="BD140" s="576"/>
      <c r="BE140" s="557"/>
      <c r="BF140" s="633" t="str">
        <f t="shared" si="31"/>
        <v>-</v>
      </c>
      <c r="BG140" s="557"/>
      <c r="BH140" s="557"/>
      <c r="BI140" s="633"/>
      <c r="BJ140" s="573"/>
      <c r="BK140" s="561"/>
      <c r="BL140" s="561"/>
      <c r="BM140" s="573"/>
      <c r="BN140" s="561"/>
      <c r="BO140" s="634" t="str">
        <f t="shared" si="32"/>
        <v>-</v>
      </c>
      <c r="BP140" s="573"/>
      <c r="BQ140" s="560"/>
      <c r="BR140" s="560"/>
      <c r="BS140" s="561"/>
      <c r="BT140" s="561"/>
      <c r="BU140" s="561"/>
      <c r="BV140" s="561"/>
      <c r="BW140" s="635" t="str">
        <f t="shared" si="33"/>
        <v>-</v>
      </c>
      <c r="BX140" s="614"/>
      <c r="BY140" s="614"/>
      <c r="BZ140" s="614"/>
      <c r="CA140" s="614"/>
      <c r="CB140" s="614"/>
      <c r="CC140" s="614"/>
      <c r="CD140" s="617"/>
      <c r="CE140" s="616"/>
      <c r="CF140" s="616"/>
      <c r="CG140" s="616"/>
      <c r="CH140" s="616"/>
      <c r="CI140" s="614"/>
      <c r="CJ140" s="614"/>
      <c r="CK140" s="614"/>
      <c r="CL140" s="614"/>
      <c r="CM140" s="614"/>
      <c r="CN140" s="614"/>
      <c r="CO140" s="618"/>
      <c r="CP140" s="614"/>
      <c r="CQ140" s="623"/>
      <c r="CR140" s="624" t="str">
        <f t="shared" si="25"/>
        <v>-</v>
      </c>
      <c r="CS140" s="619" t="str">
        <f t="shared" si="34"/>
        <v>-</v>
      </c>
      <c r="CT140" s="557"/>
      <c r="CU140" s="557"/>
      <c r="CV140" s="570"/>
      <c r="CW140" s="570"/>
      <c r="CX140" s="570"/>
      <c r="CY140" s="571"/>
      <c r="CZ140" s="571"/>
      <c r="DA140" s="565"/>
      <c r="DB140" s="570"/>
      <c r="DC140" s="570"/>
      <c r="DD140" s="570"/>
      <c r="DE140" s="572"/>
      <c r="DF140" s="570"/>
      <c r="DG140" s="572"/>
      <c r="DH140" s="570"/>
      <c r="DI140" s="620" t="str">
        <f t="shared" si="35"/>
        <v/>
      </c>
      <c r="DJ140" s="570"/>
      <c r="DK140" s="572"/>
      <c r="DL140" s="570"/>
      <c r="DM140" s="570"/>
      <c r="DN140" s="570"/>
      <c r="DO140" s="570"/>
      <c r="DP140" s="570"/>
      <c r="DQ140" s="570"/>
      <c r="DR140" s="570"/>
      <c r="DS140" s="570"/>
      <c r="DT140" s="570"/>
      <c r="DU140" s="570"/>
      <c r="DV140" s="96"/>
      <c r="DW140" s="96"/>
      <c r="DX140" s="621"/>
      <c r="DY140" s="678"/>
      <c r="DZ140" s="678"/>
      <c r="EA140" s="678"/>
      <c r="EB140" s="678"/>
      <c r="EC140" s="678"/>
      <c r="ED140" s="1249"/>
      <c r="EE140" s="1249"/>
      <c r="EF140" s="1249"/>
      <c r="EG140" s="1249"/>
      <c r="EH140" s="1249"/>
      <c r="EI140" s="1249"/>
      <c r="EJ140" s="1249"/>
      <c r="EK140" s="1249"/>
      <c r="EL140" s="1249"/>
      <c r="EM140" s="1249"/>
      <c r="EN140" s="1249"/>
      <c r="EO140" s="1250"/>
      <c r="EP140" s="1249"/>
      <c r="EQ140" s="1249"/>
      <c r="ER140" s="1249"/>
      <c r="ES140" s="476" t="s">
        <v>349</v>
      </c>
    </row>
    <row r="141" spans="1:149" s="63" customFormat="1" hidden="1" x14ac:dyDescent="0.2">
      <c r="A141" s="557"/>
      <c r="B141" s="558"/>
      <c r="C141" s="558"/>
      <c r="D141" s="558"/>
      <c r="E141" s="558"/>
      <c r="F141" s="557"/>
      <c r="G141" s="557"/>
      <c r="H141" s="557"/>
      <c r="I141" s="3"/>
      <c r="J141" s="3"/>
      <c r="K141" s="3"/>
      <c r="L141" s="557"/>
      <c r="M141" s="557"/>
      <c r="N141" s="557"/>
      <c r="O141" s="628">
        <f t="shared" si="26"/>
        <v>0</v>
      </c>
      <c r="P141" s="557"/>
      <c r="Q141" s="557"/>
      <c r="R141" s="559"/>
      <c r="S141" s="557"/>
      <c r="T141" s="557"/>
      <c r="U141" s="557"/>
      <c r="V141" s="628">
        <f t="shared" si="27"/>
        <v>0</v>
      </c>
      <c r="W141" s="557"/>
      <c r="X141" s="557"/>
      <c r="Y141" s="559"/>
      <c r="Z141" s="557"/>
      <c r="AA141" s="557"/>
      <c r="AB141" s="557"/>
      <c r="AC141" s="628">
        <f t="shared" si="28"/>
        <v>0</v>
      </c>
      <c r="AD141" s="577"/>
      <c r="AE141" s="578"/>
      <c r="AF141" s="567"/>
      <c r="AG141" s="567"/>
      <c r="AH141" s="567"/>
      <c r="AI141" s="567"/>
      <c r="AJ141" s="567"/>
      <c r="AK141" s="567"/>
      <c r="AL141" s="560"/>
      <c r="AM141" s="560"/>
      <c r="AN141" s="560"/>
      <c r="AO141" s="579"/>
      <c r="AP141" s="561"/>
      <c r="AQ141" s="562"/>
      <c r="AR141" s="570"/>
      <c r="AS141" s="564"/>
      <c r="AT141" s="565"/>
      <c r="AU141" s="566"/>
      <c r="AV141" s="580"/>
      <c r="AW141" s="615" t="str">
        <f t="shared" si="29"/>
        <v>-</v>
      </c>
      <c r="AX141" s="576"/>
      <c r="AY141" s="557"/>
      <c r="AZ141" s="557"/>
      <c r="BA141" s="576"/>
      <c r="BB141" s="561"/>
      <c r="BC141" s="633" t="str">
        <f t="shared" si="30"/>
        <v>-</v>
      </c>
      <c r="BD141" s="576"/>
      <c r="BE141" s="557"/>
      <c r="BF141" s="633" t="str">
        <f t="shared" si="31"/>
        <v>-</v>
      </c>
      <c r="BG141" s="557"/>
      <c r="BH141" s="557"/>
      <c r="BI141" s="633"/>
      <c r="BJ141" s="573"/>
      <c r="BK141" s="561"/>
      <c r="BL141" s="561"/>
      <c r="BM141" s="573"/>
      <c r="BN141" s="561"/>
      <c r="BO141" s="634" t="str">
        <f t="shared" si="32"/>
        <v>-</v>
      </c>
      <c r="BP141" s="573"/>
      <c r="BQ141" s="560"/>
      <c r="BR141" s="560"/>
      <c r="BS141" s="561"/>
      <c r="BT141" s="561"/>
      <c r="BU141" s="561"/>
      <c r="BV141" s="561"/>
      <c r="BW141" s="635" t="str">
        <f t="shared" si="33"/>
        <v>-</v>
      </c>
      <c r="BX141" s="614"/>
      <c r="BY141" s="614"/>
      <c r="BZ141" s="614"/>
      <c r="CA141" s="614"/>
      <c r="CB141" s="614"/>
      <c r="CC141" s="614"/>
      <c r="CD141" s="617"/>
      <c r="CE141" s="616"/>
      <c r="CF141" s="616"/>
      <c r="CG141" s="616"/>
      <c r="CH141" s="616"/>
      <c r="CI141" s="614"/>
      <c r="CJ141" s="614"/>
      <c r="CK141" s="614"/>
      <c r="CL141" s="614"/>
      <c r="CM141" s="614"/>
      <c r="CN141" s="614"/>
      <c r="CO141" s="618"/>
      <c r="CP141" s="614"/>
      <c r="CQ141" s="623"/>
      <c r="CR141" s="624" t="str">
        <f t="shared" si="25"/>
        <v>-</v>
      </c>
      <c r="CS141" s="619" t="str">
        <f t="shared" si="34"/>
        <v>-</v>
      </c>
      <c r="CT141" s="557"/>
      <c r="CU141" s="557"/>
      <c r="CV141" s="570"/>
      <c r="CW141" s="570"/>
      <c r="CX141" s="570"/>
      <c r="CY141" s="571"/>
      <c r="CZ141" s="571"/>
      <c r="DA141" s="565"/>
      <c r="DB141" s="570"/>
      <c r="DC141" s="570"/>
      <c r="DD141" s="570"/>
      <c r="DE141" s="572"/>
      <c r="DF141" s="570"/>
      <c r="DG141" s="572"/>
      <c r="DH141" s="570"/>
      <c r="DI141" s="620" t="str">
        <f t="shared" si="35"/>
        <v/>
      </c>
      <c r="DJ141" s="570"/>
      <c r="DK141" s="572"/>
      <c r="DL141" s="570"/>
      <c r="DM141" s="570"/>
      <c r="DN141" s="570"/>
      <c r="DO141" s="570"/>
      <c r="DP141" s="570"/>
      <c r="DQ141" s="570"/>
      <c r="DR141" s="570"/>
      <c r="DS141" s="570"/>
      <c r="DT141" s="570"/>
      <c r="DU141" s="570"/>
      <c r="DV141" s="96"/>
      <c r="DW141" s="96"/>
      <c r="DX141" s="621"/>
      <c r="DY141" s="678"/>
      <c r="DZ141" s="678"/>
      <c r="EA141" s="678"/>
      <c r="EB141" s="678"/>
      <c r="EC141" s="678"/>
      <c r="ED141" s="1249"/>
      <c r="EE141" s="1249"/>
      <c r="EF141" s="1249"/>
      <c r="EG141" s="1249"/>
      <c r="EH141" s="1249"/>
      <c r="EI141" s="1249"/>
      <c r="EJ141" s="1249"/>
      <c r="EK141" s="1249"/>
      <c r="EL141" s="1249"/>
      <c r="EM141" s="1249"/>
      <c r="EN141" s="1249"/>
      <c r="EO141" s="1250"/>
      <c r="EP141" s="1249"/>
      <c r="EQ141" s="1249"/>
      <c r="ER141" s="1249"/>
      <c r="ES141" s="476" t="s">
        <v>349</v>
      </c>
    </row>
    <row r="142" spans="1:149" s="63" customFormat="1" hidden="1" x14ac:dyDescent="0.2">
      <c r="A142" s="557"/>
      <c r="B142" s="558"/>
      <c r="C142" s="558"/>
      <c r="D142" s="558"/>
      <c r="E142" s="558"/>
      <c r="F142" s="557"/>
      <c r="G142" s="557"/>
      <c r="H142" s="557"/>
      <c r="I142" s="3"/>
      <c r="J142" s="3"/>
      <c r="K142" s="3"/>
      <c r="L142" s="557"/>
      <c r="M142" s="557"/>
      <c r="N142" s="557"/>
      <c r="O142" s="628">
        <f t="shared" si="26"/>
        <v>0</v>
      </c>
      <c r="P142" s="557"/>
      <c r="Q142" s="557"/>
      <c r="R142" s="559"/>
      <c r="S142" s="557"/>
      <c r="T142" s="557"/>
      <c r="U142" s="557"/>
      <c r="V142" s="628">
        <f t="shared" si="27"/>
        <v>0</v>
      </c>
      <c r="W142" s="557"/>
      <c r="X142" s="557"/>
      <c r="Y142" s="559"/>
      <c r="Z142" s="557"/>
      <c r="AA142" s="557"/>
      <c r="AB142" s="557"/>
      <c r="AC142" s="628">
        <f t="shared" si="28"/>
        <v>0</v>
      </c>
      <c r="AD142" s="577"/>
      <c r="AE142" s="578"/>
      <c r="AF142" s="567"/>
      <c r="AG142" s="567"/>
      <c r="AH142" s="567"/>
      <c r="AI142" s="567"/>
      <c r="AJ142" s="567"/>
      <c r="AK142" s="567"/>
      <c r="AL142" s="560"/>
      <c r="AM142" s="560"/>
      <c r="AN142" s="560"/>
      <c r="AO142" s="579"/>
      <c r="AP142" s="561"/>
      <c r="AQ142" s="562"/>
      <c r="AR142" s="570"/>
      <c r="AS142" s="564"/>
      <c r="AT142" s="565"/>
      <c r="AU142" s="566"/>
      <c r="AV142" s="580"/>
      <c r="AW142" s="615" t="str">
        <f t="shared" si="29"/>
        <v>-</v>
      </c>
      <c r="AX142" s="576"/>
      <c r="AY142" s="557"/>
      <c r="AZ142" s="557"/>
      <c r="BA142" s="576"/>
      <c r="BB142" s="561"/>
      <c r="BC142" s="633" t="str">
        <f t="shared" si="30"/>
        <v>-</v>
      </c>
      <c r="BD142" s="576"/>
      <c r="BE142" s="557"/>
      <c r="BF142" s="633" t="str">
        <f t="shared" si="31"/>
        <v>-</v>
      </c>
      <c r="BG142" s="557"/>
      <c r="BH142" s="557"/>
      <c r="BI142" s="633"/>
      <c r="BJ142" s="573"/>
      <c r="BK142" s="561"/>
      <c r="BL142" s="561"/>
      <c r="BM142" s="573"/>
      <c r="BN142" s="561"/>
      <c r="BO142" s="634" t="str">
        <f t="shared" si="32"/>
        <v>-</v>
      </c>
      <c r="BP142" s="573"/>
      <c r="BQ142" s="560"/>
      <c r="BR142" s="560"/>
      <c r="BS142" s="561"/>
      <c r="BT142" s="561"/>
      <c r="BU142" s="561"/>
      <c r="BV142" s="561"/>
      <c r="BW142" s="635" t="str">
        <f t="shared" si="33"/>
        <v>-</v>
      </c>
      <c r="BX142" s="614"/>
      <c r="BY142" s="614"/>
      <c r="BZ142" s="614"/>
      <c r="CA142" s="614"/>
      <c r="CB142" s="614"/>
      <c r="CC142" s="614"/>
      <c r="CD142" s="617"/>
      <c r="CE142" s="616"/>
      <c r="CF142" s="616"/>
      <c r="CG142" s="616"/>
      <c r="CH142" s="616"/>
      <c r="CI142" s="614"/>
      <c r="CJ142" s="614"/>
      <c r="CK142" s="614"/>
      <c r="CL142" s="614"/>
      <c r="CM142" s="614"/>
      <c r="CN142" s="614"/>
      <c r="CO142" s="618"/>
      <c r="CP142" s="614"/>
      <c r="CQ142" s="623"/>
      <c r="CR142" s="624" t="str">
        <f t="shared" si="25"/>
        <v>-</v>
      </c>
      <c r="CS142" s="619" t="str">
        <f t="shared" si="34"/>
        <v>-</v>
      </c>
      <c r="CT142" s="557"/>
      <c r="CU142" s="557"/>
      <c r="CV142" s="570"/>
      <c r="CW142" s="570"/>
      <c r="CX142" s="570"/>
      <c r="CY142" s="571"/>
      <c r="CZ142" s="571"/>
      <c r="DA142" s="565"/>
      <c r="DB142" s="570"/>
      <c r="DC142" s="570"/>
      <c r="DD142" s="570"/>
      <c r="DE142" s="572"/>
      <c r="DF142" s="570"/>
      <c r="DG142" s="572"/>
      <c r="DH142" s="570"/>
      <c r="DI142" s="620" t="str">
        <f t="shared" si="35"/>
        <v/>
      </c>
      <c r="DJ142" s="570"/>
      <c r="DK142" s="572"/>
      <c r="DL142" s="570"/>
      <c r="DM142" s="570"/>
      <c r="DN142" s="570"/>
      <c r="DO142" s="570"/>
      <c r="DP142" s="570"/>
      <c r="DQ142" s="570"/>
      <c r="DR142" s="570"/>
      <c r="DS142" s="570"/>
      <c r="DT142" s="570"/>
      <c r="DU142" s="570"/>
      <c r="DV142" s="96"/>
      <c r="DW142" s="96"/>
      <c r="DX142" s="621"/>
      <c r="DY142" s="678"/>
      <c r="DZ142" s="678"/>
      <c r="EA142" s="678"/>
      <c r="EB142" s="678"/>
      <c r="EC142" s="678"/>
      <c r="ED142" s="1249"/>
      <c r="EE142" s="1249"/>
      <c r="EF142" s="1249"/>
      <c r="EG142" s="1249"/>
      <c r="EH142" s="1249"/>
      <c r="EI142" s="1249"/>
      <c r="EJ142" s="1249"/>
      <c r="EK142" s="1249"/>
      <c r="EL142" s="1249"/>
      <c r="EM142" s="1249"/>
      <c r="EN142" s="1249"/>
      <c r="EO142" s="1250"/>
      <c r="EP142" s="1249"/>
      <c r="EQ142" s="1249"/>
      <c r="ER142" s="1249"/>
      <c r="ES142" s="476" t="s">
        <v>349</v>
      </c>
    </row>
    <row r="143" spans="1:149" s="63" customFormat="1" hidden="1" x14ac:dyDescent="0.2">
      <c r="A143" s="557"/>
      <c r="B143" s="558"/>
      <c r="C143" s="558"/>
      <c r="D143" s="558"/>
      <c r="E143" s="558"/>
      <c r="F143" s="557"/>
      <c r="G143" s="557"/>
      <c r="H143" s="557"/>
      <c r="I143" s="3"/>
      <c r="J143" s="3"/>
      <c r="K143" s="3"/>
      <c r="L143" s="557"/>
      <c r="M143" s="557"/>
      <c r="N143" s="557"/>
      <c r="O143" s="628">
        <f t="shared" si="26"/>
        <v>0</v>
      </c>
      <c r="P143" s="557"/>
      <c r="Q143" s="557"/>
      <c r="R143" s="559"/>
      <c r="S143" s="557"/>
      <c r="T143" s="557"/>
      <c r="U143" s="557"/>
      <c r="V143" s="628">
        <f t="shared" si="27"/>
        <v>0</v>
      </c>
      <c r="W143" s="557"/>
      <c r="X143" s="557"/>
      <c r="Y143" s="559"/>
      <c r="Z143" s="557"/>
      <c r="AA143" s="557"/>
      <c r="AB143" s="557"/>
      <c r="AC143" s="628">
        <f t="shared" si="28"/>
        <v>0</v>
      </c>
      <c r="AD143" s="577"/>
      <c r="AE143" s="578"/>
      <c r="AF143" s="567"/>
      <c r="AG143" s="567"/>
      <c r="AH143" s="567"/>
      <c r="AI143" s="567"/>
      <c r="AJ143" s="567"/>
      <c r="AK143" s="567"/>
      <c r="AL143" s="560"/>
      <c r="AM143" s="560"/>
      <c r="AN143" s="560"/>
      <c r="AO143" s="579"/>
      <c r="AP143" s="561"/>
      <c r="AQ143" s="562"/>
      <c r="AR143" s="570"/>
      <c r="AS143" s="564"/>
      <c r="AT143" s="565"/>
      <c r="AU143" s="566"/>
      <c r="AV143" s="580"/>
      <c r="AW143" s="615" t="str">
        <f t="shared" si="29"/>
        <v>-</v>
      </c>
      <c r="AX143" s="576"/>
      <c r="AY143" s="557"/>
      <c r="AZ143" s="557"/>
      <c r="BA143" s="576"/>
      <c r="BB143" s="561"/>
      <c r="BC143" s="633" t="str">
        <f t="shared" si="30"/>
        <v>-</v>
      </c>
      <c r="BD143" s="576"/>
      <c r="BE143" s="557"/>
      <c r="BF143" s="633" t="str">
        <f t="shared" si="31"/>
        <v>-</v>
      </c>
      <c r="BG143" s="557"/>
      <c r="BH143" s="557"/>
      <c r="BI143" s="633"/>
      <c r="BJ143" s="573"/>
      <c r="BK143" s="561"/>
      <c r="BL143" s="561"/>
      <c r="BM143" s="573"/>
      <c r="BN143" s="561"/>
      <c r="BO143" s="634" t="str">
        <f t="shared" si="32"/>
        <v>-</v>
      </c>
      <c r="BP143" s="573"/>
      <c r="BQ143" s="560"/>
      <c r="BR143" s="560"/>
      <c r="BS143" s="561"/>
      <c r="BT143" s="561"/>
      <c r="BU143" s="561"/>
      <c r="BV143" s="561"/>
      <c r="BW143" s="635" t="str">
        <f t="shared" si="33"/>
        <v>-</v>
      </c>
      <c r="BX143" s="614"/>
      <c r="BY143" s="614"/>
      <c r="BZ143" s="614"/>
      <c r="CA143" s="614"/>
      <c r="CB143" s="614"/>
      <c r="CC143" s="614"/>
      <c r="CD143" s="617"/>
      <c r="CE143" s="616"/>
      <c r="CF143" s="616"/>
      <c r="CG143" s="616"/>
      <c r="CH143" s="616"/>
      <c r="CI143" s="614"/>
      <c r="CJ143" s="614"/>
      <c r="CK143" s="614"/>
      <c r="CL143" s="614"/>
      <c r="CM143" s="614"/>
      <c r="CN143" s="614"/>
      <c r="CO143" s="618"/>
      <c r="CP143" s="614"/>
      <c r="CQ143" s="623"/>
      <c r="CR143" s="624" t="str">
        <f t="shared" si="25"/>
        <v>-</v>
      </c>
      <c r="CS143" s="619" t="str">
        <f t="shared" si="34"/>
        <v>-</v>
      </c>
      <c r="CT143" s="557"/>
      <c r="CU143" s="557"/>
      <c r="CV143" s="570"/>
      <c r="CW143" s="570"/>
      <c r="CX143" s="570"/>
      <c r="CY143" s="571"/>
      <c r="CZ143" s="571"/>
      <c r="DA143" s="565"/>
      <c r="DB143" s="570"/>
      <c r="DC143" s="570"/>
      <c r="DD143" s="570"/>
      <c r="DE143" s="572"/>
      <c r="DF143" s="570"/>
      <c r="DG143" s="572"/>
      <c r="DH143" s="570"/>
      <c r="DI143" s="620" t="str">
        <f t="shared" si="35"/>
        <v/>
      </c>
      <c r="DJ143" s="570"/>
      <c r="DK143" s="572"/>
      <c r="DL143" s="570"/>
      <c r="DM143" s="570"/>
      <c r="DN143" s="570"/>
      <c r="DO143" s="570"/>
      <c r="DP143" s="570"/>
      <c r="DQ143" s="570"/>
      <c r="DR143" s="570"/>
      <c r="DS143" s="570"/>
      <c r="DT143" s="570"/>
      <c r="DU143" s="570"/>
      <c r="DV143" s="96"/>
      <c r="DW143" s="96"/>
      <c r="DX143" s="621"/>
      <c r="DY143" s="678"/>
      <c r="DZ143" s="678"/>
      <c r="EA143" s="678"/>
      <c r="EB143" s="678"/>
      <c r="EC143" s="678"/>
      <c r="ED143" s="1249"/>
      <c r="EE143" s="1249"/>
      <c r="EF143" s="1249"/>
      <c r="EG143" s="1249"/>
      <c r="EH143" s="1249"/>
      <c r="EI143" s="1249"/>
      <c r="EJ143" s="1249"/>
      <c r="EK143" s="1249"/>
      <c r="EL143" s="1249"/>
      <c r="EM143" s="1249"/>
      <c r="EN143" s="1249"/>
      <c r="EO143" s="1250"/>
      <c r="EP143" s="1249"/>
      <c r="EQ143" s="1249"/>
      <c r="ER143" s="1249"/>
      <c r="ES143" s="476" t="s">
        <v>349</v>
      </c>
    </row>
    <row r="144" spans="1:149" s="63" customFormat="1" hidden="1" x14ac:dyDescent="0.2">
      <c r="A144" s="557"/>
      <c r="B144" s="558"/>
      <c r="C144" s="558"/>
      <c r="D144" s="558"/>
      <c r="E144" s="558"/>
      <c r="F144" s="557"/>
      <c r="G144" s="557"/>
      <c r="H144" s="557"/>
      <c r="I144" s="3"/>
      <c r="J144" s="3"/>
      <c r="K144" s="3"/>
      <c r="L144" s="557"/>
      <c r="M144" s="557"/>
      <c r="N144" s="557"/>
      <c r="O144" s="628">
        <f t="shared" si="26"/>
        <v>0</v>
      </c>
      <c r="P144" s="557"/>
      <c r="Q144" s="557"/>
      <c r="R144" s="559"/>
      <c r="S144" s="557"/>
      <c r="T144" s="557"/>
      <c r="U144" s="557"/>
      <c r="V144" s="628">
        <f t="shared" si="27"/>
        <v>0</v>
      </c>
      <c r="W144" s="557"/>
      <c r="X144" s="557"/>
      <c r="Y144" s="559"/>
      <c r="Z144" s="557"/>
      <c r="AA144" s="557"/>
      <c r="AB144" s="557"/>
      <c r="AC144" s="628">
        <f t="shared" si="28"/>
        <v>0</v>
      </c>
      <c r="AD144" s="577"/>
      <c r="AE144" s="578"/>
      <c r="AF144" s="567"/>
      <c r="AG144" s="567"/>
      <c r="AH144" s="567"/>
      <c r="AI144" s="567"/>
      <c r="AJ144" s="567"/>
      <c r="AK144" s="567"/>
      <c r="AL144" s="560"/>
      <c r="AM144" s="560"/>
      <c r="AN144" s="560"/>
      <c r="AO144" s="579"/>
      <c r="AP144" s="561"/>
      <c r="AQ144" s="562"/>
      <c r="AR144" s="570"/>
      <c r="AS144" s="564"/>
      <c r="AT144" s="565"/>
      <c r="AU144" s="566"/>
      <c r="AV144" s="580"/>
      <c r="AW144" s="615" t="str">
        <f t="shared" si="29"/>
        <v>-</v>
      </c>
      <c r="AX144" s="576"/>
      <c r="AY144" s="557"/>
      <c r="AZ144" s="557"/>
      <c r="BA144" s="576"/>
      <c r="BB144" s="561"/>
      <c r="BC144" s="633" t="str">
        <f t="shared" si="30"/>
        <v>-</v>
      </c>
      <c r="BD144" s="576"/>
      <c r="BE144" s="557"/>
      <c r="BF144" s="633" t="str">
        <f t="shared" si="31"/>
        <v>-</v>
      </c>
      <c r="BG144" s="557"/>
      <c r="BH144" s="557"/>
      <c r="BI144" s="633"/>
      <c r="BJ144" s="573"/>
      <c r="BK144" s="561"/>
      <c r="BL144" s="561"/>
      <c r="BM144" s="573"/>
      <c r="BN144" s="561"/>
      <c r="BO144" s="634" t="str">
        <f t="shared" si="32"/>
        <v>-</v>
      </c>
      <c r="BP144" s="573"/>
      <c r="BQ144" s="560"/>
      <c r="BR144" s="560"/>
      <c r="BS144" s="561"/>
      <c r="BT144" s="561"/>
      <c r="BU144" s="561"/>
      <c r="BV144" s="561"/>
      <c r="BW144" s="635" t="str">
        <f t="shared" si="33"/>
        <v>-</v>
      </c>
      <c r="BX144" s="614"/>
      <c r="BY144" s="614"/>
      <c r="BZ144" s="614"/>
      <c r="CA144" s="614"/>
      <c r="CB144" s="614"/>
      <c r="CC144" s="614"/>
      <c r="CD144" s="617"/>
      <c r="CE144" s="616"/>
      <c r="CF144" s="616"/>
      <c r="CG144" s="616"/>
      <c r="CH144" s="616"/>
      <c r="CI144" s="614"/>
      <c r="CJ144" s="614"/>
      <c r="CK144" s="614"/>
      <c r="CL144" s="614"/>
      <c r="CM144" s="614"/>
      <c r="CN144" s="614"/>
      <c r="CO144" s="618"/>
      <c r="CP144" s="614"/>
      <c r="CQ144" s="623"/>
      <c r="CR144" s="624" t="str">
        <f t="shared" ref="CR144:CR184" si="36">IFERROR(CQ144/CP144,"-")</f>
        <v>-</v>
      </c>
      <c r="CS144" s="619" t="str">
        <f t="shared" si="34"/>
        <v>-</v>
      </c>
      <c r="CT144" s="557"/>
      <c r="CU144" s="557"/>
      <c r="CV144" s="570"/>
      <c r="CW144" s="570"/>
      <c r="CX144" s="570"/>
      <c r="CY144" s="571"/>
      <c r="CZ144" s="571"/>
      <c r="DA144" s="565"/>
      <c r="DB144" s="570"/>
      <c r="DC144" s="570"/>
      <c r="DD144" s="570"/>
      <c r="DE144" s="572"/>
      <c r="DF144" s="570"/>
      <c r="DG144" s="572"/>
      <c r="DH144" s="570"/>
      <c r="DI144" s="620" t="str">
        <f t="shared" si="35"/>
        <v/>
      </c>
      <c r="DJ144" s="570"/>
      <c r="DK144" s="572"/>
      <c r="DL144" s="570"/>
      <c r="DM144" s="570"/>
      <c r="DN144" s="570"/>
      <c r="DO144" s="570"/>
      <c r="DP144" s="570"/>
      <c r="DQ144" s="570"/>
      <c r="DR144" s="570"/>
      <c r="DS144" s="570"/>
      <c r="DT144" s="570"/>
      <c r="DU144" s="570"/>
      <c r="DV144" s="96"/>
      <c r="DW144" s="96"/>
      <c r="DX144" s="621"/>
      <c r="DY144" s="678"/>
      <c r="DZ144" s="678"/>
      <c r="EA144" s="678"/>
      <c r="EB144" s="678"/>
      <c r="EC144" s="678"/>
      <c r="ED144" s="1249"/>
      <c r="EE144" s="1249"/>
      <c r="EF144" s="1249"/>
      <c r="EG144" s="1249"/>
      <c r="EH144" s="1249"/>
      <c r="EI144" s="1249"/>
      <c r="EJ144" s="1249"/>
      <c r="EK144" s="1249"/>
      <c r="EL144" s="1249"/>
      <c r="EM144" s="1249"/>
      <c r="EN144" s="1249"/>
      <c r="EO144" s="1250"/>
      <c r="EP144" s="1249"/>
      <c r="EQ144" s="1249"/>
      <c r="ER144" s="1249"/>
      <c r="ES144" s="476" t="s">
        <v>349</v>
      </c>
    </row>
    <row r="145" spans="1:149" s="63" customFormat="1" hidden="1" x14ac:dyDescent="0.2">
      <c r="A145" s="557"/>
      <c r="B145" s="558"/>
      <c r="C145" s="558"/>
      <c r="D145" s="558"/>
      <c r="E145" s="558"/>
      <c r="F145" s="557"/>
      <c r="G145" s="557"/>
      <c r="H145" s="557"/>
      <c r="I145" s="3"/>
      <c r="J145" s="3"/>
      <c r="K145" s="3"/>
      <c r="L145" s="557"/>
      <c r="M145" s="557"/>
      <c r="N145" s="557"/>
      <c r="O145" s="628">
        <f t="shared" ref="O145:O184" si="37">SUM(I145:N145)</f>
        <v>0</v>
      </c>
      <c r="P145" s="557"/>
      <c r="Q145" s="557"/>
      <c r="R145" s="559"/>
      <c r="S145" s="557"/>
      <c r="T145" s="557"/>
      <c r="U145" s="557"/>
      <c r="V145" s="628">
        <f t="shared" ref="V145:V184" si="38">SUM(P145:U145)</f>
        <v>0</v>
      </c>
      <c r="W145" s="557"/>
      <c r="X145" s="557"/>
      <c r="Y145" s="559"/>
      <c r="Z145" s="557"/>
      <c r="AA145" s="557"/>
      <c r="AB145" s="557"/>
      <c r="AC145" s="628">
        <f t="shared" ref="AC145:AC184" si="39">SUM(W145:AB145)</f>
        <v>0</v>
      </c>
      <c r="AD145" s="577"/>
      <c r="AE145" s="578"/>
      <c r="AF145" s="567"/>
      <c r="AG145" s="567"/>
      <c r="AH145" s="567"/>
      <c r="AI145" s="567"/>
      <c r="AJ145" s="567"/>
      <c r="AK145" s="567"/>
      <c r="AL145" s="560"/>
      <c r="AM145" s="560"/>
      <c r="AN145" s="560"/>
      <c r="AO145" s="579"/>
      <c r="AP145" s="561"/>
      <c r="AQ145" s="562"/>
      <c r="AR145" s="570"/>
      <c r="AS145" s="564"/>
      <c r="AT145" s="565"/>
      <c r="AU145" s="566"/>
      <c r="AV145" s="580"/>
      <c r="AW145" s="615" t="str">
        <f t="shared" ref="AW145:AW184" si="40">IFERROR(AV145/AU145,"-")</f>
        <v>-</v>
      </c>
      <c r="AX145" s="576"/>
      <c r="AY145" s="557"/>
      <c r="AZ145" s="557"/>
      <c r="BA145" s="576"/>
      <c r="BB145" s="561"/>
      <c r="BC145" s="633" t="str">
        <f t="shared" ref="BC145:BC184" si="41">IFERROR(BB145/BA145,"-")</f>
        <v>-</v>
      </c>
      <c r="BD145" s="576"/>
      <c r="BE145" s="557"/>
      <c r="BF145" s="633" t="str">
        <f t="shared" ref="BF145:BF184" si="42">IFERROR(BE145/BD145,"-")</f>
        <v>-</v>
      </c>
      <c r="BG145" s="557"/>
      <c r="BH145" s="557"/>
      <c r="BI145" s="633"/>
      <c r="BJ145" s="573"/>
      <c r="BK145" s="561"/>
      <c r="BL145" s="561"/>
      <c r="BM145" s="573"/>
      <c r="BN145" s="561"/>
      <c r="BO145" s="634" t="str">
        <f t="shared" ref="BO145:BO184" si="43">+IFERROR(BN145/BL145,"-")</f>
        <v>-</v>
      </c>
      <c r="BP145" s="573"/>
      <c r="BQ145" s="560"/>
      <c r="BR145" s="560"/>
      <c r="BS145" s="561"/>
      <c r="BT145" s="561"/>
      <c r="BU145" s="561"/>
      <c r="BV145" s="561"/>
      <c r="BW145" s="635" t="str">
        <f t="shared" ref="BW145:BW184" si="44">IFERROR(BR145/BK145,"-")</f>
        <v>-</v>
      </c>
      <c r="BX145" s="614"/>
      <c r="BY145" s="614"/>
      <c r="BZ145" s="614"/>
      <c r="CA145" s="614"/>
      <c r="CB145" s="614"/>
      <c r="CC145" s="614"/>
      <c r="CD145" s="617"/>
      <c r="CE145" s="616"/>
      <c r="CF145" s="616"/>
      <c r="CG145" s="616"/>
      <c r="CH145" s="616"/>
      <c r="CI145" s="614"/>
      <c r="CJ145" s="614"/>
      <c r="CK145" s="614"/>
      <c r="CL145" s="614"/>
      <c r="CM145" s="614"/>
      <c r="CN145" s="614"/>
      <c r="CO145" s="618"/>
      <c r="CP145" s="614"/>
      <c r="CQ145" s="623"/>
      <c r="CR145" s="624" t="str">
        <f t="shared" si="36"/>
        <v>-</v>
      </c>
      <c r="CS145" s="619" t="str">
        <f t="shared" ref="CS145:CS184" si="45">IFERROR(CQ145/CD145,"-")</f>
        <v>-</v>
      </c>
      <c r="CT145" s="557"/>
      <c r="CU145" s="557"/>
      <c r="CV145" s="570"/>
      <c r="CW145" s="570"/>
      <c r="CX145" s="570"/>
      <c r="CY145" s="571"/>
      <c r="CZ145" s="571"/>
      <c r="DA145" s="565"/>
      <c r="DB145" s="570"/>
      <c r="DC145" s="570"/>
      <c r="DD145" s="570"/>
      <c r="DE145" s="572"/>
      <c r="DF145" s="570"/>
      <c r="DG145" s="572"/>
      <c r="DH145" s="570"/>
      <c r="DI145" s="620" t="str">
        <f t="shared" ref="DI145:DI184" si="46">IFERROR(AVERAGE(DD145:DH145),"")</f>
        <v/>
      </c>
      <c r="DJ145" s="570"/>
      <c r="DK145" s="572"/>
      <c r="DL145" s="570"/>
      <c r="DM145" s="570"/>
      <c r="DN145" s="570"/>
      <c r="DO145" s="570"/>
      <c r="DP145" s="570"/>
      <c r="DQ145" s="570"/>
      <c r="DR145" s="570"/>
      <c r="DS145" s="570"/>
      <c r="DT145" s="570"/>
      <c r="DU145" s="570"/>
      <c r="DV145" s="96"/>
      <c r="DW145" s="96"/>
      <c r="DX145" s="621"/>
      <c r="DY145" s="678"/>
      <c r="DZ145" s="678"/>
      <c r="EA145" s="678"/>
      <c r="EB145" s="678"/>
      <c r="EC145" s="678"/>
      <c r="ED145" s="1249"/>
      <c r="EE145" s="1249"/>
      <c r="EF145" s="1249"/>
      <c r="EG145" s="1249"/>
      <c r="EH145" s="1249"/>
      <c r="EI145" s="1249"/>
      <c r="EJ145" s="1249"/>
      <c r="EK145" s="1249"/>
      <c r="EL145" s="1249"/>
      <c r="EM145" s="1249"/>
      <c r="EN145" s="1249"/>
      <c r="EO145" s="1250"/>
      <c r="EP145" s="1249"/>
      <c r="EQ145" s="1249"/>
      <c r="ER145" s="1249"/>
      <c r="ES145" s="476" t="s">
        <v>349</v>
      </c>
    </row>
    <row r="146" spans="1:149" s="63" customFormat="1" hidden="1" x14ac:dyDescent="0.2">
      <c r="A146" s="557"/>
      <c r="B146" s="558"/>
      <c r="C146" s="558"/>
      <c r="D146" s="558"/>
      <c r="E146" s="558"/>
      <c r="F146" s="557"/>
      <c r="G146" s="557"/>
      <c r="H146" s="557"/>
      <c r="I146" s="3"/>
      <c r="J146" s="3"/>
      <c r="K146" s="3"/>
      <c r="L146" s="557"/>
      <c r="M146" s="557"/>
      <c r="N146" s="557"/>
      <c r="O146" s="628">
        <f t="shared" si="37"/>
        <v>0</v>
      </c>
      <c r="P146" s="557"/>
      <c r="Q146" s="557"/>
      <c r="R146" s="559"/>
      <c r="S146" s="557"/>
      <c r="T146" s="557"/>
      <c r="U146" s="557"/>
      <c r="V146" s="628">
        <f t="shared" si="38"/>
        <v>0</v>
      </c>
      <c r="W146" s="557"/>
      <c r="X146" s="557"/>
      <c r="Y146" s="559"/>
      <c r="Z146" s="557"/>
      <c r="AA146" s="557"/>
      <c r="AB146" s="557"/>
      <c r="AC146" s="628">
        <f t="shared" si="39"/>
        <v>0</v>
      </c>
      <c r="AD146" s="577"/>
      <c r="AE146" s="578"/>
      <c r="AF146" s="567"/>
      <c r="AG146" s="567"/>
      <c r="AH146" s="567"/>
      <c r="AI146" s="567"/>
      <c r="AJ146" s="567"/>
      <c r="AK146" s="567"/>
      <c r="AL146" s="560"/>
      <c r="AM146" s="560"/>
      <c r="AN146" s="560"/>
      <c r="AO146" s="579"/>
      <c r="AP146" s="561"/>
      <c r="AQ146" s="562"/>
      <c r="AR146" s="570"/>
      <c r="AS146" s="564"/>
      <c r="AT146" s="565"/>
      <c r="AU146" s="566"/>
      <c r="AV146" s="580"/>
      <c r="AW146" s="615" t="str">
        <f t="shared" si="40"/>
        <v>-</v>
      </c>
      <c r="AX146" s="576"/>
      <c r="AY146" s="557"/>
      <c r="AZ146" s="557"/>
      <c r="BA146" s="576"/>
      <c r="BB146" s="561"/>
      <c r="BC146" s="633" t="str">
        <f t="shared" si="41"/>
        <v>-</v>
      </c>
      <c r="BD146" s="576"/>
      <c r="BE146" s="557"/>
      <c r="BF146" s="633" t="str">
        <f t="shared" si="42"/>
        <v>-</v>
      </c>
      <c r="BG146" s="557"/>
      <c r="BH146" s="557"/>
      <c r="BI146" s="633"/>
      <c r="BJ146" s="573"/>
      <c r="BK146" s="561"/>
      <c r="BL146" s="561"/>
      <c r="BM146" s="573"/>
      <c r="BN146" s="561"/>
      <c r="BO146" s="634" t="str">
        <f t="shared" si="43"/>
        <v>-</v>
      </c>
      <c r="BP146" s="573"/>
      <c r="BQ146" s="560"/>
      <c r="BR146" s="560"/>
      <c r="BS146" s="561"/>
      <c r="BT146" s="561"/>
      <c r="BU146" s="561"/>
      <c r="BV146" s="561"/>
      <c r="BW146" s="635" t="str">
        <f t="shared" si="44"/>
        <v>-</v>
      </c>
      <c r="BX146" s="614"/>
      <c r="BY146" s="614"/>
      <c r="BZ146" s="614"/>
      <c r="CA146" s="614"/>
      <c r="CB146" s="614"/>
      <c r="CC146" s="614"/>
      <c r="CD146" s="617"/>
      <c r="CE146" s="616"/>
      <c r="CF146" s="616"/>
      <c r="CG146" s="616"/>
      <c r="CH146" s="616"/>
      <c r="CI146" s="614"/>
      <c r="CJ146" s="614"/>
      <c r="CK146" s="614"/>
      <c r="CL146" s="614"/>
      <c r="CM146" s="614"/>
      <c r="CN146" s="614"/>
      <c r="CO146" s="618"/>
      <c r="CP146" s="614"/>
      <c r="CQ146" s="623"/>
      <c r="CR146" s="624" t="str">
        <f t="shared" si="36"/>
        <v>-</v>
      </c>
      <c r="CS146" s="619" t="str">
        <f t="shared" si="45"/>
        <v>-</v>
      </c>
      <c r="CT146" s="557"/>
      <c r="CU146" s="557"/>
      <c r="CV146" s="570"/>
      <c r="CW146" s="570"/>
      <c r="CX146" s="570"/>
      <c r="CY146" s="571"/>
      <c r="CZ146" s="571"/>
      <c r="DA146" s="565"/>
      <c r="DB146" s="570"/>
      <c r="DC146" s="570"/>
      <c r="DD146" s="570"/>
      <c r="DE146" s="572"/>
      <c r="DF146" s="570"/>
      <c r="DG146" s="572"/>
      <c r="DH146" s="570"/>
      <c r="DI146" s="620" t="str">
        <f t="shared" si="46"/>
        <v/>
      </c>
      <c r="DJ146" s="570"/>
      <c r="DK146" s="572"/>
      <c r="DL146" s="570"/>
      <c r="DM146" s="570"/>
      <c r="DN146" s="570"/>
      <c r="DO146" s="570"/>
      <c r="DP146" s="570"/>
      <c r="DQ146" s="570"/>
      <c r="DR146" s="570"/>
      <c r="DS146" s="570"/>
      <c r="DT146" s="570"/>
      <c r="DU146" s="570"/>
      <c r="DV146" s="96"/>
      <c r="DW146" s="96"/>
      <c r="DX146" s="621"/>
      <c r="DY146" s="678"/>
      <c r="DZ146" s="678"/>
      <c r="EA146" s="678"/>
      <c r="EB146" s="678"/>
      <c r="EC146" s="678"/>
      <c r="ED146" s="1249"/>
      <c r="EE146" s="1249"/>
      <c r="EF146" s="1249"/>
      <c r="EG146" s="1249"/>
      <c r="EH146" s="1249"/>
      <c r="EI146" s="1249"/>
      <c r="EJ146" s="1249"/>
      <c r="EK146" s="1249"/>
      <c r="EL146" s="1249"/>
      <c r="EM146" s="1249"/>
      <c r="EN146" s="1249"/>
      <c r="EO146" s="1250"/>
      <c r="EP146" s="1249"/>
      <c r="EQ146" s="1249"/>
      <c r="ER146" s="1249"/>
      <c r="ES146" s="476" t="s">
        <v>349</v>
      </c>
    </row>
    <row r="147" spans="1:149" s="63" customFormat="1" hidden="1" x14ac:dyDescent="0.2">
      <c r="A147" s="557"/>
      <c r="B147" s="558"/>
      <c r="C147" s="558"/>
      <c r="D147" s="558"/>
      <c r="E147" s="558"/>
      <c r="F147" s="557"/>
      <c r="G147" s="557"/>
      <c r="H147" s="557"/>
      <c r="I147" s="3"/>
      <c r="J147" s="3"/>
      <c r="K147" s="3"/>
      <c r="L147" s="557"/>
      <c r="M147" s="557"/>
      <c r="N147" s="557"/>
      <c r="O147" s="628">
        <f t="shared" si="37"/>
        <v>0</v>
      </c>
      <c r="P147" s="557"/>
      <c r="Q147" s="557"/>
      <c r="R147" s="559"/>
      <c r="S147" s="557"/>
      <c r="T147" s="557"/>
      <c r="U147" s="557"/>
      <c r="V147" s="628">
        <f t="shared" si="38"/>
        <v>0</v>
      </c>
      <c r="W147" s="557"/>
      <c r="X147" s="557"/>
      <c r="Y147" s="559"/>
      <c r="Z147" s="557"/>
      <c r="AA147" s="557"/>
      <c r="AB147" s="557"/>
      <c r="AC147" s="628">
        <f t="shared" si="39"/>
        <v>0</v>
      </c>
      <c r="AD147" s="577"/>
      <c r="AE147" s="578"/>
      <c r="AF147" s="567"/>
      <c r="AG147" s="567"/>
      <c r="AH147" s="567"/>
      <c r="AI147" s="567"/>
      <c r="AJ147" s="567"/>
      <c r="AK147" s="567"/>
      <c r="AL147" s="560"/>
      <c r="AM147" s="560"/>
      <c r="AN147" s="560"/>
      <c r="AO147" s="579"/>
      <c r="AP147" s="561"/>
      <c r="AQ147" s="562"/>
      <c r="AR147" s="570"/>
      <c r="AS147" s="564"/>
      <c r="AT147" s="565"/>
      <c r="AU147" s="566"/>
      <c r="AV147" s="580"/>
      <c r="AW147" s="615" t="str">
        <f t="shared" si="40"/>
        <v>-</v>
      </c>
      <c r="AX147" s="576"/>
      <c r="AY147" s="557"/>
      <c r="AZ147" s="557"/>
      <c r="BA147" s="576"/>
      <c r="BB147" s="561"/>
      <c r="BC147" s="633" t="str">
        <f t="shared" si="41"/>
        <v>-</v>
      </c>
      <c r="BD147" s="576"/>
      <c r="BE147" s="557"/>
      <c r="BF147" s="633" t="str">
        <f t="shared" si="42"/>
        <v>-</v>
      </c>
      <c r="BG147" s="557"/>
      <c r="BH147" s="557"/>
      <c r="BI147" s="633"/>
      <c r="BJ147" s="573"/>
      <c r="BK147" s="561"/>
      <c r="BL147" s="561"/>
      <c r="BM147" s="573"/>
      <c r="BN147" s="561"/>
      <c r="BO147" s="634" t="str">
        <f t="shared" si="43"/>
        <v>-</v>
      </c>
      <c r="BP147" s="573"/>
      <c r="BQ147" s="560"/>
      <c r="BR147" s="560"/>
      <c r="BS147" s="561"/>
      <c r="BT147" s="561"/>
      <c r="BU147" s="561"/>
      <c r="BV147" s="561"/>
      <c r="BW147" s="635" t="str">
        <f t="shared" si="44"/>
        <v>-</v>
      </c>
      <c r="BX147" s="614"/>
      <c r="BY147" s="614"/>
      <c r="BZ147" s="614"/>
      <c r="CA147" s="614"/>
      <c r="CB147" s="614"/>
      <c r="CC147" s="614"/>
      <c r="CD147" s="617"/>
      <c r="CE147" s="616"/>
      <c r="CF147" s="616"/>
      <c r="CG147" s="616"/>
      <c r="CH147" s="616"/>
      <c r="CI147" s="614"/>
      <c r="CJ147" s="614"/>
      <c r="CK147" s="614"/>
      <c r="CL147" s="614"/>
      <c r="CM147" s="614"/>
      <c r="CN147" s="614"/>
      <c r="CO147" s="618"/>
      <c r="CP147" s="614"/>
      <c r="CQ147" s="623"/>
      <c r="CR147" s="624" t="str">
        <f t="shared" si="36"/>
        <v>-</v>
      </c>
      <c r="CS147" s="619" t="str">
        <f t="shared" si="45"/>
        <v>-</v>
      </c>
      <c r="CT147" s="557"/>
      <c r="CU147" s="557"/>
      <c r="CV147" s="570"/>
      <c r="CW147" s="570"/>
      <c r="CX147" s="570"/>
      <c r="CY147" s="571"/>
      <c r="CZ147" s="571"/>
      <c r="DA147" s="565"/>
      <c r="DB147" s="570"/>
      <c r="DC147" s="570"/>
      <c r="DD147" s="570"/>
      <c r="DE147" s="572"/>
      <c r="DF147" s="570"/>
      <c r="DG147" s="572"/>
      <c r="DH147" s="570"/>
      <c r="DI147" s="620" t="str">
        <f t="shared" si="46"/>
        <v/>
      </c>
      <c r="DJ147" s="570"/>
      <c r="DK147" s="572"/>
      <c r="DL147" s="570"/>
      <c r="DM147" s="570"/>
      <c r="DN147" s="570"/>
      <c r="DO147" s="570"/>
      <c r="DP147" s="570"/>
      <c r="DQ147" s="570"/>
      <c r="DR147" s="570"/>
      <c r="DS147" s="570"/>
      <c r="DT147" s="570"/>
      <c r="DU147" s="570"/>
      <c r="DV147" s="96"/>
      <c r="DW147" s="96"/>
      <c r="DX147" s="621"/>
      <c r="DY147" s="678"/>
      <c r="DZ147" s="678"/>
      <c r="EA147" s="678"/>
      <c r="EB147" s="678"/>
      <c r="EC147" s="678"/>
      <c r="ED147" s="1249"/>
      <c r="EE147" s="1249"/>
      <c r="EF147" s="1249"/>
      <c r="EG147" s="1249"/>
      <c r="EH147" s="1249"/>
      <c r="EI147" s="1249"/>
      <c r="EJ147" s="1249"/>
      <c r="EK147" s="1249"/>
      <c r="EL147" s="1249"/>
      <c r="EM147" s="1249"/>
      <c r="EN147" s="1249"/>
      <c r="EO147" s="1250"/>
      <c r="EP147" s="1249"/>
      <c r="EQ147" s="1249"/>
      <c r="ER147" s="1249"/>
      <c r="ES147" s="476" t="s">
        <v>349</v>
      </c>
    </row>
    <row r="148" spans="1:149" s="63" customFormat="1" hidden="1" x14ac:dyDescent="0.2">
      <c r="A148" s="557"/>
      <c r="B148" s="558"/>
      <c r="C148" s="558"/>
      <c r="D148" s="558"/>
      <c r="E148" s="558"/>
      <c r="F148" s="557"/>
      <c r="G148" s="557"/>
      <c r="H148" s="557"/>
      <c r="I148" s="3"/>
      <c r="J148" s="3"/>
      <c r="K148" s="3"/>
      <c r="L148" s="557"/>
      <c r="M148" s="557"/>
      <c r="N148" s="557"/>
      <c r="O148" s="628">
        <f t="shared" si="37"/>
        <v>0</v>
      </c>
      <c r="P148" s="557"/>
      <c r="Q148" s="557"/>
      <c r="R148" s="559"/>
      <c r="S148" s="557"/>
      <c r="T148" s="557"/>
      <c r="U148" s="557"/>
      <c r="V148" s="628">
        <f t="shared" si="38"/>
        <v>0</v>
      </c>
      <c r="W148" s="557"/>
      <c r="X148" s="557"/>
      <c r="Y148" s="559"/>
      <c r="Z148" s="557"/>
      <c r="AA148" s="557"/>
      <c r="AB148" s="557"/>
      <c r="AC148" s="628">
        <f t="shared" si="39"/>
        <v>0</v>
      </c>
      <c r="AD148" s="577"/>
      <c r="AE148" s="578"/>
      <c r="AF148" s="567"/>
      <c r="AG148" s="567"/>
      <c r="AH148" s="567"/>
      <c r="AI148" s="567"/>
      <c r="AJ148" s="567"/>
      <c r="AK148" s="567"/>
      <c r="AL148" s="560"/>
      <c r="AM148" s="560"/>
      <c r="AN148" s="560"/>
      <c r="AO148" s="579"/>
      <c r="AP148" s="561"/>
      <c r="AQ148" s="562"/>
      <c r="AR148" s="570"/>
      <c r="AS148" s="564"/>
      <c r="AT148" s="565"/>
      <c r="AU148" s="566"/>
      <c r="AV148" s="580"/>
      <c r="AW148" s="615" t="str">
        <f t="shared" si="40"/>
        <v>-</v>
      </c>
      <c r="AX148" s="576"/>
      <c r="AY148" s="557"/>
      <c r="AZ148" s="557"/>
      <c r="BA148" s="576"/>
      <c r="BB148" s="561"/>
      <c r="BC148" s="633" t="str">
        <f t="shared" si="41"/>
        <v>-</v>
      </c>
      <c r="BD148" s="576"/>
      <c r="BE148" s="557"/>
      <c r="BF148" s="633" t="str">
        <f t="shared" si="42"/>
        <v>-</v>
      </c>
      <c r="BG148" s="557"/>
      <c r="BH148" s="557"/>
      <c r="BI148" s="633"/>
      <c r="BJ148" s="573"/>
      <c r="BK148" s="561"/>
      <c r="BL148" s="561"/>
      <c r="BM148" s="573"/>
      <c r="BN148" s="561"/>
      <c r="BO148" s="634" t="str">
        <f t="shared" si="43"/>
        <v>-</v>
      </c>
      <c r="BP148" s="573"/>
      <c r="BQ148" s="560"/>
      <c r="BR148" s="560"/>
      <c r="BS148" s="561"/>
      <c r="BT148" s="561"/>
      <c r="BU148" s="561"/>
      <c r="BV148" s="561"/>
      <c r="BW148" s="635" t="str">
        <f t="shared" si="44"/>
        <v>-</v>
      </c>
      <c r="BX148" s="614"/>
      <c r="BY148" s="614"/>
      <c r="BZ148" s="614"/>
      <c r="CA148" s="614"/>
      <c r="CB148" s="614"/>
      <c r="CC148" s="614"/>
      <c r="CD148" s="617"/>
      <c r="CE148" s="616"/>
      <c r="CF148" s="616"/>
      <c r="CG148" s="616"/>
      <c r="CH148" s="616"/>
      <c r="CI148" s="614"/>
      <c r="CJ148" s="614"/>
      <c r="CK148" s="614"/>
      <c r="CL148" s="614"/>
      <c r="CM148" s="614"/>
      <c r="CN148" s="614"/>
      <c r="CO148" s="618"/>
      <c r="CP148" s="614"/>
      <c r="CQ148" s="623"/>
      <c r="CR148" s="624" t="str">
        <f t="shared" si="36"/>
        <v>-</v>
      </c>
      <c r="CS148" s="619" t="str">
        <f t="shared" si="45"/>
        <v>-</v>
      </c>
      <c r="CT148" s="557"/>
      <c r="CU148" s="557"/>
      <c r="CV148" s="570"/>
      <c r="CW148" s="570"/>
      <c r="CX148" s="570"/>
      <c r="CY148" s="571"/>
      <c r="CZ148" s="571"/>
      <c r="DA148" s="565"/>
      <c r="DB148" s="570"/>
      <c r="DC148" s="570"/>
      <c r="DD148" s="570"/>
      <c r="DE148" s="572"/>
      <c r="DF148" s="570"/>
      <c r="DG148" s="572"/>
      <c r="DH148" s="570"/>
      <c r="DI148" s="620" t="str">
        <f t="shared" si="46"/>
        <v/>
      </c>
      <c r="DJ148" s="570"/>
      <c r="DK148" s="572"/>
      <c r="DL148" s="570"/>
      <c r="DM148" s="570"/>
      <c r="DN148" s="570"/>
      <c r="DO148" s="570"/>
      <c r="DP148" s="570"/>
      <c r="DQ148" s="570"/>
      <c r="DR148" s="570"/>
      <c r="DS148" s="570"/>
      <c r="DT148" s="570"/>
      <c r="DU148" s="570"/>
      <c r="DV148" s="96"/>
      <c r="DW148" s="96"/>
      <c r="DX148" s="621"/>
      <c r="DY148" s="678"/>
      <c r="DZ148" s="678"/>
      <c r="EA148" s="678"/>
      <c r="EB148" s="678"/>
      <c r="EC148" s="678"/>
      <c r="ED148" s="1249"/>
      <c r="EE148" s="1249"/>
      <c r="EF148" s="1249"/>
      <c r="EG148" s="1249"/>
      <c r="EH148" s="1249"/>
      <c r="EI148" s="1249"/>
      <c r="EJ148" s="1249"/>
      <c r="EK148" s="1249"/>
      <c r="EL148" s="1249"/>
      <c r="EM148" s="1249"/>
      <c r="EN148" s="1249"/>
      <c r="EO148" s="1250"/>
      <c r="EP148" s="1249"/>
      <c r="EQ148" s="1249"/>
      <c r="ER148" s="1249"/>
      <c r="ES148" s="476" t="s">
        <v>349</v>
      </c>
    </row>
    <row r="149" spans="1:149" s="63" customFormat="1" hidden="1" x14ac:dyDescent="0.2">
      <c r="A149" s="557"/>
      <c r="B149" s="558"/>
      <c r="C149" s="558"/>
      <c r="D149" s="558"/>
      <c r="E149" s="558"/>
      <c r="F149" s="557"/>
      <c r="G149" s="557"/>
      <c r="H149" s="557"/>
      <c r="I149" s="3"/>
      <c r="J149" s="3"/>
      <c r="K149" s="3"/>
      <c r="L149" s="557"/>
      <c r="M149" s="557"/>
      <c r="N149" s="557"/>
      <c r="O149" s="628">
        <f t="shared" si="37"/>
        <v>0</v>
      </c>
      <c r="P149" s="557"/>
      <c r="Q149" s="557"/>
      <c r="R149" s="559"/>
      <c r="S149" s="557"/>
      <c r="T149" s="557"/>
      <c r="U149" s="557"/>
      <c r="V149" s="628">
        <f t="shared" si="38"/>
        <v>0</v>
      </c>
      <c r="W149" s="557"/>
      <c r="X149" s="557"/>
      <c r="Y149" s="559"/>
      <c r="Z149" s="557"/>
      <c r="AA149" s="557"/>
      <c r="AB149" s="557"/>
      <c r="AC149" s="628">
        <f t="shared" si="39"/>
        <v>0</v>
      </c>
      <c r="AD149" s="577"/>
      <c r="AE149" s="578"/>
      <c r="AF149" s="567"/>
      <c r="AG149" s="567"/>
      <c r="AH149" s="567"/>
      <c r="AI149" s="567"/>
      <c r="AJ149" s="567"/>
      <c r="AK149" s="567"/>
      <c r="AL149" s="560"/>
      <c r="AM149" s="560"/>
      <c r="AN149" s="560"/>
      <c r="AO149" s="579"/>
      <c r="AP149" s="561"/>
      <c r="AQ149" s="562"/>
      <c r="AR149" s="570"/>
      <c r="AS149" s="564"/>
      <c r="AT149" s="565"/>
      <c r="AU149" s="566"/>
      <c r="AV149" s="580"/>
      <c r="AW149" s="615" t="str">
        <f t="shared" si="40"/>
        <v>-</v>
      </c>
      <c r="AX149" s="576"/>
      <c r="AY149" s="557"/>
      <c r="AZ149" s="557"/>
      <c r="BA149" s="576"/>
      <c r="BB149" s="561"/>
      <c r="BC149" s="633" t="str">
        <f t="shared" si="41"/>
        <v>-</v>
      </c>
      <c r="BD149" s="576"/>
      <c r="BE149" s="557"/>
      <c r="BF149" s="633" t="str">
        <f t="shared" si="42"/>
        <v>-</v>
      </c>
      <c r="BG149" s="557"/>
      <c r="BH149" s="557"/>
      <c r="BI149" s="633"/>
      <c r="BJ149" s="573"/>
      <c r="BK149" s="561"/>
      <c r="BL149" s="561"/>
      <c r="BM149" s="573"/>
      <c r="BN149" s="561"/>
      <c r="BO149" s="634" t="str">
        <f t="shared" si="43"/>
        <v>-</v>
      </c>
      <c r="BP149" s="573"/>
      <c r="BQ149" s="560"/>
      <c r="BR149" s="560"/>
      <c r="BS149" s="561"/>
      <c r="BT149" s="561"/>
      <c r="BU149" s="561"/>
      <c r="BV149" s="561"/>
      <c r="BW149" s="635" t="str">
        <f t="shared" si="44"/>
        <v>-</v>
      </c>
      <c r="BX149" s="614"/>
      <c r="BY149" s="614"/>
      <c r="BZ149" s="614"/>
      <c r="CA149" s="614"/>
      <c r="CB149" s="614"/>
      <c r="CC149" s="614"/>
      <c r="CD149" s="617"/>
      <c r="CE149" s="616"/>
      <c r="CF149" s="616"/>
      <c r="CG149" s="616"/>
      <c r="CH149" s="616"/>
      <c r="CI149" s="614"/>
      <c r="CJ149" s="614"/>
      <c r="CK149" s="614"/>
      <c r="CL149" s="614"/>
      <c r="CM149" s="614"/>
      <c r="CN149" s="614"/>
      <c r="CO149" s="618"/>
      <c r="CP149" s="614"/>
      <c r="CQ149" s="623"/>
      <c r="CR149" s="624" t="str">
        <f t="shared" si="36"/>
        <v>-</v>
      </c>
      <c r="CS149" s="619" t="str">
        <f t="shared" si="45"/>
        <v>-</v>
      </c>
      <c r="CT149" s="557"/>
      <c r="CU149" s="557"/>
      <c r="CV149" s="570"/>
      <c r="CW149" s="570"/>
      <c r="CX149" s="570"/>
      <c r="CY149" s="571"/>
      <c r="CZ149" s="571"/>
      <c r="DA149" s="565"/>
      <c r="DB149" s="570"/>
      <c r="DC149" s="570"/>
      <c r="DD149" s="570"/>
      <c r="DE149" s="572"/>
      <c r="DF149" s="570"/>
      <c r="DG149" s="572"/>
      <c r="DH149" s="570"/>
      <c r="DI149" s="620" t="str">
        <f t="shared" si="46"/>
        <v/>
      </c>
      <c r="DJ149" s="570"/>
      <c r="DK149" s="572"/>
      <c r="DL149" s="570"/>
      <c r="DM149" s="570"/>
      <c r="DN149" s="570"/>
      <c r="DO149" s="570"/>
      <c r="DP149" s="570"/>
      <c r="DQ149" s="570"/>
      <c r="DR149" s="570"/>
      <c r="DS149" s="570"/>
      <c r="DT149" s="570"/>
      <c r="DU149" s="570"/>
      <c r="DV149" s="96"/>
      <c r="DW149" s="96"/>
      <c r="DX149" s="621"/>
      <c r="DY149" s="678"/>
      <c r="DZ149" s="678"/>
      <c r="EA149" s="678"/>
      <c r="EB149" s="678"/>
      <c r="EC149" s="678"/>
      <c r="ED149" s="1249"/>
      <c r="EE149" s="1249"/>
      <c r="EF149" s="1249"/>
      <c r="EG149" s="1249"/>
      <c r="EH149" s="1249"/>
      <c r="EI149" s="1249"/>
      <c r="EJ149" s="1249"/>
      <c r="EK149" s="1249"/>
      <c r="EL149" s="1249"/>
      <c r="EM149" s="1249"/>
      <c r="EN149" s="1249"/>
      <c r="EO149" s="1250"/>
      <c r="EP149" s="1249"/>
      <c r="EQ149" s="1249"/>
      <c r="ER149" s="1249"/>
      <c r="ES149" s="476" t="s">
        <v>349</v>
      </c>
    </row>
    <row r="150" spans="1:149" s="63" customFormat="1" hidden="1" x14ac:dyDescent="0.2">
      <c r="A150" s="557"/>
      <c r="B150" s="558"/>
      <c r="C150" s="558"/>
      <c r="D150" s="558"/>
      <c r="E150" s="558"/>
      <c r="F150" s="557"/>
      <c r="G150" s="557"/>
      <c r="H150" s="557"/>
      <c r="I150" s="3"/>
      <c r="J150" s="3"/>
      <c r="K150" s="3"/>
      <c r="L150" s="557"/>
      <c r="M150" s="557"/>
      <c r="N150" s="557"/>
      <c r="O150" s="628">
        <f t="shared" si="37"/>
        <v>0</v>
      </c>
      <c r="P150" s="557"/>
      <c r="Q150" s="557"/>
      <c r="R150" s="559"/>
      <c r="S150" s="557"/>
      <c r="T150" s="557"/>
      <c r="U150" s="557"/>
      <c r="V150" s="628">
        <f t="shared" si="38"/>
        <v>0</v>
      </c>
      <c r="W150" s="557"/>
      <c r="X150" s="557"/>
      <c r="Y150" s="559"/>
      <c r="Z150" s="557"/>
      <c r="AA150" s="557"/>
      <c r="AB150" s="557"/>
      <c r="AC150" s="628">
        <f t="shared" si="39"/>
        <v>0</v>
      </c>
      <c r="AD150" s="577"/>
      <c r="AE150" s="578"/>
      <c r="AF150" s="567"/>
      <c r="AG150" s="567"/>
      <c r="AH150" s="567"/>
      <c r="AI150" s="567"/>
      <c r="AJ150" s="567"/>
      <c r="AK150" s="567"/>
      <c r="AL150" s="560"/>
      <c r="AM150" s="560"/>
      <c r="AN150" s="560"/>
      <c r="AO150" s="579"/>
      <c r="AP150" s="561"/>
      <c r="AQ150" s="562"/>
      <c r="AR150" s="570"/>
      <c r="AS150" s="564"/>
      <c r="AT150" s="565"/>
      <c r="AU150" s="566"/>
      <c r="AV150" s="580"/>
      <c r="AW150" s="615" t="str">
        <f t="shared" si="40"/>
        <v>-</v>
      </c>
      <c r="AX150" s="576"/>
      <c r="AY150" s="557"/>
      <c r="AZ150" s="557"/>
      <c r="BA150" s="576"/>
      <c r="BB150" s="561"/>
      <c r="BC150" s="633" t="str">
        <f t="shared" si="41"/>
        <v>-</v>
      </c>
      <c r="BD150" s="576"/>
      <c r="BE150" s="557"/>
      <c r="BF150" s="633" t="str">
        <f t="shared" si="42"/>
        <v>-</v>
      </c>
      <c r="BG150" s="557"/>
      <c r="BH150" s="557"/>
      <c r="BI150" s="633"/>
      <c r="BJ150" s="573"/>
      <c r="BK150" s="561"/>
      <c r="BL150" s="561"/>
      <c r="BM150" s="573"/>
      <c r="BN150" s="561"/>
      <c r="BO150" s="634" t="str">
        <f t="shared" si="43"/>
        <v>-</v>
      </c>
      <c r="BP150" s="573"/>
      <c r="BQ150" s="560"/>
      <c r="BR150" s="560"/>
      <c r="BS150" s="561"/>
      <c r="BT150" s="561"/>
      <c r="BU150" s="561"/>
      <c r="BV150" s="561"/>
      <c r="BW150" s="635" t="str">
        <f t="shared" si="44"/>
        <v>-</v>
      </c>
      <c r="BX150" s="614"/>
      <c r="BY150" s="614"/>
      <c r="BZ150" s="614"/>
      <c r="CA150" s="614"/>
      <c r="CB150" s="614"/>
      <c r="CC150" s="614"/>
      <c r="CD150" s="617"/>
      <c r="CE150" s="616"/>
      <c r="CF150" s="616"/>
      <c r="CG150" s="616"/>
      <c r="CH150" s="616"/>
      <c r="CI150" s="614"/>
      <c r="CJ150" s="614"/>
      <c r="CK150" s="614"/>
      <c r="CL150" s="614"/>
      <c r="CM150" s="614"/>
      <c r="CN150" s="614"/>
      <c r="CO150" s="618"/>
      <c r="CP150" s="614"/>
      <c r="CQ150" s="623"/>
      <c r="CR150" s="624" t="str">
        <f t="shared" si="36"/>
        <v>-</v>
      </c>
      <c r="CS150" s="619" t="str">
        <f t="shared" si="45"/>
        <v>-</v>
      </c>
      <c r="CT150" s="557"/>
      <c r="CU150" s="557"/>
      <c r="CV150" s="570"/>
      <c r="CW150" s="570"/>
      <c r="CX150" s="570"/>
      <c r="CY150" s="571"/>
      <c r="CZ150" s="571"/>
      <c r="DA150" s="565"/>
      <c r="DB150" s="570"/>
      <c r="DC150" s="570"/>
      <c r="DD150" s="570"/>
      <c r="DE150" s="572"/>
      <c r="DF150" s="570"/>
      <c r="DG150" s="572"/>
      <c r="DH150" s="570"/>
      <c r="DI150" s="620" t="str">
        <f t="shared" si="46"/>
        <v/>
      </c>
      <c r="DJ150" s="570"/>
      <c r="DK150" s="572"/>
      <c r="DL150" s="570"/>
      <c r="DM150" s="570"/>
      <c r="DN150" s="570"/>
      <c r="DO150" s="570"/>
      <c r="DP150" s="570"/>
      <c r="DQ150" s="570"/>
      <c r="DR150" s="570"/>
      <c r="DS150" s="570"/>
      <c r="DT150" s="570"/>
      <c r="DU150" s="570"/>
      <c r="DV150" s="96"/>
      <c r="DW150" s="96"/>
      <c r="DX150" s="621"/>
      <c r="DY150" s="678"/>
      <c r="DZ150" s="678"/>
      <c r="EA150" s="678"/>
      <c r="EB150" s="678"/>
      <c r="EC150" s="678"/>
      <c r="ED150" s="1249"/>
      <c r="EE150" s="1249"/>
      <c r="EF150" s="1249"/>
      <c r="EG150" s="1249"/>
      <c r="EH150" s="1249"/>
      <c r="EI150" s="1249"/>
      <c r="EJ150" s="1249"/>
      <c r="EK150" s="1249"/>
      <c r="EL150" s="1249"/>
      <c r="EM150" s="1249"/>
      <c r="EN150" s="1249"/>
      <c r="EO150" s="1250"/>
      <c r="EP150" s="1249"/>
      <c r="EQ150" s="1249"/>
      <c r="ER150" s="1249"/>
      <c r="ES150" s="476" t="s">
        <v>349</v>
      </c>
    </row>
    <row r="151" spans="1:149" s="63" customFormat="1" hidden="1" x14ac:dyDescent="0.2">
      <c r="A151" s="557"/>
      <c r="B151" s="558"/>
      <c r="C151" s="558"/>
      <c r="D151" s="558"/>
      <c r="E151" s="558"/>
      <c r="F151" s="557"/>
      <c r="G151" s="557"/>
      <c r="H151" s="557"/>
      <c r="I151" s="3"/>
      <c r="J151" s="3"/>
      <c r="K151" s="3"/>
      <c r="L151" s="557"/>
      <c r="M151" s="557"/>
      <c r="N151" s="557"/>
      <c r="O151" s="628">
        <f t="shared" si="37"/>
        <v>0</v>
      </c>
      <c r="P151" s="557"/>
      <c r="Q151" s="557"/>
      <c r="R151" s="559"/>
      <c r="S151" s="557"/>
      <c r="T151" s="557"/>
      <c r="U151" s="557"/>
      <c r="V151" s="628">
        <f t="shared" si="38"/>
        <v>0</v>
      </c>
      <c r="W151" s="557"/>
      <c r="X151" s="557"/>
      <c r="Y151" s="559"/>
      <c r="Z151" s="557"/>
      <c r="AA151" s="557"/>
      <c r="AB151" s="557"/>
      <c r="AC151" s="628">
        <f t="shared" si="39"/>
        <v>0</v>
      </c>
      <c r="AD151" s="577"/>
      <c r="AE151" s="578"/>
      <c r="AF151" s="567"/>
      <c r="AG151" s="567"/>
      <c r="AH151" s="567"/>
      <c r="AI151" s="567"/>
      <c r="AJ151" s="567"/>
      <c r="AK151" s="567"/>
      <c r="AL151" s="560"/>
      <c r="AM151" s="560"/>
      <c r="AN151" s="560"/>
      <c r="AO151" s="579"/>
      <c r="AP151" s="561"/>
      <c r="AQ151" s="562"/>
      <c r="AR151" s="570"/>
      <c r="AS151" s="564"/>
      <c r="AT151" s="565"/>
      <c r="AU151" s="566"/>
      <c r="AV151" s="580"/>
      <c r="AW151" s="615" t="str">
        <f t="shared" si="40"/>
        <v>-</v>
      </c>
      <c r="AX151" s="576"/>
      <c r="AY151" s="557"/>
      <c r="AZ151" s="557"/>
      <c r="BA151" s="576"/>
      <c r="BB151" s="561"/>
      <c r="BC151" s="633" t="str">
        <f t="shared" si="41"/>
        <v>-</v>
      </c>
      <c r="BD151" s="576"/>
      <c r="BE151" s="557"/>
      <c r="BF151" s="633" t="str">
        <f t="shared" si="42"/>
        <v>-</v>
      </c>
      <c r="BG151" s="557"/>
      <c r="BH151" s="557"/>
      <c r="BI151" s="633"/>
      <c r="BJ151" s="573"/>
      <c r="BK151" s="561"/>
      <c r="BL151" s="561"/>
      <c r="BM151" s="573"/>
      <c r="BN151" s="561"/>
      <c r="BO151" s="634" t="str">
        <f t="shared" si="43"/>
        <v>-</v>
      </c>
      <c r="BP151" s="573"/>
      <c r="BQ151" s="560"/>
      <c r="BR151" s="560"/>
      <c r="BS151" s="561"/>
      <c r="BT151" s="561"/>
      <c r="BU151" s="561"/>
      <c r="BV151" s="561"/>
      <c r="BW151" s="635" t="str">
        <f t="shared" si="44"/>
        <v>-</v>
      </c>
      <c r="BX151" s="614"/>
      <c r="BY151" s="614"/>
      <c r="BZ151" s="614"/>
      <c r="CA151" s="614"/>
      <c r="CB151" s="614"/>
      <c r="CC151" s="614"/>
      <c r="CD151" s="617"/>
      <c r="CE151" s="616"/>
      <c r="CF151" s="616"/>
      <c r="CG151" s="616"/>
      <c r="CH151" s="616"/>
      <c r="CI151" s="614"/>
      <c r="CJ151" s="614"/>
      <c r="CK151" s="614"/>
      <c r="CL151" s="614"/>
      <c r="CM151" s="614"/>
      <c r="CN151" s="614"/>
      <c r="CO151" s="618"/>
      <c r="CP151" s="614"/>
      <c r="CQ151" s="623"/>
      <c r="CR151" s="624" t="str">
        <f t="shared" si="36"/>
        <v>-</v>
      </c>
      <c r="CS151" s="619" t="str">
        <f t="shared" si="45"/>
        <v>-</v>
      </c>
      <c r="CT151" s="557"/>
      <c r="CU151" s="557"/>
      <c r="CV151" s="570"/>
      <c r="CW151" s="570"/>
      <c r="CX151" s="570"/>
      <c r="CY151" s="571"/>
      <c r="CZ151" s="571"/>
      <c r="DA151" s="565"/>
      <c r="DB151" s="570"/>
      <c r="DC151" s="570"/>
      <c r="DD151" s="570"/>
      <c r="DE151" s="572"/>
      <c r="DF151" s="570"/>
      <c r="DG151" s="572"/>
      <c r="DH151" s="570"/>
      <c r="DI151" s="620" t="str">
        <f t="shared" si="46"/>
        <v/>
      </c>
      <c r="DJ151" s="570"/>
      <c r="DK151" s="572"/>
      <c r="DL151" s="570"/>
      <c r="DM151" s="570"/>
      <c r="DN151" s="570"/>
      <c r="DO151" s="570"/>
      <c r="DP151" s="570"/>
      <c r="DQ151" s="570"/>
      <c r="DR151" s="570"/>
      <c r="DS151" s="570"/>
      <c r="DT151" s="570"/>
      <c r="DU151" s="570"/>
      <c r="DV151" s="96"/>
      <c r="DW151" s="96"/>
      <c r="DX151" s="621"/>
      <c r="DY151" s="678"/>
      <c r="DZ151" s="678"/>
      <c r="EA151" s="678"/>
      <c r="EB151" s="678"/>
      <c r="EC151" s="678"/>
      <c r="ED151" s="1249"/>
      <c r="EE151" s="1249"/>
      <c r="EF151" s="1249"/>
      <c r="EG151" s="1249"/>
      <c r="EH151" s="1249"/>
      <c r="EI151" s="1249"/>
      <c r="EJ151" s="1249"/>
      <c r="EK151" s="1249"/>
      <c r="EL151" s="1249"/>
      <c r="EM151" s="1249"/>
      <c r="EN151" s="1249"/>
      <c r="EO151" s="1250"/>
      <c r="EP151" s="1249"/>
      <c r="EQ151" s="1249"/>
      <c r="ER151" s="1249"/>
      <c r="ES151" s="476" t="s">
        <v>349</v>
      </c>
    </row>
    <row r="152" spans="1:149" s="63" customFormat="1" hidden="1" x14ac:dyDescent="0.2">
      <c r="A152" s="557"/>
      <c r="B152" s="558"/>
      <c r="C152" s="558"/>
      <c r="D152" s="558"/>
      <c r="E152" s="558"/>
      <c r="F152" s="557"/>
      <c r="G152" s="557"/>
      <c r="H152" s="557"/>
      <c r="I152" s="3"/>
      <c r="J152" s="3"/>
      <c r="K152" s="3"/>
      <c r="L152" s="557"/>
      <c r="M152" s="557"/>
      <c r="N152" s="557"/>
      <c r="O152" s="628">
        <f t="shared" si="37"/>
        <v>0</v>
      </c>
      <c r="P152" s="557"/>
      <c r="Q152" s="557"/>
      <c r="R152" s="559"/>
      <c r="S152" s="557"/>
      <c r="T152" s="557"/>
      <c r="U152" s="557"/>
      <c r="V152" s="628">
        <f t="shared" si="38"/>
        <v>0</v>
      </c>
      <c r="W152" s="557"/>
      <c r="X152" s="557"/>
      <c r="Y152" s="559"/>
      <c r="Z152" s="557"/>
      <c r="AA152" s="557"/>
      <c r="AB152" s="557"/>
      <c r="AC152" s="628">
        <f t="shared" si="39"/>
        <v>0</v>
      </c>
      <c r="AD152" s="577"/>
      <c r="AE152" s="578"/>
      <c r="AF152" s="567"/>
      <c r="AG152" s="567"/>
      <c r="AH152" s="567"/>
      <c r="AI152" s="567"/>
      <c r="AJ152" s="567"/>
      <c r="AK152" s="567"/>
      <c r="AL152" s="560"/>
      <c r="AM152" s="560"/>
      <c r="AN152" s="560"/>
      <c r="AO152" s="579"/>
      <c r="AP152" s="561"/>
      <c r="AQ152" s="562"/>
      <c r="AR152" s="570"/>
      <c r="AS152" s="564"/>
      <c r="AT152" s="565"/>
      <c r="AU152" s="566"/>
      <c r="AV152" s="580"/>
      <c r="AW152" s="615" t="str">
        <f t="shared" si="40"/>
        <v>-</v>
      </c>
      <c r="AX152" s="576"/>
      <c r="AY152" s="557"/>
      <c r="AZ152" s="557"/>
      <c r="BA152" s="576"/>
      <c r="BB152" s="561"/>
      <c r="BC152" s="633" t="str">
        <f t="shared" si="41"/>
        <v>-</v>
      </c>
      <c r="BD152" s="576"/>
      <c r="BE152" s="557"/>
      <c r="BF152" s="633" t="str">
        <f t="shared" si="42"/>
        <v>-</v>
      </c>
      <c r="BG152" s="557"/>
      <c r="BH152" s="557"/>
      <c r="BI152" s="633"/>
      <c r="BJ152" s="573"/>
      <c r="BK152" s="561"/>
      <c r="BL152" s="561"/>
      <c r="BM152" s="573"/>
      <c r="BN152" s="561"/>
      <c r="BO152" s="634" t="str">
        <f t="shared" si="43"/>
        <v>-</v>
      </c>
      <c r="BP152" s="573"/>
      <c r="BQ152" s="560"/>
      <c r="BR152" s="560"/>
      <c r="BS152" s="561"/>
      <c r="BT152" s="561"/>
      <c r="BU152" s="561"/>
      <c r="BV152" s="561"/>
      <c r="BW152" s="635" t="str">
        <f t="shared" si="44"/>
        <v>-</v>
      </c>
      <c r="BX152" s="614"/>
      <c r="BY152" s="614"/>
      <c r="BZ152" s="614"/>
      <c r="CA152" s="614"/>
      <c r="CB152" s="614"/>
      <c r="CC152" s="614"/>
      <c r="CD152" s="617"/>
      <c r="CE152" s="616"/>
      <c r="CF152" s="616"/>
      <c r="CG152" s="616"/>
      <c r="CH152" s="616"/>
      <c r="CI152" s="614"/>
      <c r="CJ152" s="614"/>
      <c r="CK152" s="614"/>
      <c r="CL152" s="614"/>
      <c r="CM152" s="614"/>
      <c r="CN152" s="614"/>
      <c r="CO152" s="618"/>
      <c r="CP152" s="614"/>
      <c r="CQ152" s="623"/>
      <c r="CR152" s="624" t="str">
        <f t="shared" si="36"/>
        <v>-</v>
      </c>
      <c r="CS152" s="619" t="str">
        <f t="shared" si="45"/>
        <v>-</v>
      </c>
      <c r="CT152" s="557"/>
      <c r="CU152" s="557"/>
      <c r="CV152" s="570"/>
      <c r="CW152" s="570"/>
      <c r="CX152" s="570"/>
      <c r="CY152" s="571"/>
      <c r="CZ152" s="571"/>
      <c r="DA152" s="565"/>
      <c r="DB152" s="570"/>
      <c r="DC152" s="570"/>
      <c r="DD152" s="570"/>
      <c r="DE152" s="572"/>
      <c r="DF152" s="570"/>
      <c r="DG152" s="572"/>
      <c r="DH152" s="570"/>
      <c r="DI152" s="620" t="str">
        <f t="shared" si="46"/>
        <v/>
      </c>
      <c r="DJ152" s="570"/>
      <c r="DK152" s="572"/>
      <c r="DL152" s="570"/>
      <c r="DM152" s="570"/>
      <c r="DN152" s="570"/>
      <c r="DO152" s="570"/>
      <c r="DP152" s="570"/>
      <c r="DQ152" s="570"/>
      <c r="DR152" s="570"/>
      <c r="DS152" s="570"/>
      <c r="DT152" s="570"/>
      <c r="DU152" s="570"/>
      <c r="DV152" s="96"/>
      <c r="DW152" s="96"/>
      <c r="DX152" s="621"/>
      <c r="DY152" s="678"/>
      <c r="DZ152" s="678"/>
      <c r="EA152" s="678"/>
      <c r="EB152" s="678"/>
      <c r="EC152" s="678"/>
      <c r="ED152" s="1249"/>
      <c r="EE152" s="1249"/>
      <c r="EF152" s="1249"/>
      <c r="EG152" s="1249"/>
      <c r="EH152" s="1249"/>
      <c r="EI152" s="1249"/>
      <c r="EJ152" s="1249"/>
      <c r="EK152" s="1249"/>
      <c r="EL152" s="1249"/>
      <c r="EM152" s="1249"/>
      <c r="EN152" s="1249"/>
      <c r="EO152" s="1250"/>
      <c r="EP152" s="1249"/>
      <c r="EQ152" s="1249"/>
      <c r="ER152" s="1249"/>
      <c r="ES152" s="476" t="s">
        <v>349</v>
      </c>
    </row>
    <row r="153" spans="1:149" s="63" customFormat="1" hidden="1" x14ac:dyDescent="0.2">
      <c r="A153" s="557"/>
      <c r="B153" s="558"/>
      <c r="C153" s="558"/>
      <c r="D153" s="558"/>
      <c r="E153" s="558"/>
      <c r="F153" s="557"/>
      <c r="G153" s="557"/>
      <c r="H153" s="557"/>
      <c r="I153" s="3"/>
      <c r="J153" s="3"/>
      <c r="K153" s="3"/>
      <c r="L153" s="557"/>
      <c r="M153" s="557"/>
      <c r="N153" s="557"/>
      <c r="O153" s="628">
        <f t="shared" si="37"/>
        <v>0</v>
      </c>
      <c r="P153" s="557"/>
      <c r="Q153" s="557"/>
      <c r="R153" s="559"/>
      <c r="S153" s="557"/>
      <c r="T153" s="557"/>
      <c r="U153" s="557"/>
      <c r="V153" s="628">
        <f t="shared" si="38"/>
        <v>0</v>
      </c>
      <c r="W153" s="557"/>
      <c r="X153" s="557"/>
      <c r="Y153" s="559"/>
      <c r="Z153" s="557"/>
      <c r="AA153" s="557"/>
      <c r="AB153" s="557"/>
      <c r="AC153" s="628">
        <f t="shared" si="39"/>
        <v>0</v>
      </c>
      <c r="AD153" s="577"/>
      <c r="AE153" s="578"/>
      <c r="AF153" s="567"/>
      <c r="AG153" s="567"/>
      <c r="AH153" s="567"/>
      <c r="AI153" s="567"/>
      <c r="AJ153" s="567"/>
      <c r="AK153" s="567"/>
      <c r="AL153" s="560"/>
      <c r="AM153" s="560"/>
      <c r="AN153" s="560"/>
      <c r="AO153" s="579"/>
      <c r="AP153" s="561"/>
      <c r="AQ153" s="562"/>
      <c r="AR153" s="570"/>
      <c r="AS153" s="564"/>
      <c r="AT153" s="565"/>
      <c r="AU153" s="566"/>
      <c r="AV153" s="580"/>
      <c r="AW153" s="615" t="str">
        <f t="shared" si="40"/>
        <v>-</v>
      </c>
      <c r="AX153" s="576"/>
      <c r="AY153" s="557"/>
      <c r="AZ153" s="557"/>
      <c r="BA153" s="576"/>
      <c r="BB153" s="561"/>
      <c r="BC153" s="633" t="str">
        <f t="shared" si="41"/>
        <v>-</v>
      </c>
      <c r="BD153" s="576"/>
      <c r="BE153" s="557"/>
      <c r="BF153" s="633" t="str">
        <f t="shared" si="42"/>
        <v>-</v>
      </c>
      <c r="BG153" s="557"/>
      <c r="BH153" s="557"/>
      <c r="BI153" s="633"/>
      <c r="BJ153" s="573"/>
      <c r="BK153" s="561"/>
      <c r="BL153" s="561"/>
      <c r="BM153" s="573"/>
      <c r="BN153" s="561"/>
      <c r="BO153" s="634" t="str">
        <f t="shared" si="43"/>
        <v>-</v>
      </c>
      <c r="BP153" s="573"/>
      <c r="BQ153" s="560"/>
      <c r="BR153" s="560"/>
      <c r="BS153" s="561"/>
      <c r="BT153" s="561"/>
      <c r="BU153" s="561"/>
      <c r="BV153" s="561"/>
      <c r="BW153" s="635" t="str">
        <f t="shared" si="44"/>
        <v>-</v>
      </c>
      <c r="BX153" s="614"/>
      <c r="BY153" s="614"/>
      <c r="BZ153" s="614"/>
      <c r="CA153" s="614"/>
      <c r="CB153" s="614"/>
      <c r="CC153" s="614"/>
      <c r="CD153" s="617"/>
      <c r="CE153" s="616"/>
      <c r="CF153" s="616"/>
      <c r="CG153" s="616"/>
      <c r="CH153" s="616"/>
      <c r="CI153" s="614"/>
      <c r="CJ153" s="614"/>
      <c r="CK153" s="614"/>
      <c r="CL153" s="614"/>
      <c r="CM153" s="614"/>
      <c r="CN153" s="614"/>
      <c r="CO153" s="618"/>
      <c r="CP153" s="614"/>
      <c r="CQ153" s="623"/>
      <c r="CR153" s="624" t="str">
        <f t="shared" si="36"/>
        <v>-</v>
      </c>
      <c r="CS153" s="619" t="str">
        <f t="shared" si="45"/>
        <v>-</v>
      </c>
      <c r="CT153" s="557"/>
      <c r="CU153" s="557"/>
      <c r="CV153" s="570"/>
      <c r="CW153" s="570"/>
      <c r="CX153" s="570"/>
      <c r="CY153" s="571"/>
      <c r="CZ153" s="571"/>
      <c r="DA153" s="565"/>
      <c r="DB153" s="570"/>
      <c r="DC153" s="570"/>
      <c r="DD153" s="570"/>
      <c r="DE153" s="572"/>
      <c r="DF153" s="570"/>
      <c r="DG153" s="572"/>
      <c r="DH153" s="570"/>
      <c r="DI153" s="620" t="str">
        <f t="shared" si="46"/>
        <v/>
      </c>
      <c r="DJ153" s="570"/>
      <c r="DK153" s="572"/>
      <c r="DL153" s="570"/>
      <c r="DM153" s="570"/>
      <c r="DN153" s="570"/>
      <c r="DO153" s="570"/>
      <c r="DP153" s="570"/>
      <c r="DQ153" s="570"/>
      <c r="DR153" s="570"/>
      <c r="DS153" s="570"/>
      <c r="DT153" s="570"/>
      <c r="DU153" s="570"/>
      <c r="DV153" s="96"/>
      <c r="DW153" s="96"/>
      <c r="DX153" s="621"/>
      <c r="DY153" s="678"/>
      <c r="DZ153" s="678"/>
      <c r="EA153" s="678"/>
      <c r="EB153" s="678"/>
      <c r="EC153" s="678"/>
      <c r="ED153" s="1249"/>
      <c r="EE153" s="1249"/>
      <c r="EF153" s="1249"/>
      <c r="EG153" s="1249"/>
      <c r="EH153" s="1249"/>
      <c r="EI153" s="1249"/>
      <c r="EJ153" s="1249"/>
      <c r="EK153" s="1249"/>
      <c r="EL153" s="1249"/>
      <c r="EM153" s="1249"/>
      <c r="EN153" s="1249"/>
      <c r="EO153" s="1250"/>
      <c r="EP153" s="1249"/>
      <c r="EQ153" s="1249"/>
      <c r="ER153" s="1249"/>
      <c r="ES153" s="476" t="s">
        <v>349</v>
      </c>
    </row>
    <row r="154" spans="1:149" s="63" customFormat="1" hidden="1" x14ac:dyDescent="0.2">
      <c r="A154" s="557"/>
      <c r="B154" s="558"/>
      <c r="C154" s="558"/>
      <c r="D154" s="558"/>
      <c r="E154" s="558"/>
      <c r="F154" s="557"/>
      <c r="G154" s="557"/>
      <c r="H154" s="557"/>
      <c r="I154" s="3"/>
      <c r="J154" s="3"/>
      <c r="K154" s="3"/>
      <c r="L154" s="557"/>
      <c r="M154" s="557"/>
      <c r="N154" s="557"/>
      <c r="O154" s="628">
        <f t="shared" si="37"/>
        <v>0</v>
      </c>
      <c r="P154" s="557"/>
      <c r="Q154" s="557"/>
      <c r="R154" s="559"/>
      <c r="S154" s="557"/>
      <c r="T154" s="557"/>
      <c r="U154" s="557"/>
      <c r="V154" s="628">
        <f t="shared" si="38"/>
        <v>0</v>
      </c>
      <c r="W154" s="557"/>
      <c r="X154" s="557"/>
      <c r="Y154" s="559"/>
      <c r="Z154" s="557"/>
      <c r="AA154" s="557"/>
      <c r="AB154" s="557"/>
      <c r="AC154" s="628">
        <f t="shared" si="39"/>
        <v>0</v>
      </c>
      <c r="AD154" s="577"/>
      <c r="AE154" s="578"/>
      <c r="AF154" s="567"/>
      <c r="AG154" s="567"/>
      <c r="AH154" s="567"/>
      <c r="AI154" s="567"/>
      <c r="AJ154" s="567"/>
      <c r="AK154" s="567"/>
      <c r="AL154" s="560"/>
      <c r="AM154" s="560"/>
      <c r="AN154" s="560"/>
      <c r="AO154" s="579"/>
      <c r="AP154" s="561"/>
      <c r="AQ154" s="562"/>
      <c r="AR154" s="570"/>
      <c r="AS154" s="564"/>
      <c r="AT154" s="565"/>
      <c r="AU154" s="566"/>
      <c r="AV154" s="580"/>
      <c r="AW154" s="615" t="str">
        <f t="shared" si="40"/>
        <v>-</v>
      </c>
      <c r="AX154" s="576"/>
      <c r="AY154" s="557"/>
      <c r="AZ154" s="557"/>
      <c r="BA154" s="576"/>
      <c r="BB154" s="561"/>
      <c r="BC154" s="633" t="str">
        <f t="shared" si="41"/>
        <v>-</v>
      </c>
      <c r="BD154" s="576"/>
      <c r="BE154" s="557"/>
      <c r="BF154" s="633" t="str">
        <f t="shared" si="42"/>
        <v>-</v>
      </c>
      <c r="BG154" s="557"/>
      <c r="BH154" s="557"/>
      <c r="BI154" s="633"/>
      <c r="BJ154" s="573"/>
      <c r="BK154" s="561"/>
      <c r="BL154" s="561"/>
      <c r="BM154" s="573"/>
      <c r="BN154" s="561"/>
      <c r="BO154" s="634" t="str">
        <f t="shared" si="43"/>
        <v>-</v>
      </c>
      <c r="BP154" s="573"/>
      <c r="BQ154" s="560"/>
      <c r="BR154" s="560"/>
      <c r="BS154" s="561"/>
      <c r="BT154" s="561"/>
      <c r="BU154" s="561"/>
      <c r="BV154" s="561"/>
      <c r="BW154" s="635" t="str">
        <f t="shared" si="44"/>
        <v>-</v>
      </c>
      <c r="BX154" s="614"/>
      <c r="BY154" s="614"/>
      <c r="BZ154" s="614"/>
      <c r="CA154" s="614"/>
      <c r="CB154" s="614"/>
      <c r="CC154" s="614"/>
      <c r="CD154" s="617"/>
      <c r="CE154" s="616"/>
      <c r="CF154" s="616"/>
      <c r="CG154" s="616"/>
      <c r="CH154" s="616"/>
      <c r="CI154" s="614"/>
      <c r="CJ154" s="614"/>
      <c r="CK154" s="614"/>
      <c r="CL154" s="614"/>
      <c r="CM154" s="614"/>
      <c r="CN154" s="614"/>
      <c r="CO154" s="618"/>
      <c r="CP154" s="614"/>
      <c r="CQ154" s="623"/>
      <c r="CR154" s="624" t="str">
        <f t="shared" si="36"/>
        <v>-</v>
      </c>
      <c r="CS154" s="619" t="str">
        <f t="shared" si="45"/>
        <v>-</v>
      </c>
      <c r="CT154" s="557"/>
      <c r="CU154" s="557"/>
      <c r="CV154" s="570"/>
      <c r="CW154" s="570"/>
      <c r="CX154" s="570"/>
      <c r="CY154" s="571"/>
      <c r="CZ154" s="571"/>
      <c r="DA154" s="565"/>
      <c r="DB154" s="570"/>
      <c r="DC154" s="570"/>
      <c r="DD154" s="570"/>
      <c r="DE154" s="572"/>
      <c r="DF154" s="570"/>
      <c r="DG154" s="572"/>
      <c r="DH154" s="570"/>
      <c r="DI154" s="620" t="str">
        <f t="shared" si="46"/>
        <v/>
      </c>
      <c r="DJ154" s="570"/>
      <c r="DK154" s="572"/>
      <c r="DL154" s="570"/>
      <c r="DM154" s="570"/>
      <c r="DN154" s="570"/>
      <c r="DO154" s="570"/>
      <c r="DP154" s="570"/>
      <c r="DQ154" s="570"/>
      <c r="DR154" s="570"/>
      <c r="DS154" s="570"/>
      <c r="DT154" s="570"/>
      <c r="DU154" s="570"/>
      <c r="DV154" s="96"/>
      <c r="DW154" s="96"/>
      <c r="DX154" s="621"/>
      <c r="DY154" s="678"/>
      <c r="DZ154" s="678"/>
      <c r="EA154" s="678"/>
      <c r="EB154" s="678"/>
      <c r="EC154" s="678"/>
      <c r="ED154" s="1249"/>
      <c r="EE154" s="1249"/>
      <c r="EF154" s="1249"/>
      <c r="EG154" s="1249"/>
      <c r="EH154" s="1249"/>
      <c r="EI154" s="1249"/>
      <c r="EJ154" s="1249"/>
      <c r="EK154" s="1249"/>
      <c r="EL154" s="1249"/>
      <c r="EM154" s="1249"/>
      <c r="EN154" s="1249"/>
      <c r="EO154" s="1250"/>
      <c r="EP154" s="1249"/>
      <c r="EQ154" s="1249"/>
      <c r="ER154" s="1249"/>
      <c r="ES154" s="476" t="s">
        <v>349</v>
      </c>
    </row>
    <row r="155" spans="1:149" s="63" customFormat="1" hidden="1" x14ac:dyDescent="0.2">
      <c r="A155" s="557"/>
      <c r="B155" s="558"/>
      <c r="C155" s="558"/>
      <c r="D155" s="558"/>
      <c r="E155" s="558"/>
      <c r="F155" s="557"/>
      <c r="G155" s="557"/>
      <c r="H155" s="557"/>
      <c r="I155" s="3"/>
      <c r="J155" s="3"/>
      <c r="K155" s="3"/>
      <c r="L155" s="557"/>
      <c r="M155" s="557"/>
      <c r="N155" s="557"/>
      <c r="O155" s="628">
        <f t="shared" si="37"/>
        <v>0</v>
      </c>
      <c r="P155" s="557"/>
      <c r="Q155" s="557"/>
      <c r="R155" s="559"/>
      <c r="S155" s="557"/>
      <c r="T155" s="557"/>
      <c r="U155" s="557"/>
      <c r="V155" s="628">
        <f t="shared" si="38"/>
        <v>0</v>
      </c>
      <c r="W155" s="557"/>
      <c r="X155" s="557"/>
      <c r="Y155" s="559"/>
      <c r="Z155" s="557"/>
      <c r="AA155" s="557"/>
      <c r="AB155" s="557"/>
      <c r="AC155" s="628">
        <f t="shared" si="39"/>
        <v>0</v>
      </c>
      <c r="AD155" s="577"/>
      <c r="AE155" s="578"/>
      <c r="AF155" s="567"/>
      <c r="AG155" s="567"/>
      <c r="AH155" s="567"/>
      <c r="AI155" s="567"/>
      <c r="AJ155" s="567"/>
      <c r="AK155" s="567"/>
      <c r="AL155" s="560"/>
      <c r="AM155" s="560"/>
      <c r="AN155" s="560"/>
      <c r="AO155" s="579"/>
      <c r="AP155" s="561"/>
      <c r="AQ155" s="562"/>
      <c r="AR155" s="570"/>
      <c r="AS155" s="564"/>
      <c r="AT155" s="565"/>
      <c r="AU155" s="566"/>
      <c r="AV155" s="580"/>
      <c r="AW155" s="615" t="str">
        <f t="shared" si="40"/>
        <v>-</v>
      </c>
      <c r="AX155" s="576"/>
      <c r="AY155" s="557"/>
      <c r="AZ155" s="557"/>
      <c r="BA155" s="576"/>
      <c r="BB155" s="561"/>
      <c r="BC155" s="633" t="str">
        <f t="shared" si="41"/>
        <v>-</v>
      </c>
      <c r="BD155" s="576"/>
      <c r="BE155" s="557"/>
      <c r="BF155" s="633" t="str">
        <f t="shared" si="42"/>
        <v>-</v>
      </c>
      <c r="BG155" s="557"/>
      <c r="BH155" s="557"/>
      <c r="BI155" s="633"/>
      <c r="BJ155" s="573"/>
      <c r="BK155" s="561"/>
      <c r="BL155" s="561"/>
      <c r="BM155" s="573"/>
      <c r="BN155" s="561"/>
      <c r="BO155" s="634" t="str">
        <f t="shared" si="43"/>
        <v>-</v>
      </c>
      <c r="BP155" s="573"/>
      <c r="BQ155" s="560"/>
      <c r="BR155" s="560"/>
      <c r="BS155" s="561"/>
      <c r="BT155" s="561"/>
      <c r="BU155" s="561"/>
      <c r="BV155" s="561"/>
      <c r="BW155" s="635" t="str">
        <f t="shared" si="44"/>
        <v>-</v>
      </c>
      <c r="BX155" s="614"/>
      <c r="BY155" s="614"/>
      <c r="BZ155" s="614"/>
      <c r="CA155" s="614"/>
      <c r="CB155" s="614"/>
      <c r="CC155" s="614"/>
      <c r="CD155" s="617"/>
      <c r="CE155" s="616"/>
      <c r="CF155" s="616"/>
      <c r="CG155" s="616"/>
      <c r="CH155" s="616"/>
      <c r="CI155" s="614"/>
      <c r="CJ155" s="614"/>
      <c r="CK155" s="614"/>
      <c r="CL155" s="614"/>
      <c r="CM155" s="614"/>
      <c r="CN155" s="614"/>
      <c r="CO155" s="618"/>
      <c r="CP155" s="614"/>
      <c r="CQ155" s="623"/>
      <c r="CR155" s="624" t="str">
        <f t="shared" si="36"/>
        <v>-</v>
      </c>
      <c r="CS155" s="619" t="str">
        <f t="shared" si="45"/>
        <v>-</v>
      </c>
      <c r="CT155" s="557"/>
      <c r="CU155" s="557"/>
      <c r="CV155" s="570"/>
      <c r="CW155" s="570"/>
      <c r="CX155" s="570"/>
      <c r="CY155" s="571"/>
      <c r="CZ155" s="571"/>
      <c r="DA155" s="565"/>
      <c r="DB155" s="570"/>
      <c r="DC155" s="570"/>
      <c r="DD155" s="570"/>
      <c r="DE155" s="572"/>
      <c r="DF155" s="570"/>
      <c r="DG155" s="572"/>
      <c r="DH155" s="570"/>
      <c r="DI155" s="620" t="str">
        <f t="shared" si="46"/>
        <v/>
      </c>
      <c r="DJ155" s="570"/>
      <c r="DK155" s="572"/>
      <c r="DL155" s="570"/>
      <c r="DM155" s="570"/>
      <c r="DN155" s="570"/>
      <c r="DO155" s="570"/>
      <c r="DP155" s="570"/>
      <c r="DQ155" s="570"/>
      <c r="DR155" s="570"/>
      <c r="DS155" s="570"/>
      <c r="DT155" s="570"/>
      <c r="DU155" s="570"/>
      <c r="DV155" s="96"/>
      <c r="DW155" s="96"/>
      <c r="DX155" s="621"/>
      <c r="DY155" s="678"/>
      <c r="DZ155" s="678"/>
      <c r="EA155" s="678"/>
      <c r="EB155" s="678"/>
      <c r="EC155" s="678"/>
      <c r="ED155" s="1249"/>
      <c r="EE155" s="1249"/>
      <c r="EF155" s="1249"/>
      <c r="EG155" s="1249"/>
      <c r="EH155" s="1249"/>
      <c r="EI155" s="1249"/>
      <c r="EJ155" s="1249"/>
      <c r="EK155" s="1249"/>
      <c r="EL155" s="1249"/>
      <c r="EM155" s="1249"/>
      <c r="EN155" s="1249"/>
      <c r="EO155" s="1250"/>
      <c r="EP155" s="1249"/>
      <c r="EQ155" s="1249"/>
      <c r="ER155" s="1249"/>
      <c r="ES155" s="476" t="s">
        <v>349</v>
      </c>
    </row>
    <row r="156" spans="1:149" s="63" customFormat="1" hidden="1" x14ac:dyDescent="0.2">
      <c r="A156" s="557"/>
      <c r="B156" s="558"/>
      <c r="C156" s="558"/>
      <c r="D156" s="558"/>
      <c r="E156" s="558"/>
      <c r="F156" s="557"/>
      <c r="G156" s="557"/>
      <c r="H156" s="557"/>
      <c r="I156" s="3"/>
      <c r="J156" s="3"/>
      <c r="K156" s="3"/>
      <c r="L156" s="557"/>
      <c r="M156" s="557"/>
      <c r="N156" s="557"/>
      <c r="O156" s="628">
        <f t="shared" si="37"/>
        <v>0</v>
      </c>
      <c r="P156" s="557"/>
      <c r="Q156" s="557"/>
      <c r="R156" s="559"/>
      <c r="S156" s="557"/>
      <c r="T156" s="557"/>
      <c r="U156" s="557"/>
      <c r="V156" s="628">
        <f t="shared" si="38"/>
        <v>0</v>
      </c>
      <c r="W156" s="557"/>
      <c r="X156" s="557"/>
      <c r="Y156" s="559"/>
      <c r="Z156" s="557"/>
      <c r="AA156" s="557"/>
      <c r="AB156" s="557"/>
      <c r="AC156" s="628">
        <f t="shared" si="39"/>
        <v>0</v>
      </c>
      <c r="AD156" s="577"/>
      <c r="AE156" s="578"/>
      <c r="AF156" s="567"/>
      <c r="AG156" s="567"/>
      <c r="AH156" s="567"/>
      <c r="AI156" s="567"/>
      <c r="AJ156" s="567"/>
      <c r="AK156" s="567"/>
      <c r="AL156" s="560"/>
      <c r="AM156" s="560"/>
      <c r="AN156" s="560"/>
      <c r="AO156" s="579"/>
      <c r="AP156" s="561"/>
      <c r="AQ156" s="562"/>
      <c r="AR156" s="570"/>
      <c r="AS156" s="564"/>
      <c r="AT156" s="565"/>
      <c r="AU156" s="566"/>
      <c r="AV156" s="580"/>
      <c r="AW156" s="615" t="str">
        <f t="shared" si="40"/>
        <v>-</v>
      </c>
      <c r="AX156" s="576"/>
      <c r="AY156" s="557"/>
      <c r="AZ156" s="557"/>
      <c r="BA156" s="576"/>
      <c r="BB156" s="561"/>
      <c r="BC156" s="633" t="str">
        <f t="shared" si="41"/>
        <v>-</v>
      </c>
      <c r="BD156" s="576"/>
      <c r="BE156" s="557"/>
      <c r="BF156" s="633" t="str">
        <f t="shared" si="42"/>
        <v>-</v>
      </c>
      <c r="BG156" s="557"/>
      <c r="BH156" s="557"/>
      <c r="BI156" s="633"/>
      <c r="BJ156" s="573"/>
      <c r="BK156" s="561"/>
      <c r="BL156" s="561"/>
      <c r="BM156" s="573"/>
      <c r="BN156" s="561"/>
      <c r="BO156" s="634" t="str">
        <f t="shared" si="43"/>
        <v>-</v>
      </c>
      <c r="BP156" s="573"/>
      <c r="BQ156" s="560"/>
      <c r="BR156" s="560"/>
      <c r="BS156" s="561"/>
      <c r="BT156" s="561"/>
      <c r="BU156" s="561"/>
      <c r="BV156" s="561"/>
      <c r="BW156" s="635" t="str">
        <f t="shared" si="44"/>
        <v>-</v>
      </c>
      <c r="BX156" s="614"/>
      <c r="BY156" s="614"/>
      <c r="BZ156" s="614"/>
      <c r="CA156" s="614"/>
      <c r="CB156" s="614"/>
      <c r="CC156" s="614"/>
      <c r="CD156" s="617"/>
      <c r="CE156" s="616"/>
      <c r="CF156" s="616"/>
      <c r="CG156" s="616"/>
      <c r="CH156" s="616"/>
      <c r="CI156" s="614"/>
      <c r="CJ156" s="614"/>
      <c r="CK156" s="614"/>
      <c r="CL156" s="614"/>
      <c r="CM156" s="614"/>
      <c r="CN156" s="614"/>
      <c r="CO156" s="618"/>
      <c r="CP156" s="614"/>
      <c r="CQ156" s="623"/>
      <c r="CR156" s="624" t="str">
        <f t="shared" si="36"/>
        <v>-</v>
      </c>
      <c r="CS156" s="619" t="str">
        <f t="shared" si="45"/>
        <v>-</v>
      </c>
      <c r="CT156" s="557"/>
      <c r="CU156" s="557"/>
      <c r="CV156" s="570"/>
      <c r="CW156" s="570"/>
      <c r="CX156" s="570"/>
      <c r="CY156" s="571"/>
      <c r="CZ156" s="571"/>
      <c r="DA156" s="565"/>
      <c r="DB156" s="570"/>
      <c r="DC156" s="570"/>
      <c r="DD156" s="570"/>
      <c r="DE156" s="572"/>
      <c r="DF156" s="570"/>
      <c r="DG156" s="572"/>
      <c r="DH156" s="570"/>
      <c r="DI156" s="620" t="str">
        <f t="shared" si="46"/>
        <v/>
      </c>
      <c r="DJ156" s="570"/>
      <c r="DK156" s="572"/>
      <c r="DL156" s="570"/>
      <c r="DM156" s="570"/>
      <c r="DN156" s="570"/>
      <c r="DO156" s="570"/>
      <c r="DP156" s="570"/>
      <c r="DQ156" s="570"/>
      <c r="DR156" s="570"/>
      <c r="DS156" s="570"/>
      <c r="DT156" s="570"/>
      <c r="DU156" s="570"/>
      <c r="DV156" s="96"/>
      <c r="DW156" s="96"/>
      <c r="DX156" s="621"/>
      <c r="DY156" s="678"/>
      <c r="DZ156" s="678"/>
      <c r="EA156" s="678"/>
      <c r="EB156" s="678"/>
      <c r="EC156" s="678"/>
      <c r="ED156" s="1249"/>
      <c r="EE156" s="1249"/>
      <c r="EF156" s="1249"/>
      <c r="EG156" s="1249"/>
      <c r="EH156" s="1249"/>
      <c r="EI156" s="1249"/>
      <c r="EJ156" s="1249"/>
      <c r="EK156" s="1249"/>
      <c r="EL156" s="1249"/>
      <c r="EM156" s="1249"/>
      <c r="EN156" s="1249"/>
      <c r="EO156" s="1250"/>
      <c r="EP156" s="1249"/>
      <c r="EQ156" s="1249"/>
      <c r="ER156" s="1249"/>
      <c r="ES156" s="476" t="s">
        <v>349</v>
      </c>
    </row>
    <row r="157" spans="1:149" s="63" customFormat="1" hidden="1" x14ac:dyDescent="0.2">
      <c r="A157" s="557"/>
      <c r="B157" s="558"/>
      <c r="C157" s="558"/>
      <c r="D157" s="558"/>
      <c r="E157" s="558"/>
      <c r="F157" s="557"/>
      <c r="G157" s="557"/>
      <c r="H157" s="557"/>
      <c r="I157" s="3"/>
      <c r="J157" s="3"/>
      <c r="K157" s="3"/>
      <c r="L157" s="557"/>
      <c r="M157" s="557"/>
      <c r="N157" s="557"/>
      <c r="O157" s="628">
        <f t="shared" si="37"/>
        <v>0</v>
      </c>
      <c r="P157" s="557"/>
      <c r="Q157" s="557"/>
      <c r="R157" s="559"/>
      <c r="S157" s="557"/>
      <c r="T157" s="557"/>
      <c r="U157" s="557"/>
      <c r="V157" s="628">
        <f t="shared" si="38"/>
        <v>0</v>
      </c>
      <c r="W157" s="557"/>
      <c r="X157" s="557"/>
      <c r="Y157" s="559"/>
      <c r="Z157" s="557"/>
      <c r="AA157" s="557"/>
      <c r="AB157" s="557"/>
      <c r="AC157" s="628">
        <f t="shared" si="39"/>
        <v>0</v>
      </c>
      <c r="AD157" s="577"/>
      <c r="AE157" s="578"/>
      <c r="AF157" s="567"/>
      <c r="AG157" s="567"/>
      <c r="AH157" s="567"/>
      <c r="AI157" s="567"/>
      <c r="AJ157" s="567"/>
      <c r="AK157" s="567"/>
      <c r="AL157" s="560"/>
      <c r="AM157" s="560"/>
      <c r="AN157" s="560"/>
      <c r="AO157" s="579"/>
      <c r="AP157" s="561"/>
      <c r="AQ157" s="562"/>
      <c r="AR157" s="570"/>
      <c r="AS157" s="564"/>
      <c r="AT157" s="565"/>
      <c r="AU157" s="566"/>
      <c r="AV157" s="580"/>
      <c r="AW157" s="615" t="str">
        <f t="shared" si="40"/>
        <v>-</v>
      </c>
      <c r="AX157" s="576"/>
      <c r="AY157" s="557"/>
      <c r="AZ157" s="557"/>
      <c r="BA157" s="576"/>
      <c r="BB157" s="561"/>
      <c r="BC157" s="633" t="str">
        <f t="shared" si="41"/>
        <v>-</v>
      </c>
      <c r="BD157" s="576"/>
      <c r="BE157" s="557"/>
      <c r="BF157" s="633" t="str">
        <f t="shared" si="42"/>
        <v>-</v>
      </c>
      <c r="BG157" s="557"/>
      <c r="BH157" s="557"/>
      <c r="BI157" s="633"/>
      <c r="BJ157" s="573"/>
      <c r="BK157" s="561"/>
      <c r="BL157" s="561"/>
      <c r="BM157" s="573"/>
      <c r="BN157" s="561"/>
      <c r="BO157" s="634" t="str">
        <f t="shared" si="43"/>
        <v>-</v>
      </c>
      <c r="BP157" s="573"/>
      <c r="BQ157" s="560"/>
      <c r="BR157" s="560"/>
      <c r="BS157" s="561"/>
      <c r="BT157" s="561"/>
      <c r="BU157" s="561"/>
      <c r="BV157" s="561"/>
      <c r="BW157" s="635" t="str">
        <f t="shared" si="44"/>
        <v>-</v>
      </c>
      <c r="BX157" s="614"/>
      <c r="BY157" s="614"/>
      <c r="BZ157" s="614"/>
      <c r="CA157" s="614"/>
      <c r="CB157" s="614"/>
      <c r="CC157" s="614"/>
      <c r="CD157" s="617"/>
      <c r="CE157" s="616"/>
      <c r="CF157" s="616"/>
      <c r="CG157" s="616"/>
      <c r="CH157" s="616"/>
      <c r="CI157" s="614"/>
      <c r="CJ157" s="614"/>
      <c r="CK157" s="614"/>
      <c r="CL157" s="614"/>
      <c r="CM157" s="614"/>
      <c r="CN157" s="614"/>
      <c r="CO157" s="618"/>
      <c r="CP157" s="614"/>
      <c r="CQ157" s="623"/>
      <c r="CR157" s="624" t="str">
        <f t="shared" si="36"/>
        <v>-</v>
      </c>
      <c r="CS157" s="619" t="str">
        <f t="shared" si="45"/>
        <v>-</v>
      </c>
      <c r="CT157" s="557"/>
      <c r="CU157" s="557"/>
      <c r="CV157" s="570"/>
      <c r="CW157" s="570"/>
      <c r="CX157" s="570"/>
      <c r="CY157" s="571"/>
      <c r="CZ157" s="571"/>
      <c r="DA157" s="565"/>
      <c r="DB157" s="570"/>
      <c r="DC157" s="570"/>
      <c r="DD157" s="570"/>
      <c r="DE157" s="572"/>
      <c r="DF157" s="570"/>
      <c r="DG157" s="572"/>
      <c r="DH157" s="570"/>
      <c r="DI157" s="620" t="str">
        <f t="shared" si="46"/>
        <v/>
      </c>
      <c r="DJ157" s="570"/>
      <c r="DK157" s="572"/>
      <c r="DL157" s="570"/>
      <c r="DM157" s="570"/>
      <c r="DN157" s="570"/>
      <c r="DO157" s="570"/>
      <c r="DP157" s="570"/>
      <c r="DQ157" s="570"/>
      <c r="DR157" s="570"/>
      <c r="DS157" s="570"/>
      <c r="DT157" s="570"/>
      <c r="DU157" s="570"/>
      <c r="DV157" s="96"/>
      <c r="DW157" s="96"/>
      <c r="DX157" s="621"/>
      <c r="DY157" s="678"/>
      <c r="DZ157" s="678"/>
      <c r="EA157" s="678"/>
      <c r="EB157" s="678"/>
      <c r="EC157" s="678"/>
      <c r="ED157" s="1249"/>
      <c r="EE157" s="1249"/>
      <c r="EF157" s="1249"/>
      <c r="EG157" s="1249"/>
      <c r="EH157" s="1249"/>
      <c r="EI157" s="1249"/>
      <c r="EJ157" s="1249"/>
      <c r="EK157" s="1249"/>
      <c r="EL157" s="1249"/>
      <c r="EM157" s="1249"/>
      <c r="EN157" s="1249"/>
      <c r="EO157" s="1250"/>
      <c r="EP157" s="1249"/>
      <c r="EQ157" s="1249"/>
      <c r="ER157" s="1249"/>
      <c r="ES157" s="476" t="s">
        <v>349</v>
      </c>
    </row>
    <row r="158" spans="1:149" s="63" customFormat="1" hidden="1" x14ac:dyDescent="0.2">
      <c r="A158" s="557"/>
      <c r="B158" s="558"/>
      <c r="C158" s="558"/>
      <c r="D158" s="558"/>
      <c r="E158" s="558"/>
      <c r="F158" s="557"/>
      <c r="G158" s="557"/>
      <c r="H158" s="557"/>
      <c r="I158" s="3"/>
      <c r="J158" s="3"/>
      <c r="K158" s="3"/>
      <c r="L158" s="557"/>
      <c r="M158" s="557"/>
      <c r="N158" s="557"/>
      <c r="O158" s="628">
        <f t="shared" si="37"/>
        <v>0</v>
      </c>
      <c r="P158" s="557"/>
      <c r="Q158" s="557"/>
      <c r="R158" s="559"/>
      <c r="S158" s="557"/>
      <c r="T158" s="557"/>
      <c r="U158" s="557"/>
      <c r="V158" s="628">
        <f t="shared" si="38"/>
        <v>0</v>
      </c>
      <c r="W158" s="557"/>
      <c r="X158" s="557"/>
      <c r="Y158" s="559"/>
      <c r="Z158" s="557"/>
      <c r="AA158" s="557"/>
      <c r="AB158" s="557"/>
      <c r="AC158" s="628">
        <f t="shared" si="39"/>
        <v>0</v>
      </c>
      <c r="AD158" s="577"/>
      <c r="AE158" s="578"/>
      <c r="AF158" s="567"/>
      <c r="AG158" s="567"/>
      <c r="AH158" s="567"/>
      <c r="AI158" s="567"/>
      <c r="AJ158" s="567"/>
      <c r="AK158" s="567"/>
      <c r="AL158" s="560"/>
      <c r="AM158" s="560"/>
      <c r="AN158" s="560"/>
      <c r="AO158" s="579"/>
      <c r="AP158" s="561"/>
      <c r="AQ158" s="562"/>
      <c r="AR158" s="570"/>
      <c r="AS158" s="564"/>
      <c r="AT158" s="565"/>
      <c r="AU158" s="566"/>
      <c r="AV158" s="580"/>
      <c r="AW158" s="615" t="str">
        <f t="shared" si="40"/>
        <v>-</v>
      </c>
      <c r="AX158" s="576"/>
      <c r="AY158" s="557"/>
      <c r="AZ158" s="557"/>
      <c r="BA158" s="576"/>
      <c r="BB158" s="561"/>
      <c r="BC158" s="633" t="str">
        <f t="shared" si="41"/>
        <v>-</v>
      </c>
      <c r="BD158" s="576"/>
      <c r="BE158" s="557"/>
      <c r="BF158" s="633" t="str">
        <f t="shared" si="42"/>
        <v>-</v>
      </c>
      <c r="BG158" s="557"/>
      <c r="BH158" s="557"/>
      <c r="BI158" s="633"/>
      <c r="BJ158" s="573"/>
      <c r="BK158" s="561"/>
      <c r="BL158" s="561"/>
      <c r="BM158" s="573"/>
      <c r="BN158" s="561"/>
      <c r="BO158" s="634" t="str">
        <f t="shared" si="43"/>
        <v>-</v>
      </c>
      <c r="BP158" s="573"/>
      <c r="BQ158" s="560"/>
      <c r="BR158" s="560"/>
      <c r="BS158" s="561"/>
      <c r="BT158" s="561"/>
      <c r="BU158" s="561"/>
      <c r="BV158" s="561"/>
      <c r="BW158" s="635" t="str">
        <f t="shared" si="44"/>
        <v>-</v>
      </c>
      <c r="BX158" s="614"/>
      <c r="BY158" s="614"/>
      <c r="BZ158" s="614"/>
      <c r="CA158" s="614"/>
      <c r="CB158" s="614"/>
      <c r="CC158" s="614"/>
      <c r="CD158" s="617"/>
      <c r="CE158" s="616"/>
      <c r="CF158" s="616"/>
      <c r="CG158" s="616"/>
      <c r="CH158" s="616"/>
      <c r="CI158" s="614"/>
      <c r="CJ158" s="614"/>
      <c r="CK158" s="614"/>
      <c r="CL158" s="614"/>
      <c r="CM158" s="614"/>
      <c r="CN158" s="614"/>
      <c r="CO158" s="618"/>
      <c r="CP158" s="614"/>
      <c r="CQ158" s="623"/>
      <c r="CR158" s="624" t="str">
        <f t="shared" si="36"/>
        <v>-</v>
      </c>
      <c r="CS158" s="619" t="str">
        <f t="shared" si="45"/>
        <v>-</v>
      </c>
      <c r="CT158" s="557"/>
      <c r="CU158" s="557"/>
      <c r="CV158" s="570"/>
      <c r="CW158" s="570"/>
      <c r="CX158" s="570"/>
      <c r="CY158" s="571"/>
      <c r="CZ158" s="571"/>
      <c r="DA158" s="565"/>
      <c r="DB158" s="570"/>
      <c r="DC158" s="570"/>
      <c r="DD158" s="570"/>
      <c r="DE158" s="572"/>
      <c r="DF158" s="570"/>
      <c r="DG158" s="572"/>
      <c r="DH158" s="570"/>
      <c r="DI158" s="620" t="str">
        <f t="shared" si="46"/>
        <v/>
      </c>
      <c r="DJ158" s="570"/>
      <c r="DK158" s="572"/>
      <c r="DL158" s="570"/>
      <c r="DM158" s="570"/>
      <c r="DN158" s="570"/>
      <c r="DO158" s="570"/>
      <c r="DP158" s="570"/>
      <c r="DQ158" s="570"/>
      <c r="DR158" s="570"/>
      <c r="DS158" s="570"/>
      <c r="DT158" s="570"/>
      <c r="DU158" s="570"/>
      <c r="DV158" s="96"/>
      <c r="DW158" s="96"/>
      <c r="DX158" s="621"/>
      <c r="DY158" s="678"/>
      <c r="DZ158" s="678"/>
      <c r="EA158" s="678"/>
      <c r="EB158" s="678"/>
      <c r="EC158" s="678"/>
      <c r="ED158" s="1249"/>
      <c r="EE158" s="1249"/>
      <c r="EF158" s="1249"/>
      <c r="EG158" s="1249"/>
      <c r="EH158" s="1249"/>
      <c r="EI158" s="1249"/>
      <c r="EJ158" s="1249"/>
      <c r="EK158" s="1249"/>
      <c r="EL158" s="1249"/>
      <c r="EM158" s="1249"/>
      <c r="EN158" s="1249"/>
      <c r="EO158" s="1250"/>
      <c r="EP158" s="1249"/>
      <c r="EQ158" s="1249"/>
      <c r="ER158" s="1249"/>
      <c r="ES158" s="476" t="s">
        <v>349</v>
      </c>
    </row>
    <row r="159" spans="1:149" s="63" customFormat="1" hidden="1" x14ac:dyDescent="0.2">
      <c r="A159" s="557"/>
      <c r="B159" s="558"/>
      <c r="C159" s="558"/>
      <c r="D159" s="558"/>
      <c r="E159" s="558"/>
      <c r="F159" s="557"/>
      <c r="G159" s="557"/>
      <c r="H159" s="557"/>
      <c r="I159" s="3"/>
      <c r="J159" s="3"/>
      <c r="K159" s="3"/>
      <c r="L159" s="557"/>
      <c r="M159" s="557"/>
      <c r="N159" s="557"/>
      <c r="O159" s="628">
        <f t="shared" si="37"/>
        <v>0</v>
      </c>
      <c r="P159" s="557"/>
      <c r="Q159" s="557"/>
      <c r="R159" s="559"/>
      <c r="S159" s="557"/>
      <c r="T159" s="557"/>
      <c r="U159" s="557"/>
      <c r="V159" s="628">
        <f t="shared" si="38"/>
        <v>0</v>
      </c>
      <c r="W159" s="557"/>
      <c r="X159" s="557"/>
      <c r="Y159" s="559"/>
      <c r="Z159" s="557"/>
      <c r="AA159" s="557"/>
      <c r="AB159" s="557"/>
      <c r="AC159" s="628">
        <f t="shared" si="39"/>
        <v>0</v>
      </c>
      <c r="AD159" s="577"/>
      <c r="AE159" s="578"/>
      <c r="AF159" s="567"/>
      <c r="AG159" s="567"/>
      <c r="AH159" s="567"/>
      <c r="AI159" s="567"/>
      <c r="AJ159" s="567"/>
      <c r="AK159" s="567"/>
      <c r="AL159" s="560"/>
      <c r="AM159" s="560"/>
      <c r="AN159" s="560"/>
      <c r="AO159" s="579"/>
      <c r="AP159" s="561"/>
      <c r="AQ159" s="562"/>
      <c r="AR159" s="570"/>
      <c r="AS159" s="564"/>
      <c r="AT159" s="565"/>
      <c r="AU159" s="566"/>
      <c r="AV159" s="580"/>
      <c r="AW159" s="615" t="str">
        <f t="shared" si="40"/>
        <v>-</v>
      </c>
      <c r="AX159" s="576"/>
      <c r="AY159" s="557"/>
      <c r="AZ159" s="557"/>
      <c r="BA159" s="576"/>
      <c r="BB159" s="561"/>
      <c r="BC159" s="633" t="str">
        <f t="shared" si="41"/>
        <v>-</v>
      </c>
      <c r="BD159" s="576"/>
      <c r="BE159" s="557"/>
      <c r="BF159" s="633" t="str">
        <f t="shared" si="42"/>
        <v>-</v>
      </c>
      <c r="BG159" s="557"/>
      <c r="BH159" s="557"/>
      <c r="BI159" s="633"/>
      <c r="BJ159" s="573"/>
      <c r="BK159" s="561"/>
      <c r="BL159" s="561"/>
      <c r="BM159" s="573"/>
      <c r="BN159" s="561"/>
      <c r="BO159" s="634" t="str">
        <f t="shared" si="43"/>
        <v>-</v>
      </c>
      <c r="BP159" s="573"/>
      <c r="BQ159" s="560"/>
      <c r="BR159" s="560"/>
      <c r="BS159" s="561"/>
      <c r="BT159" s="561"/>
      <c r="BU159" s="561"/>
      <c r="BV159" s="561"/>
      <c r="BW159" s="635" t="str">
        <f t="shared" si="44"/>
        <v>-</v>
      </c>
      <c r="BX159" s="614"/>
      <c r="BY159" s="614"/>
      <c r="BZ159" s="614"/>
      <c r="CA159" s="614"/>
      <c r="CB159" s="614"/>
      <c r="CC159" s="614"/>
      <c r="CD159" s="617"/>
      <c r="CE159" s="616"/>
      <c r="CF159" s="616"/>
      <c r="CG159" s="616"/>
      <c r="CH159" s="616"/>
      <c r="CI159" s="614"/>
      <c r="CJ159" s="614"/>
      <c r="CK159" s="614"/>
      <c r="CL159" s="614"/>
      <c r="CM159" s="614"/>
      <c r="CN159" s="614"/>
      <c r="CO159" s="618"/>
      <c r="CP159" s="614"/>
      <c r="CQ159" s="623"/>
      <c r="CR159" s="624" t="str">
        <f t="shared" si="36"/>
        <v>-</v>
      </c>
      <c r="CS159" s="619" t="str">
        <f t="shared" si="45"/>
        <v>-</v>
      </c>
      <c r="CT159" s="557"/>
      <c r="CU159" s="557"/>
      <c r="CV159" s="570"/>
      <c r="CW159" s="570"/>
      <c r="CX159" s="570"/>
      <c r="CY159" s="571"/>
      <c r="CZ159" s="571"/>
      <c r="DA159" s="565"/>
      <c r="DB159" s="570"/>
      <c r="DC159" s="570"/>
      <c r="DD159" s="570"/>
      <c r="DE159" s="572"/>
      <c r="DF159" s="570"/>
      <c r="DG159" s="572"/>
      <c r="DH159" s="570"/>
      <c r="DI159" s="620" t="str">
        <f t="shared" si="46"/>
        <v/>
      </c>
      <c r="DJ159" s="570"/>
      <c r="DK159" s="572"/>
      <c r="DL159" s="570"/>
      <c r="DM159" s="570"/>
      <c r="DN159" s="570"/>
      <c r="DO159" s="570"/>
      <c r="DP159" s="570"/>
      <c r="DQ159" s="570"/>
      <c r="DR159" s="570"/>
      <c r="DS159" s="570"/>
      <c r="DT159" s="570"/>
      <c r="DU159" s="570"/>
      <c r="DV159" s="96"/>
      <c r="DW159" s="96"/>
      <c r="DX159" s="621"/>
      <c r="DY159" s="678"/>
      <c r="DZ159" s="678"/>
      <c r="EA159" s="678"/>
      <c r="EB159" s="678"/>
      <c r="EC159" s="678"/>
      <c r="ED159" s="1249"/>
      <c r="EE159" s="1249"/>
      <c r="EF159" s="1249"/>
      <c r="EG159" s="1249"/>
      <c r="EH159" s="1249"/>
      <c r="EI159" s="1249"/>
      <c r="EJ159" s="1249"/>
      <c r="EK159" s="1249"/>
      <c r="EL159" s="1249"/>
      <c r="EM159" s="1249"/>
      <c r="EN159" s="1249"/>
      <c r="EO159" s="1250"/>
      <c r="EP159" s="1249"/>
      <c r="EQ159" s="1249"/>
      <c r="ER159" s="1249"/>
      <c r="ES159" s="476" t="s">
        <v>349</v>
      </c>
    </row>
    <row r="160" spans="1:149" s="63" customFormat="1" hidden="1" x14ac:dyDescent="0.2">
      <c r="A160" s="557"/>
      <c r="B160" s="558"/>
      <c r="C160" s="558"/>
      <c r="D160" s="558"/>
      <c r="E160" s="558"/>
      <c r="F160" s="557"/>
      <c r="G160" s="557"/>
      <c r="H160" s="557"/>
      <c r="I160" s="3"/>
      <c r="J160" s="3"/>
      <c r="K160" s="3"/>
      <c r="L160" s="557"/>
      <c r="M160" s="557"/>
      <c r="N160" s="557"/>
      <c r="O160" s="628">
        <f t="shared" si="37"/>
        <v>0</v>
      </c>
      <c r="P160" s="557"/>
      <c r="Q160" s="557"/>
      <c r="R160" s="559"/>
      <c r="S160" s="557"/>
      <c r="T160" s="557"/>
      <c r="U160" s="557"/>
      <c r="V160" s="628">
        <f t="shared" si="38"/>
        <v>0</v>
      </c>
      <c r="W160" s="557"/>
      <c r="X160" s="557"/>
      <c r="Y160" s="559"/>
      <c r="Z160" s="557"/>
      <c r="AA160" s="557"/>
      <c r="AB160" s="557"/>
      <c r="AC160" s="628">
        <f t="shared" si="39"/>
        <v>0</v>
      </c>
      <c r="AD160" s="577"/>
      <c r="AE160" s="578"/>
      <c r="AF160" s="567"/>
      <c r="AG160" s="567"/>
      <c r="AH160" s="567"/>
      <c r="AI160" s="567"/>
      <c r="AJ160" s="567"/>
      <c r="AK160" s="567"/>
      <c r="AL160" s="560"/>
      <c r="AM160" s="560"/>
      <c r="AN160" s="560"/>
      <c r="AO160" s="579"/>
      <c r="AP160" s="561"/>
      <c r="AQ160" s="562"/>
      <c r="AR160" s="570"/>
      <c r="AS160" s="564"/>
      <c r="AT160" s="565"/>
      <c r="AU160" s="566"/>
      <c r="AV160" s="580"/>
      <c r="AW160" s="615" t="str">
        <f t="shared" si="40"/>
        <v>-</v>
      </c>
      <c r="AX160" s="576"/>
      <c r="AY160" s="557"/>
      <c r="AZ160" s="557"/>
      <c r="BA160" s="576"/>
      <c r="BB160" s="561"/>
      <c r="BC160" s="633" t="str">
        <f t="shared" si="41"/>
        <v>-</v>
      </c>
      <c r="BD160" s="576"/>
      <c r="BE160" s="557"/>
      <c r="BF160" s="633" t="str">
        <f t="shared" si="42"/>
        <v>-</v>
      </c>
      <c r="BG160" s="557"/>
      <c r="BH160" s="557"/>
      <c r="BI160" s="633"/>
      <c r="BJ160" s="573"/>
      <c r="BK160" s="561"/>
      <c r="BL160" s="561"/>
      <c r="BM160" s="573"/>
      <c r="BN160" s="561"/>
      <c r="BO160" s="634" t="str">
        <f t="shared" si="43"/>
        <v>-</v>
      </c>
      <c r="BP160" s="573"/>
      <c r="BQ160" s="560"/>
      <c r="BR160" s="560"/>
      <c r="BS160" s="561"/>
      <c r="BT160" s="561"/>
      <c r="BU160" s="561"/>
      <c r="BV160" s="561"/>
      <c r="BW160" s="635" t="str">
        <f t="shared" si="44"/>
        <v>-</v>
      </c>
      <c r="BX160" s="614"/>
      <c r="BY160" s="614"/>
      <c r="BZ160" s="614"/>
      <c r="CA160" s="614"/>
      <c r="CB160" s="614"/>
      <c r="CC160" s="614"/>
      <c r="CD160" s="617"/>
      <c r="CE160" s="616"/>
      <c r="CF160" s="616"/>
      <c r="CG160" s="616"/>
      <c r="CH160" s="616"/>
      <c r="CI160" s="614"/>
      <c r="CJ160" s="614"/>
      <c r="CK160" s="614"/>
      <c r="CL160" s="614"/>
      <c r="CM160" s="614"/>
      <c r="CN160" s="614"/>
      <c r="CO160" s="618"/>
      <c r="CP160" s="614"/>
      <c r="CQ160" s="623"/>
      <c r="CR160" s="624" t="str">
        <f t="shared" si="36"/>
        <v>-</v>
      </c>
      <c r="CS160" s="619" t="str">
        <f t="shared" si="45"/>
        <v>-</v>
      </c>
      <c r="CT160" s="557"/>
      <c r="CU160" s="557"/>
      <c r="CV160" s="570"/>
      <c r="CW160" s="570"/>
      <c r="CX160" s="570"/>
      <c r="CY160" s="571"/>
      <c r="CZ160" s="571"/>
      <c r="DA160" s="565"/>
      <c r="DB160" s="570"/>
      <c r="DC160" s="570"/>
      <c r="DD160" s="570"/>
      <c r="DE160" s="572"/>
      <c r="DF160" s="570"/>
      <c r="DG160" s="572"/>
      <c r="DH160" s="570"/>
      <c r="DI160" s="620" t="str">
        <f t="shared" si="46"/>
        <v/>
      </c>
      <c r="DJ160" s="570"/>
      <c r="DK160" s="572"/>
      <c r="DL160" s="570"/>
      <c r="DM160" s="570"/>
      <c r="DN160" s="570"/>
      <c r="DO160" s="570"/>
      <c r="DP160" s="570"/>
      <c r="DQ160" s="570"/>
      <c r="DR160" s="570"/>
      <c r="DS160" s="570"/>
      <c r="DT160" s="570"/>
      <c r="DU160" s="570"/>
      <c r="DV160" s="96"/>
      <c r="DW160" s="96"/>
      <c r="DX160" s="621"/>
      <c r="DY160" s="678"/>
      <c r="DZ160" s="678"/>
      <c r="EA160" s="678"/>
      <c r="EB160" s="678"/>
      <c r="EC160" s="678"/>
      <c r="ED160" s="1249"/>
      <c r="EE160" s="1249"/>
      <c r="EF160" s="1249"/>
      <c r="EG160" s="1249"/>
      <c r="EH160" s="1249"/>
      <c r="EI160" s="1249"/>
      <c r="EJ160" s="1249"/>
      <c r="EK160" s="1249"/>
      <c r="EL160" s="1249"/>
      <c r="EM160" s="1249"/>
      <c r="EN160" s="1249"/>
      <c r="EO160" s="1250"/>
      <c r="EP160" s="1249"/>
      <c r="EQ160" s="1249"/>
      <c r="ER160" s="1249"/>
      <c r="ES160" s="476" t="s">
        <v>349</v>
      </c>
    </row>
    <row r="161" spans="1:149" s="63" customFormat="1" hidden="1" x14ac:dyDescent="0.2">
      <c r="A161" s="557"/>
      <c r="B161" s="558"/>
      <c r="C161" s="558"/>
      <c r="D161" s="558"/>
      <c r="E161" s="558"/>
      <c r="F161" s="557"/>
      <c r="G161" s="557"/>
      <c r="H161" s="557"/>
      <c r="I161" s="3"/>
      <c r="J161" s="3"/>
      <c r="K161" s="3"/>
      <c r="L161" s="557"/>
      <c r="M161" s="557"/>
      <c r="N161" s="557"/>
      <c r="O161" s="628">
        <f t="shared" si="37"/>
        <v>0</v>
      </c>
      <c r="P161" s="557"/>
      <c r="Q161" s="557"/>
      <c r="R161" s="559"/>
      <c r="S161" s="557"/>
      <c r="T161" s="557"/>
      <c r="U161" s="557"/>
      <c r="V161" s="628">
        <f t="shared" si="38"/>
        <v>0</v>
      </c>
      <c r="W161" s="557"/>
      <c r="X161" s="557"/>
      <c r="Y161" s="559"/>
      <c r="Z161" s="557"/>
      <c r="AA161" s="557"/>
      <c r="AB161" s="557"/>
      <c r="AC161" s="628">
        <f t="shared" si="39"/>
        <v>0</v>
      </c>
      <c r="AD161" s="577"/>
      <c r="AE161" s="578"/>
      <c r="AF161" s="567"/>
      <c r="AG161" s="567"/>
      <c r="AH161" s="567"/>
      <c r="AI161" s="567"/>
      <c r="AJ161" s="567"/>
      <c r="AK161" s="567"/>
      <c r="AL161" s="560"/>
      <c r="AM161" s="560"/>
      <c r="AN161" s="560"/>
      <c r="AO161" s="579"/>
      <c r="AP161" s="561"/>
      <c r="AQ161" s="562"/>
      <c r="AR161" s="570"/>
      <c r="AS161" s="564"/>
      <c r="AT161" s="565"/>
      <c r="AU161" s="566"/>
      <c r="AV161" s="580"/>
      <c r="AW161" s="615" t="str">
        <f t="shared" si="40"/>
        <v>-</v>
      </c>
      <c r="AX161" s="576"/>
      <c r="AY161" s="557"/>
      <c r="AZ161" s="557"/>
      <c r="BA161" s="576"/>
      <c r="BB161" s="561"/>
      <c r="BC161" s="633" t="str">
        <f t="shared" si="41"/>
        <v>-</v>
      </c>
      <c r="BD161" s="576"/>
      <c r="BE161" s="557"/>
      <c r="BF161" s="633" t="str">
        <f t="shared" si="42"/>
        <v>-</v>
      </c>
      <c r="BG161" s="557"/>
      <c r="BH161" s="557"/>
      <c r="BI161" s="633"/>
      <c r="BJ161" s="573"/>
      <c r="BK161" s="561"/>
      <c r="BL161" s="561"/>
      <c r="BM161" s="573"/>
      <c r="BN161" s="561"/>
      <c r="BO161" s="634" t="str">
        <f t="shared" si="43"/>
        <v>-</v>
      </c>
      <c r="BP161" s="573"/>
      <c r="BQ161" s="560"/>
      <c r="BR161" s="560"/>
      <c r="BS161" s="561"/>
      <c r="BT161" s="561"/>
      <c r="BU161" s="561"/>
      <c r="BV161" s="561"/>
      <c r="BW161" s="635" t="str">
        <f t="shared" si="44"/>
        <v>-</v>
      </c>
      <c r="BX161" s="614"/>
      <c r="BY161" s="614"/>
      <c r="BZ161" s="614"/>
      <c r="CA161" s="614"/>
      <c r="CB161" s="614"/>
      <c r="CC161" s="614"/>
      <c r="CD161" s="617"/>
      <c r="CE161" s="616"/>
      <c r="CF161" s="616"/>
      <c r="CG161" s="616"/>
      <c r="CH161" s="616"/>
      <c r="CI161" s="614"/>
      <c r="CJ161" s="614"/>
      <c r="CK161" s="614"/>
      <c r="CL161" s="614"/>
      <c r="CM161" s="614"/>
      <c r="CN161" s="614"/>
      <c r="CO161" s="618"/>
      <c r="CP161" s="614"/>
      <c r="CQ161" s="623"/>
      <c r="CR161" s="624" t="str">
        <f t="shared" si="36"/>
        <v>-</v>
      </c>
      <c r="CS161" s="619" t="str">
        <f t="shared" si="45"/>
        <v>-</v>
      </c>
      <c r="CT161" s="557"/>
      <c r="CU161" s="557"/>
      <c r="CV161" s="570"/>
      <c r="CW161" s="570"/>
      <c r="CX161" s="570"/>
      <c r="CY161" s="571"/>
      <c r="CZ161" s="571"/>
      <c r="DA161" s="565"/>
      <c r="DB161" s="570"/>
      <c r="DC161" s="570"/>
      <c r="DD161" s="570"/>
      <c r="DE161" s="572"/>
      <c r="DF161" s="570"/>
      <c r="DG161" s="572"/>
      <c r="DH161" s="570"/>
      <c r="DI161" s="620" t="str">
        <f t="shared" si="46"/>
        <v/>
      </c>
      <c r="DJ161" s="570"/>
      <c r="DK161" s="572"/>
      <c r="DL161" s="570"/>
      <c r="DM161" s="570"/>
      <c r="DN161" s="570"/>
      <c r="DO161" s="570"/>
      <c r="DP161" s="570"/>
      <c r="DQ161" s="570"/>
      <c r="DR161" s="570"/>
      <c r="DS161" s="570"/>
      <c r="DT161" s="570"/>
      <c r="DU161" s="570"/>
      <c r="DV161" s="96"/>
      <c r="DW161" s="96"/>
      <c r="DX161" s="621"/>
      <c r="DY161" s="678"/>
      <c r="DZ161" s="678"/>
      <c r="EA161" s="678"/>
      <c r="EB161" s="678"/>
      <c r="EC161" s="678"/>
      <c r="ED161" s="1249"/>
      <c r="EE161" s="1249"/>
      <c r="EF161" s="1249"/>
      <c r="EG161" s="1249"/>
      <c r="EH161" s="1249"/>
      <c r="EI161" s="1249"/>
      <c r="EJ161" s="1249"/>
      <c r="EK161" s="1249"/>
      <c r="EL161" s="1249"/>
      <c r="EM161" s="1249"/>
      <c r="EN161" s="1249"/>
      <c r="EO161" s="1250"/>
      <c r="EP161" s="1249"/>
      <c r="EQ161" s="1249"/>
      <c r="ER161" s="1249"/>
      <c r="ES161" s="476" t="s">
        <v>349</v>
      </c>
    </row>
    <row r="162" spans="1:149" s="63" customFormat="1" hidden="1" x14ac:dyDescent="0.2">
      <c r="A162" s="557"/>
      <c r="B162" s="558"/>
      <c r="C162" s="558"/>
      <c r="D162" s="558"/>
      <c r="E162" s="558"/>
      <c r="F162" s="557"/>
      <c r="G162" s="557"/>
      <c r="H162" s="557"/>
      <c r="I162" s="3"/>
      <c r="J162" s="3"/>
      <c r="K162" s="3"/>
      <c r="L162" s="557"/>
      <c r="M162" s="557"/>
      <c r="N162" s="557"/>
      <c r="O162" s="628">
        <f t="shared" si="37"/>
        <v>0</v>
      </c>
      <c r="P162" s="557"/>
      <c r="Q162" s="557"/>
      <c r="R162" s="559"/>
      <c r="S162" s="557"/>
      <c r="T162" s="557"/>
      <c r="U162" s="557"/>
      <c r="V162" s="628">
        <f t="shared" si="38"/>
        <v>0</v>
      </c>
      <c r="W162" s="557"/>
      <c r="X162" s="557"/>
      <c r="Y162" s="559"/>
      <c r="Z162" s="557"/>
      <c r="AA162" s="557"/>
      <c r="AB162" s="557"/>
      <c r="AC162" s="628">
        <f t="shared" si="39"/>
        <v>0</v>
      </c>
      <c r="AD162" s="577"/>
      <c r="AE162" s="578"/>
      <c r="AF162" s="567"/>
      <c r="AG162" s="567"/>
      <c r="AH162" s="567"/>
      <c r="AI162" s="567"/>
      <c r="AJ162" s="567"/>
      <c r="AK162" s="567"/>
      <c r="AL162" s="560"/>
      <c r="AM162" s="560"/>
      <c r="AN162" s="560"/>
      <c r="AO162" s="579"/>
      <c r="AP162" s="561"/>
      <c r="AQ162" s="562"/>
      <c r="AR162" s="570"/>
      <c r="AS162" s="564"/>
      <c r="AT162" s="565"/>
      <c r="AU162" s="566"/>
      <c r="AV162" s="580"/>
      <c r="AW162" s="615" t="str">
        <f t="shared" si="40"/>
        <v>-</v>
      </c>
      <c r="AX162" s="576"/>
      <c r="AY162" s="557"/>
      <c r="AZ162" s="557"/>
      <c r="BA162" s="576"/>
      <c r="BB162" s="561"/>
      <c r="BC162" s="633" t="str">
        <f t="shared" si="41"/>
        <v>-</v>
      </c>
      <c r="BD162" s="576"/>
      <c r="BE162" s="557"/>
      <c r="BF162" s="633" t="str">
        <f t="shared" si="42"/>
        <v>-</v>
      </c>
      <c r="BG162" s="557"/>
      <c r="BH162" s="557"/>
      <c r="BI162" s="633"/>
      <c r="BJ162" s="573"/>
      <c r="BK162" s="561"/>
      <c r="BL162" s="561"/>
      <c r="BM162" s="573"/>
      <c r="BN162" s="561"/>
      <c r="BO162" s="634" t="str">
        <f t="shared" si="43"/>
        <v>-</v>
      </c>
      <c r="BP162" s="573"/>
      <c r="BQ162" s="560"/>
      <c r="BR162" s="560"/>
      <c r="BS162" s="561"/>
      <c r="BT162" s="561"/>
      <c r="BU162" s="561"/>
      <c r="BV162" s="561"/>
      <c r="BW162" s="635" t="str">
        <f t="shared" si="44"/>
        <v>-</v>
      </c>
      <c r="BX162" s="614"/>
      <c r="BY162" s="614"/>
      <c r="BZ162" s="614"/>
      <c r="CA162" s="614"/>
      <c r="CB162" s="614"/>
      <c r="CC162" s="614"/>
      <c r="CD162" s="617"/>
      <c r="CE162" s="616"/>
      <c r="CF162" s="616"/>
      <c r="CG162" s="616"/>
      <c r="CH162" s="616"/>
      <c r="CI162" s="614"/>
      <c r="CJ162" s="614"/>
      <c r="CK162" s="614"/>
      <c r="CL162" s="614"/>
      <c r="CM162" s="614"/>
      <c r="CN162" s="614"/>
      <c r="CO162" s="618"/>
      <c r="CP162" s="614"/>
      <c r="CQ162" s="623"/>
      <c r="CR162" s="624" t="str">
        <f t="shared" si="36"/>
        <v>-</v>
      </c>
      <c r="CS162" s="619" t="str">
        <f t="shared" si="45"/>
        <v>-</v>
      </c>
      <c r="CT162" s="557"/>
      <c r="CU162" s="557"/>
      <c r="CV162" s="570"/>
      <c r="CW162" s="570"/>
      <c r="CX162" s="570"/>
      <c r="CY162" s="571"/>
      <c r="CZ162" s="571"/>
      <c r="DA162" s="565"/>
      <c r="DB162" s="570"/>
      <c r="DC162" s="570"/>
      <c r="DD162" s="570"/>
      <c r="DE162" s="572"/>
      <c r="DF162" s="570"/>
      <c r="DG162" s="572"/>
      <c r="DH162" s="570"/>
      <c r="DI162" s="620" t="str">
        <f t="shared" si="46"/>
        <v/>
      </c>
      <c r="DJ162" s="570"/>
      <c r="DK162" s="572"/>
      <c r="DL162" s="570"/>
      <c r="DM162" s="570"/>
      <c r="DN162" s="570"/>
      <c r="DO162" s="570"/>
      <c r="DP162" s="570"/>
      <c r="DQ162" s="570"/>
      <c r="DR162" s="570"/>
      <c r="DS162" s="570"/>
      <c r="DT162" s="570"/>
      <c r="DU162" s="570"/>
      <c r="DV162" s="96"/>
      <c r="DW162" s="96"/>
      <c r="DX162" s="621"/>
      <c r="DY162" s="678"/>
      <c r="DZ162" s="678"/>
      <c r="EA162" s="678"/>
      <c r="EB162" s="678"/>
      <c r="EC162" s="678"/>
      <c r="ED162" s="1249"/>
      <c r="EE162" s="1249"/>
      <c r="EF162" s="1249"/>
      <c r="EG162" s="1249"/>
      <c r="EH162" s="1249"/>
      <c r="EI162" s="1249"/>
      <c r="EJ162" s="1249"/>
      <c r="EK162" s="1249"/>
      <c r="EL162" s="1249"/>
      <c r="EM162" s="1249"/>
      <c r="EN162" s="1249"/>
      <c r="EO162" s="1250"/>
      <c r="EP162" s="1249"/>
      <c r="EQ162" s="1249"/>
      <c r="ER162" s="1249"/>
      <c r="ES162" s="476" t="s">
        <v>349</v>
      </c>
    </row>
    <row r="163" spans="1:149" s="63" customFormat="1" hidden="1" x14ac:dyDescent="0.2">
      <c r="A163" s="557"/>
      <c r="B163" s="558"/>
      <c r="C163" s="558"/>
      <c r="D163" s="558"/>
      <c r="E163" s="558"/>
      <c r="F163" s="557"/>
      <c r="G163" s="557"/>
      <c r="H163" s="557"/>
      <c r="I163" s="3"/>
      <c r="J163" s="3"/>
      <c r="K163" s="3"/>
      <c r="L163" s="557"/>
      <c r="M163" s="557"/>
      <c r="N163" s="557"/>
      <c r="O163" s="628">
        <f t="shared" si="37"/>
        <v>0</v>
      </c>
      <c r="P163" s="557"/>
      <c r="Q163" s="557"/>
      <c r="R163" s="559"/>
      <c r="S163" s="557"/>
      <c r="T163" s="557"/>
      <c r="U163" s="557"/>
      <c r="V163" s="628">
        <f t="shared" si="38"/>
        <v>0</v>
      </c>
      <c r="W163" s="557"/>
      <c r="X163" s="557"/>
      <c r="Y163" s="559"/>
      <c r="Z163" s="557"/>
      <c r="AA163" s="557"/>
      <c r="AB163" s="557"/>
      <c r="AC163" s="628">
        <f t="shared" si="39"/>
        <v>0</v>
      </c>
      <c r="AD163" s="577"/>
      <c r="AE163" s="578"/>
      <c r="AF163" s="567"/>
      <c r="AG163" s="567"/>
      <c r="AH163" s="567"/>
      <c r="AI163" s="567"/>
      <c r="AJ163" s="567"/>
      <c r="AK163" s="567"/>
      <c r="AL163" s="560"/>
      <c r="AM163" s="560"/>
      <c r="AN163" s="560"/>
      <c r="AO163" s="579"/>
      <c r="AP163" s="561"/>
      <c r="AQ163" s="562"/>
      <c r="AR163" s="570"/>
      <c r="AS163" s="564"/>
      <c r="AT163" s="565"/>
      <c r="AU163" s="566"/>
      <c r="AV163" s="580"/>
      <c r="AW163" s="615" t="str">
        <f t="shared" si="40"/>
        <v>-</v>
      </c>
      <c r="AX163" s="576"/>
      <c r="AY163" s="557"/>
      <c r="AZ163" s="557"/>
      <c r="BA163" s="576"/>
      <c r="BB163" s="561"/>
      <c r="BC163" s="633" t="str">
        <f t="shared" si="41"/>
        <v>-</v>
      </c>
      <c r="BD163" s="576"/>
      <c r="BE163" s="557"/>
      <c r="BF163" s="633" t="str">
        <f t="shared" si="42"/>
        <v>-</v>
      </c>
      <c r="BG163" s="557"/>
      <c r="BH163" s="557"/>
      <c r="BI163" s="633"/>
      <c r="BJ163" s="573"/>
      <c r="BK163" s="561"/>
      <c r="BL163" s="561"/>
      <c r="BM163" s="573"/>
      <c r="BN163" s="561"/>
      <c r="BO163" s="634" t="str">
        <f t="shared" si="43"/>
        <v>-</v>
      </c>
      <c r="BP163" s="573"/>
      <c r="BQ163" s="560"/>
      <c r="BR163" s="560"/>
      <c r="BS163" s="561"/>
      <c r="BT163" s="561"/>
      <c r="BU163" s="561"/>
      <c r="BV163" s="561"/>
      <c r="BW163" s="635" t="str">
        <f t="shared" si="44"/>
        <v>-</v>
      </c>
      <c r="BX163" s="614"/>
      <c r="BY163" s="614"/>
      <c r="BZ163" s="614"/>
      <c r="CA163" s="614"/>
      <c r="CB163" s="614"/>
      <c r="CC163" s="614"/>
      <c r="CD163" s="617"/>
      <c r="CE163" s="616"/>
      <c r="CF163" s="616"/>
      <c r="CG163" s="616"/>
      <c r="CH163" s="616"/>
      <c r="CI163" s="614"/>
      <c r="CJ163" s="614"/>
      <c r="CK163" s="614"/>
      <c r="CL163" s="614"/>
      <c r="CM163" s="614"/>
      <c r="CN163" s="614"/>
      <c r="CO163" s="618"/>
      <c r="CP163" s="614"/>
      <c r="CQ163" s="623"/>
      <c r="CR163" s="624" t="str">
        <f t="shared" si="36"/>
        <v>-</v>
      </c>
      <c r="CS163" s="619" t="str">
        <f t="shared" si="45"/>
        <v>-</v>
      </c>
      <c r="CT163" s="557"/>
      <c r="CU163" s="557"/>
      <c r="CV163" s="570"/>
      <c r="CW163" s="570"/>
      <c r="CX163" s="570"/>
      <c r="CY163" s="571"/>
      <c r="CZ163" s="571"/>
      <c r="DA163" s="565"/>
      <c r="DB163" s="570"/>
      <c r="DC163" s="570"/>
      <c r="DD163" s="570"/>
      <c r="DE163" s="572"/>
      <c r="DF163" s="570"/>
      <c r="DG163" s="572"/>
      <c r="DH163" s="570"/>
      <c r="DI163" s="620" t="str">
        <f t="shared" si="46"/>
        <v/>
      </c>
      <c r="DJ163" s="570"/>
      <c r="DK163" s="572"/>
      <c r="DL163" s="570"/>
      <c r="DM163" s="570"/>
      <c r="DN163" s="570"/>
      <c r="DO163" s="570"/>
      <c r="DP163" s="570"/>
      <c r="DQ163" s="570"/>
      <c r="DR163" s="570"/>
      <c r="DS163" s="570"/>
      <c r="DT163" s="570"/>
      <c r="DU163" s="570"/>
      <c r="DV163" s="96"/>
      <c r="DW163" s="96"/>
      <c r="DX163" s="621"/>
      <c r="DY163" s="678"/>
      <c r="DZ163" s="678"/>
      <c r="EA163" s="678"/>
      <c r="EB163" s="678"/>
      <c r="EC163" s="678"/>
      <c r="ED163" s="1249"/>
      <c r="EE163" s="1249"/>
      <c r="EF163" s="1249"/>
      <c r="EG163" s="1249"/>
      <c r="EH163" s="1249"/>
      <c r="EI163" s="1249"/>
      <c r="EJ163" s="1249"/>
      <c r="EK163" s="1249"/>
      <c r="EL163" s="1249"/>
      <c r="EM163" s="1249"/>
      <c r="EN163" s="1249"/>
      <c r="EO163" s="1250"/>
      <c r="EP163" s="1249"/>
      <c r="EQ163" s="1249"/>
      <c r="ER163" s="1249"/>
      <c r="ES163" s="476" t="s">
        <v>349</v>
      </c>
    </row>
    <row r="164" spans="1:149" s="63" customFormat="1" hidden="1" x14ac:dyDescent="0.2">
      <c r="A164" s="557"/>
      <c r="B164" s="558"/>
      <c r="C164" s="558"/>
      <c r="D164" s="558"/>
      <c r="E164" s="558"/>
      <c r="F164" s="557"/>
      <c r="G164" s="557"/>
      <c r="H164" s="557"/>
      <c r="I164" s="3"/>
      <c r="J164" s="3"/>
      <c r="K164" s="3"/>
      <c r="L164" s="557"/>
      <c r="M164" s="557"/>
      <c r="N164" s="557"/>
      <c r="O164" s="628">
        <f t="shared" si="37"/>
        <v>0</v>
      </c>
      <c r="P164" s="557"/>
      <c r="Q164" s="557"/>
      <c r="R164" s="559"/>
      <c r="S164" s="557"/>
      <c r="T164" s="557"/>
      <c r="U164" s="557"/>
      <c r="V164" s="628">
        <f t="shared" si="38"/>
        <v>0</v>
      </c>
      <c r="W164" s="557"/>
      <c r="X164" s="557"/>
      <c r="Y164" s="559"/>
      <c r="Z164" s="557"/>
      <c r="AA164" s="557"/>
      <c r="AB164" s="557"/>
      <c r="AC164" s="628">
        <f t="shared" si="39"/>
        <v>0</v>
      </c>
      <c r="AD164" s="577"/>
      <c r="AE164" s="578"/>
      <c r="AF164" s="567"/>
      <c r="AG164" s="567"/>
      <c r="AH164" s="567"/>
      <c r="AI164" s="567"/>
      <c r="AJ164" s="567"/>
      <c r="AK164" s="567"/>
      <c r="AL164" s="560"/>
      <c r="AM164" s="560"/>
      <c r="AN164" s="560"/>
      <c r="AO164" s="579"/>
      <c r="AP164" s="561"/>
      <c r="AQ164" s="562"/>
      <c r="AR164" s="570"/>
      <c r="AS164" s="564"/>
      <c r="AT164" s="565"/>
      <c r="AU164" s="566"/>
      <c r="AV164" s="580"/>
      <c r="AW164" s="615" t="str">
        <f t="shared" si="40"/>
        <v>-</v>
      </c>
      <c r="AX164" s="576"/>
      <c r="AY164" s="557"/>
      <c r="AZ164" s="557"/>
      <c r="BA164" s="576"/>
      <c r="BB164" s="561"/>
      <c r="BC164" s="633" t="str">
        <f t="shared" si="41"/>
        <v>-</v>
      </c>
      <c r="BD164" s="576"/>
      <c r="BE164" s="557"/>
      <c r="BF164" s="633" t="str">
        <f t="shared" si="42"/>
        <v>-</v>
      </c>
      <c r="BG164" s="557"/>
      <c r="BH164" s="557"/>
      <c r="BI164" s="633"/>
      <c r="BJ164" s="573"/>
      <c r="BK164" s="561"/>
      <c r="BL164" s="561"/>
      <c r="BM164" s="573"/>
      <c r="BN164" s="561"/>
      <c r="BO164" s="634" t="str">
        <f t="shared" si="43"/>
        <v>-</v>
      </c>
      <c r="BP164" s="573"/>
      <c r="BQ164" s="560"/>
      <c r="BR164" s="560"/>
      <c r="BS164" s="561"/>
      <c r="BT164" s="561"/>
      <c r="BU164" s="561"/>
      <c r="BV164" s="561"/>
      <c r="BW164" s="635" t="str">
        <f t="shared" si="44"/>
        <v>-</v>
      </c>
      <c r="BX164" s="614"/>
      <c r="BY164" s="614"/>
      <c r="BZ164" s="614"/>
      <c r="CA164" s="614"/>
      <c r="CB164" s="614"/>
      <c r="CC164" s="614"/>
      <c r="CD164" s="617"/>
      <c r="CE164" s="616"/>
      <c r="CF164" s="616"/>
      <c r="CG164" s="616"/>
      <c r="CH164" s="616"/>
      <c r="CI164" s="614"/>
      <c r="CJ164" s="614"/>
      <c r="CK164" s="614"/>
      <c r="CL164" s="614"/>
      <c r="CM164" s="614"/>
      <c r="CN164" s="614"/>
      <c r="CO164" s="618"/>
      <c r="CP164" s="614"/>
      <c r="CQ164" s="623"/>
      <c r="CR164" s="624" t="str">
        <f t="shared" si="36"/>
        <v>-</v>
      </c>
      <c r="CS164" s="619" t="str">
        <f t="shared" si="45"/>
        <v>-</v>
      </c>
      <c r="CT164" s="557"/>
      <c r="CU164" s="557"/>
      <c r="CV164" s="570"/>
      <c r="CW164" s="570"/>
      <c r="CX164" s="570"/>
      <c r="CY164" s="571"/>
      <c r="CZ164" s="571"/>
      <c r="DA164" s="565"/>
      <c r="DB164" s="570"/>
      <c r="DC164" s="570"/>
      <c r="DD164" s="570"/>
      <c r="DE164" s="572"/>
      <c r="DF164" s="570"/>
      <c r="DG164" s="572"/>
      <c r="DH164" s="570"/>
      <c r="DI164" s="620" t="str">
        <f t="shared" si="46"/>
        <v/>
      </c>
      <c r="DJ164" s="570"/>
      <c r="DK164" s="572"/>
      <c r="DL164" s="570"/>
      <c r="DM164" s="570"/>
      <c r="DN164" s="570"/>
      <c r="DO164" s="570"/>
      <c r="DP164" s="570"/>
      <c r="DQ164" s="570"/>
      <c r="DR164" s="570"/>
      <c r="DS164" s="570"/>
      <c r="DT164" s="570"/>
      <c r="DU164" s="570"/>
      <c r="DV164" s="96"/>
      <c r="DW164" s="96"/>
      <c r="DX164" s="621"/>
      <c r="DY164" s="678"/>
      <c r="DZ164" s="678"/>
      <c r="EA164" s="678"/>
      <c r="EB164" s="678"/>
      <c r="EC164" s="678"/>
      <c r="ED164" s="1249"/>
      <c r="EE164" s="1249"/>
      <c r="EF164" s="1249"/>
      <c r="EG164" s="1249"/>
      <c r="EH164" s="1249"/>
      <c r="EI164" s="1249"/>
      <c r="EJ164" s="1249"/>
      <c r="EK164" s="1249"/>
      <c r="EL164" s="1249"/>
      <c r="EM164" s="1249"/>
      <c r="EN164" s="1249"/>
      <c r="EO164" s="1250"/>
      <c r="EP164" s="1249"/>
      <c r="EQ164" s="1249"/>
      <c r="ER164" s="1249"/>
      <c r="ES164" s="476" t="s">
        <v>349</v>
      </c>
    </row>
    <row r="165" spans="1:149" s="63" customFormat="1" hidden="1" x14ac:dyDescent="0.2">
      <c r="A165" s="557"/>
      <c r="B165" s="558"/>
      <c r="C165" s="558"/>
      <c r="D165" s="558"/>
      <c r="E165" s="558"/>
      <c r="F165" s="557"/>
      <c r="G165" s="557"/>
      <c r="H165" s="557"/>
      <c r="I165" s="3"/>
      <c r="J165" s="3"/>
      <c r="K165" s="3"/>
      <c r="L165" s="557"/>
      <c r="M165" s="557"/>
      <c r="N165" s="557"/>
      <c r="O165" s="628">
        <f t="shared" si="37"/>
        <v>0</v>
      </c>
      <c r="P165" s="557"/>
      <c r="Q165" s="557"/>
      <c r="R165" s="559"/>
      <c r="S165" s="557"/>
      <c r="T165" s="557"/>
      <c r="U165" s="557"/>
      <c r="V165" s="628">
        <f t="shared" si="38"/>
        <v>0</v>
      </c>
      <c r="W165" s="557"/>
      <c r="X165" s="557"/>
      <c r="Y165" s="559"/>
      <c r="Z165" s="557"/>
      <c r="AA165" s="557"/>
      <c r="AB165" s="557"/>
      <c r="AC165" s="628">
        <f t="shared" si="39"/>
        <v>0</v>
      </c>
      <c r="AD165" s="577"/>
      <c r="AE165" s="578"/>
      <c r="AF165" s="567"/>
      <c r="AG165" s="567"/>
      <c r="AH165" s="567"/>
      <c r="AI165" s="567"/>
      <c r="AJ165" s="567"/>
      <c r="AK165" s="567"/>
      <c r="AL165" s="560"/>
      <c r="AM165" s="560"/>
      <c r="AN165" s="560"/>
      <c r="AO165" s="579"/>
      <c r="AP165" s="561"/>
      <c r="AQ165" s="562"/>
      <c r="AR165" s="570"/>
      <c r="AS165" s="564"/>
      <c r="AT165" s="565"/>
      <c r="AU165" s="566"/>
      <c r="AV165" s="580"/>
      <c r="AW165" s="615" t="str">
        <f t="shared" si="40"/>
        <v>-</v>
      </c>
      <c r="AX165" s="576"/>
      <c r="AY165" s="557"/>
      <c r="AZ165" s="557"/>
      <c r="BA165" s="576"/>
      <c r="BB165" s="561"/>
      <c r="BC165" s="633" t="str">
        <f t="shared" si="41"/>
        <v>-</v>
      </c>
      <c r="BD165" s="576"/>
      <c r="BE165" s="557"/>
      <c r="BF165" s="633" t="str">
        <f t="shared" si="42"/>
        <v>-</v>
      </c>
      <c r="BG165" s="557"/>
      <c r="BH165" s="557"/>
      <c r="BI165" s="633"/>
      <c r="BJ165" s="573"/>
      <c r="BK165" s="561"/>
      <c r="BL165" s="561"/>
      <c r="BM165" s="573"/>
      <c r="BN165" s="561"/>
      <c r="BO165" s="634" t="str">
        <f t="shared" si="43"/>
        <v>-</v>
      </c>
      <c r="BP165" s="573"/>
      <c r="BQ165" s="560"/>
      <c r="BR165" s="560"/>
      <c r="BS165" s="561"/>
      <c r="BT165" s="561"/>
      <c r="BU165" s="561"/>
      <c r="BV165" s="561"/>
      <c r="BW165" s="635" t="str">
        <f t="shared" si="44"/>
        <v>-</v>
      </c>
      <c r="BX165" s="614"/>
      <c r="BY165" s="614"/>
      <c r="BZ165" s="614"/>
      <c r="CA165" s="614"/>
      <c r="CB165" s="614"/>
      <c r="CC165" s="614"/>
      <c r="CD165" s="617"/>
      <c r="CE165" s="616"/>
      <c r="CF165" s="616"/>
      <c r="CG165" s="616"/>
      <c r="CH165" s="616"/>
      <c r="CI165" s="614"/>
      <c r="CJ165" s="614"/>
      <c r="CK165" s="614"/>
      <c r="CL165" s="614"/>
      <c r="CM165" s="614"/>
      <c r="CN165" s="614"/>
      <c r="CO165" s="618"/>
      <c r="CP165" s="614"/>
      <c r="CQ165" s="623"/>
      <c r="CR165" s="624" t="str">
        <f t="shared" si="36"/>
        <v>-</v>
      </c>
      <c r="CS165" s="619" t="str">
        <f t="shared" si="45"/>
        <v>-</v>
      </c>
      <c r="CT165" s="557"/>
      <c r="CU165" s="557"/>
      <c r="CV165" s="570"/>
      <c r="CW165" s="570"/>
      <c r="CX165" s="570"/>
      <c r="CY165" s="571"/>
      <c r="CZ165" s="571"/>
      <c r="DA165" s="565"/>
      <c r="DB165" s="570"/>
      <c r="DC165" s="570"/>
      <c r="DD165" s="570"/>
      <c r="DE165" s="572"/>
      <c r="DF165" s="570"/>
      <c r="DG165" s="572"/>
      <c r="DH165" s="570"/>
      <c r="DI165" s="620" t="str">
        <f t="shared" si="46"/>
        <v/>
      </c>
      <c r="DJ165" s="570"/>
      <c r="DK165" s="572"/>
      <c r="DL165" s="570"/>
      <c r="DM165" s="570"/>
      <c r="DN165" s="570"/>
      <c r="DO165" s="570"/>
      <c r="DP165" s="570"/>
      <c r="DQ165" s="570"/>
      <c r="DR165" s="570"/>
      <c r="DS165" s="570"/>
      <c r="DT165" s="570"/>
      <c r="DU165" s="570"/>
      <c r="DV165" s="96"/>
      <c r="DW165" s="96"/>
      <c r="DX165" s="621"/>
      <c r="DY165" s="678"/>
      <c r="DZ165" s="678"/>
      <c r="EA165" s="678"/>
      <c r="EB165" s="678"/>
      <c r="EC165" s="678"/>
      <c r="ED165" s="1249"/>
      <c r="EE165" s="1249"/>
      <c r="EF165" s="1249"/>
      <c r="EG165" s="1249"/>
      <c r="EH165" s="1249"/>
      <c r="EI165" s="1249"/>
      <c r="EJ165" s="1249"/>
      <c r="EK165" s="1249"/>
      <c r="EL165" s="1249"/>
      <c r="EM165" s="1249"/>
      <c r="EN165" s="1249"/>
      <c r="EO165" s="1250"/>
      <c r="EP165" s="1249"/>
      <c r="EQ165" s="1249"/>
      <c r="ER165" s="1249"/>
      <c r="ES165" s="476" t="s">
        <v>349</v>
      </c>
    </row>
    <row r="166" spans="1:149" s="63" customFormat="1" hidden="1" x14ac:dyDescent="0.2">
      <c r="A166" s="557"/>
      <c r="B166" s="558"/>
      <c r="C166" s="558"/>
      <c r="D166" s="558"/>
      <c r="E166" s="558"/>
      <c r="F166" s="557"/>
      <c r="G166" s="557"/>
      <c r="H166" s="557"/>
      <c r="I166" s="3"/>
      <c r="J166" s="3"/>
      <c r="K166" s="3"/>
      <c r="L166" s="557"/>
      <c r="M166" s="557"/>
      <c r="N166" s="557"/>
      <c r="O166" s="628">
        <f t="shared" si="37"/>
        <v>0</v>
      </c>
      <c r="P166" s="557"/>
      <c r="Q166" s="557"/>
      <c r="R166" s="559"/>
      <c r="S166" s="557"/>
      <c r="T166" s="557"/>
      <c r="U166" s="557"/>
      <c r="V166" s="628">
        <f t="shared" si="38"/>
        <v>0</v>
      </c>
      <c r="W166" s="557"/>
      <c r="X166" s="557"/>
      <c r="Y166" s="559"/>
      <c r="Z166" s="557"/>
      <c r="AA166" s="557"/>
      <c r="AB166" s="557"/>
      <c r="AC166" s="628">
        <f t="shared" si="39"/>
        <v>0</v>
      </c>
      <c r="AD166" s="577"/>
      <c r="AE166" s="578"/>
      <c r="AF166" s="567"/>
      <c r="AG166" s="567"/>
      <c r="AH166" s="567"/>
      <c r="AI166" s="567"/>
      <c r="AJ166" s="567"/>
      <c r="AK166" s="567"/>
      <c r="AL166" s="560"/>
      <c r="AM166" s="560"/>
      <c r="AN166" s="560"/>
      <c r="AO166" s="579"/>
      <c r="AP166" s="561"/>
      <c r="AQ166" s="562"/>
      <c r="AR166" s="570"/>
      <c r="AS166" s="564"/>
      <c r="AT166" s="565"/>
      <c r="AU166" s="566"/>
      <c r="AV166" s="580"/>
      <c r="AW166" s="615" t="str">
        <f t="shared" si="40"/>
        <v>-</v>
      </c>
      <c r="AX166" s="576"/>
      <c r="AY166" s="557"/>
      <c r="AZ166" s="557"/>
      <c r="BA166" s="576"/>
      <c r="BB166" s="561"/>
      <c r="BC166" s="633" t="str">
        <f t="shared" si="41"/>
        <v>-</v>
      </c>
      <c r="BD166" s="576"/>
      <c r="BE166" s="557"/>
      <c r="BF166" s="633" t="str">
        <f t="shared" si="42"/>
        <v>-</v>
      </c>
      <c r="BG166" s="557"/>
      <c r="BH166" s="557"/>
      <c r="BI166" s="633"/>
      <c r="BJ166" s="573"/>
      <c r="BK166" s="561"/>
      <c r="BL166" s="561"/>
      <c r="BM166" s="573"/>
      <c r="BN166" s="561"/>
      <c r="BO166" s="634" t="str">
        <f t="shared" si="43"/>
        <v>-</v>
      </c>
      <c r="BP166" s="573"/>
      <c r="BQ166" s="560"/>
      <c r="BR166" s="560"/>
      <c r="BS166" s="561"/>
      <c r="BT166" s="561"/>
      <c r="BU166" s="561"/>
      <c r="BV166" s="561"/>
      <c r="BW166" s="635" t="str">
        <f t="shared" si="44"/>
        <v>-</v>
      </c>
      <c r="BX166" s="614"/>
      <c r="BY166" s="614"/>
      <c r="BZ166" s="614"/>
      <c r="CA166" s="614"/>
      <c r="CB166" s="614"/>
      <c r="CC166" s="614"/>
      <c r="CD166" s="617"/>
      <c r="CE166" s="616"/>
      <c r="CF166" s="616"/>
      <c r="CG166" s="616"/>
      <c r="CH166" s="616"/>
      <c r="CI166" s="614"/>
      <c r="CJ166" s="614"/>
      <c r="CK166" s="614"/>
      <c r="CL166" s="614"/>
      <c r="CM166" s="614"/>
      <c r="CN166" s="614"/>
      <c r="CO166" s="618"/>
      <c r="CP166" s="614"/>
      <c r="CQ166" s="623"/>
      <c r="CR166" s="624" t="str">
        <f t="shared" si="36"/>
        <v>-</v>
      </c>
      <c r="CS166" s="619" t="str">
        <f t="shared" si="45"/>
        <v>-</v>
      </c>
      <c r="CT166" s="557"/>
      <c r="CU166" s="557"/>
      <c r="CV166" s="570"/>
      <c r="CW166" s="570"/>
      <c r="CX166" s="570"/>
      <c r="CY166" s="571"/>
      <c r="CZ166" s="571"/>
      <c r="DA166" s="565"/>
      <c r="DB166" s="570"/>
      <c r="DC166" s="570"/>
      <c r="DD166" s="570"/>
      <c r="DE166" s="572"/>
      <c r="DF166" s="570"/>
      <c r="DG166" s="572"/>
      <c r="DH166" s="570"/>
      <c r="DI166" s="620" t="str">
        <f t="shared" si="46"/>
        <v/>
      </c>
      <c r="DJ166" s="570"/>
      <c r="DK166" s="572"/>
      <c r="DL166" s="570"/>
      <c r="DM166" s="570"/>
      <c r="DN166" s="570"/>
      <c r="DO166" s="570"/>
      <c r="DP166" s="570"/>
      <c r="DQ166" s="570"/>
      <c r="DR166" s="570"/>
      <c r="DS166" s="570"/>
      <c r="DT166" s="570"/>
      <c r="DU166" s="570"/>
      <c r="DV166" s="96"/>
      <c r="DW166" s="96"/>
      <c r="DX166" s="621"/>
      <c r="DY166" s="678"/>
      <c r="DZ166" s="678"/>
      <c r="EA166" s="678"/>
      <c r="EB166" s="678"/>
      <c r="EC166" s="678"/>
      <c r="ED166" s="1249"/>
      <c r="EE166" s="1249"/>
      <c r="EF166" s="1249"/>
      <c r="EG166" s="1249"/>
      <c r="EH166" s="1249"/>
      <c r="EI166" s="1249"/>
      <c r="EJ166" s="1249"/>
      <c r="EK166" s="1249"/>
      <c r="EL166" s="1249"/>
      <c r="EM166" s="1249"/>
      <c r="EN166" s="1249"/>
      <c r="EO166" s="1250"/>
      <c r="EP166" s="1249"/>
      <c r="EQ166" s="1249"/>
      <c r="ER166" s="1249"/>
      <c r="ES166" s="476" t="s">
        <v>349</v>
      </c>
    </row>
    <row r="167" spans="1:149" s="63" customFormat="1" hidden="1" x14ac:dyDescent="0.2">
      <c r="A167" s="557"/>
      <c r="B167" s="558"/>
      <c r="C167" s="558"/>
      <c r="D167" s="558"/>
      <c r="E167" s="558"/>
      <c r="F167" s="557"/>
      <c r="G167" s="557"/>
      <c r="H167" s="557"/>
      <c r="I167" s="3"/>
      <c r="J167" s="3"/>
      <c r="K167" s="3"/>
      <c r="L167" s="557"/>
      <c r="M167" s="557"/>
      <c r="N167" s="557"/>
      <c r="O167" s="628">
        <f t="shared" si="37"/>
        <v>0</v>
      </c>
      <c r="P167" s="557"/>
      <c r="Q167" s="557"/>
      <c r="R167" s="559"/>
      <c r="S167" s="557"/>
      <c r="T167" s="557"/>
      <c r="U167" s="557"/>
      <c r="V167" s="628">
        <f t="shared" si="38"/>
        <v>0</v>
      </c>
      <c r="W167" s="557"/>
      <c r="X167" s="557"/>
      <c r="Y167" s="559"/>
      <c r="Z167" s="557"/>
      <c r="AA167" s="557"/>
      <c r="AB167" s="557"/>
      <c r="AC167" s="628">
        <f t="shared" si="39"/>
        <v>0</v>
      </c>
      <c r="AD167" s="577"/>
      <c r="AE167" s="578"/>
      <c r="AF167" s="567"/>
      <c r="AG167" s="567"/>
      <c r="AH167" s="567"/>
      <c r="AI167" s="567"/>
      <c r="AJ167" s="567"/>
      <c r="AK167" s="567"/>
      <c r="AL167" s="560"/>
      <c r="AM167" s="560"/>
      <c r="AN167" s="560"/>
      <c r="AO167" s="579"/>
      <c r="AP167" s="561"/>
      <c r="AQ167" s="562"/>
      <c r="AR167" s="570"/>
      <c r="AS167" s="564"/>
      <c r="AT167" s="565"/>
      <c r="AU167" s="566"/>
      <c r="AV167" s="580"/>
      <c r="AW167" s="615" t="str">
        <f t="shared" si="40"/>
        <v>-</v>
      </c>
      <c r="AX167" s="576"/>
      <c r="AY167" s="557"/>
      <c r="AZ167" s="557"/>
      <c r="BA167" s="576"/>
      <c r="BB167" s="561"/>
      <c r="BC167" s="633" t="str">
        <f t="shared" si="41"/>
        <v>-</v>
      </c>
      <c r="BD167" s="576"/>
      <c r="BE167" s="557"/>
      <c r="BF167" s="633" t="str">
        <f t="shared" si="42"/>
        <v>-</v>
      </c>
      <c r="BG167" s="557"/>
      <c r="BH167" s="557"/>
      <c r="BI167" s="633"/>
      <c r="BJ167" s="573"/>
      <c r="BK167" s="561"/>
      <c r="BL167" s="561"/>
      <c r="BM167" s="573"/>
      <c r="BN167" s="561"/>
      <c r="BO167" s="634" t="str">
        <f t="shared" si="43"/>
        <v>-</v>
      </c>
      <c r="BP167" s="573"/>
      <c r="BQ167" s="560"/>
      <c r="BR167" s="560"/>
      <c r="BS167" s="561"/>
      <c r="BT167" s="561"/>
      <c r="BU167" s="561"/>
      <c r="BV167" s="561"/>
      <c r="BW167" s="635" t="str">
        <f t="shared" si="44"/>
        <v>-</v>
      </c>
      <c r="BX167" s="614"/>
      <c r="BY167" s="614"/>
      <c r="BZ167" s="614"/>
      <c r="CA167" s="614"/>
      <c r="CB167" s="614"/>
      <c r="CC167" s="614"/>
      <c r="CD167" s="617"/>
      <c r="CE167" s="616"/>
      <c r="CF167" s="616"/>
      <c r="CG167" s="616"/>
      <c r="CH167" s="616"/>
      <c r="CI167" s="614"/>
      <c r="CJ167" s="614"/>
      <c r="CK167" s="614"/>
      <c r="CL167" s="614"/>
      <c r="CM167" s="614"/>
      <c r="CN167" s="614"/>
      <c r="CO167" s="618"/>
      <c r="CP167" s="614"/>
      <c r="CQ167" s="623"/>
      <c r="CR167" s="624" t="str">
        <f t="shared" si="36"/>
        <v>-</v>
      </c>
      <c r="CS167" s="619" t="str">
        <f t="shared" si="45"/>
        <v>-</v>
      </c>
      <c r="CT167" s="557"/>
      <c r="CU167" s="557"/>
      <c r="CV167" s="570"/>
      <c r="CW167" s="570"/>
      <c r="CX167" s="570"/>
      <c r="CY167" s="571"/>
      <c r="CZ167" s="571"/>
      <c r="DA167" s="565"/>
      <c r="DB167" s="570"/>
      <c r="DC167" s="570"/>
      <c r="DD167" s="570"/>
      <c r="DE167" s="572"/>
      <c r="DF167" s="570"/>
      <c r="DG167" s="572"/>
      <c r="DH167" s="570"/>
      <c r="DI167" s="620" t="str">
        <f t="shared" si="46"/>
        <v/>
      </c>
      <c r="DJ167" s="570"/>
      <c r="DK167" s="572"/>
      <c r="DL167" s="570"/>
      <c r="DM167" s="570"/>
      <c r="DN167" s="570"/>
      <c r="DO167" s="570"/>
      <c r="DP167" s="570"/>
      <c r="DQ167" s="570"/>
      <c r="DR167" s="570"/>
      <c r="DS167" s="570"/>
      <c r="DT167" s="570"/>
      <c r="DU167" s="570"/>
      <c r="DV167" s="96"/>
      <c r="DW167" s="96"/>
      <c r="DX167" s="621"/>
      <c r="DY167" s="678"/>
      <c r="DZ167" s="678"/>
      <c r="EA167" s="678"/>
      <c r="EB167" s="678"/>
      <c r="EC167" s="678"/>
      <c r="ED167" s="1249"/>
      <c r="EE167" s="1249"/>
      <c r="EF167" s="1249"/>
      <c r="EG167" s="1249"/>
      <c r="EH167" s="1249"/>
      <c r="EI167" s="1249"/>
      <c r="EJ167" s="1249"/>
      <c r="EK167" s="1249"/>
      <c r="EL167" s="1249"/>
      <c r="EM167" s="1249"/>
      <c r="EN167" s="1249"/>
      <c r="EO167" s="1250"/>
      <c r="EP167" s="1249"/>
      <c r="EQ167" s="1249"/>
      <c r="ER167" s="1249"/>
      <c r="ES167" s="476" t="s">
        <v>349</v>
      </c>
    </row>
    <row r="168" spans="1:149" s="63" customFormat="1" hidden="1" x14ac:dyDescent="0.2">
      <c r="A168" s="557"/>
      <c r="B168" s="558"/>
      <c r="C168" s="558"/>
      <c r="D168" s="558"/>
      <c r="E168" s="558"/>
      <c r="F168" s="557"/>
      <c r="G168" s="557"/>
      <c r="H168" s="557"/>
      <c r="I168" s="3"/>
      <c r="J168" s="3"/>
      <c r="K168" s="3"/>
      <c r="L168" s="557"/>
      <c r="M168" s="557"/>
      <c r="N168" s="557"/>
      <c r="O168" s="628">
        <f t="shared" si="37"/>
        <v>0</v>
      </c>
      <c r="P168" s="557"/>
      <c r="Q168" s="557"/>
      <c r="R168" s="559"/>
      <c r="S168" s="557"/>
      <c r="T168" s="557"/>
      <c r="U168" s="557"/>
      <c r="V168" s="628">
        <f t="shared" si="38"/>
        <v>0</v>
      </c>
      <c r="W168" s="557"/>
      <c r="X168" s="557"/>
      <c r="Y168" s="559"/>
      <c r="Z168" s="557"/>
      <c r="AA168" s="557"/>
      <c r="AB168" s="557"/>
      <c r="AC168" s="628">
        <f t="shared" si="39"/>
        <v>0</v>
      </c>
      <c r="AD168" s="577"/>
      <c r="AE168" s="578"/>
      <c r="AF168" s="567"/>
      <c r="AG168" s="567"/>
      <c r="AH168" s="567"/>
      <c r="AI168" s="567"/>
      <c r="AJ168" s="567"/>
      <c r="AK168" s="567"/>
      <c r="AL168" s="560"/>
      <c r="AM168" s="560"/>
      <c r="AN168" s="560"/>
      <c r="AO168" s="579"/>
      <c r="AP168" s="561"/>
      <c r="AQ168" s="562"/>
      <c r="AR168" s="570"/>
      <c r="AS168" s="564"/>
      <c r="AT168" s="565"/>
      <c r="AU168" s="566"/>
      <c r="AV168" s="580"/>
      <c r="AW168" s="615" t="str">
        <f t="shared" si="40"/>
        <v>-</v>
      </c>
      <c r="AX168" s="576"/>
      <c r="AY168" s="557"/>
      <c r="AZ168" s="557"/>
      <c r="BA168" s="576"/>
      <c r="BB168" s="561"/>
      <c r="BC168" s="633" t="str">
        <f t="shared" si="41"/>
        <v>-</v>
      </c>
      <c r="BD168" s="576"/>
      <c r="BE168" s="557"/>
      <c r="BF168" s="633" t="str">
        <f t="shared" si="42"/>
        <v>-</v>
      </c>
      <c r="BG168" s="557"/>
      <c r="BH168" s="557"/>
      <c r="BI168" s="633"/>
      <c r="BJ168" s="573"/>
      <c r="BK168" s="561"/>
      <c r="BL168" s="561"/>
      <c r="BM168" s="573"/>
      <c r="BN168" s="561"/>
      <c r="BO168" s="634" t="str">
        <f t="shared" si="43"/>
        <v>-</v>
      </c>
      <c r="BP168" s="573"/>
      <c r="BQ168" s="560"/>
      <c r="BR168" s="560"/>
      <c r="BS168" s="561"/>
      <c r="BT168" s="561"/>
      <c r="BU168" s="561"/>
      <c r="BV168" s="561"/>
      <c r="BW168" s="635" t="str">
        <f t="shared" si="44"/>
        <v>-</v>
      </c>
      <c r="BX168" s="614"/>
      <c r="BY168" s="614"/>
      <c r="BZ168" s="614"/>
      <c r="CA168" s="614"/>
      <c r="CB168" s="614"/>
      <c r="CC168" s="614"/>
      <c r="CD168" s="617"/>
      <c r="CE168" s="616"/>
      <c r="CF168" s="616"/>
      <c r="CG168" s="616"/>
      <c r="CH168" s="616"/>
      <c r="CI168" s="614"/>
      <c r="CJ168" s="614"/>
      <c r="CK168" s="614"/>
      <c r="CL168" s="614"/>
      <c r="CM168" s="614"/>
      <c r="CN168" s="614"/>
      <c r="CO168" s="618"/>
      <c r="CP168" s="614"/>
      <c r="CQ168" s="623"/>
      <c r="CR168" s="624" t="str">
        <f t="shared" si="36"/>
        <v>-</v>
      </c>
      <c r="CS168" s="619" t="str">
        <f t="shared" si="45"/>
        <v>-</v>
      </c>
      <c r="CT168" s="557"/>
      <c r="CU168" s="557"/>
      <c r="CV168" s="570"/>
      <c r="CW168" s="570"/>
      <c r="CX168" s="570"/>
      <c r="CY168" s="571"/>
      <c r="CZ168" s="571"/>
      <c r="DA168" s="565"/>
      <c r="DB168" s="570"/>
      <c r="DC168" s="570"/>
      <c r="DD168" s="570"/>
      <c r="DE168" s="572"/>
      <c r="DF168" s="570"/>
      <c r="DG168" s="572"/>
      <c r="DH168" s="570"/>
      <c r="DI168" s="620" t="str">
        <f t="shared" si="46"/>
        <v/>
      </c>
      <c r="DJ168" s="570"/>
      <c r="DK168" s="572"/>
      <c r="DL168" s="570"/>
      <c r="DM168" s="570"/>
      <c r="DN168" s="570"/>
      <c r="DO168" s="570"/>
      <c r="DP168" s="570"/>
      <c r="DQ168" s="570"/>
      <c r="DR168" s="570"/>
      <c r="DS168" s="570"/>
      <c r="DT168" s="570"/>
      <c r="DU168" s="570"/>
      <c r="DV168" s="96"/>
      <c r="DW168" s="96"/>
      <c r="DX168" s="621"/>
      <c r="DY168" s="678"/>
      <c r="DZ168" s="678"/>
      <c r="EA168" s="678"/>
      <c r="EB168" s="678"/>
      <c r="EC168" s="678"/>
      <c r="ED168" s="1249"/>
      <c r="EE168" s="1249"/>
      <c r="EF168" s="1249"/>
      <c r="EG168" s="1249"/>
      <c r="EH168" s="1249"/>
      <c r="EI168" s="1249"/>
      <c r="EJ168" s="1249"/>
      <c r="EK168" s="1249"/>
      <c r="EL168" s="1249"/>
      <c r="EM168" s="1249"/>
      <c r="EN168" s="1249"/>
      <c r="EO168" s="1250"/>
      <c r="EP168" s="1249"/>
      <c r="EQ168" s="1249"/>
      <c r="ER168" s="1249"/>
      <c r="ES168" s="476" t="s">
        <v>349</v>
      </c>
    </row>
    <row r="169" spans="1:149" s="63" customFormat="1" hidden="1" x14ac:dyDescent="0.2">
      <c r="A169" s="557"/>
      <c r="B169" s="510"/>
      <c r="C169" s="510"/>
      <c r="D169" s="510"/>
      <c r="E169" s="558"/>
      <c r="F169" s="557"/>
      <c r="G169" s="557"/>
      <c r="H169" s="557"/>
      <c r="I169" s="3"/>
      <c r="J169" s="3"/>
      <c r="K169" s="3"/>
      <c r="L169" s="557"/>
      <c r="M169" s="557"/>
      <c r="N169" s="557"/>
      <c r="O169" s="628">
        <f t="shared" si="37"/>
        <v>0</v>
      </c>
      <c r="P169" s="557"/>
      <c r="Q169" s="557"/>
      <c r="R169" s="559"/>
      <c r="S169" s="557"/>
      <c r="T169" s="557"/>
      <c r="U169" s="557"/>
      <c r="V169" s="628">
        <f t="shared" si="38"/>
        <v>0</v>
      </c>
      <c r="W169" s="557"/>
      <c r="X169" s="557"/>
      <c r="Y169" s="559"/>
      <c r="Z169" s="557"/>
      <c r="AA169" s="557"/>
      <c r="AB169" s="557"/>
      <c r="AC169" s="628">
        <f t="shared" si="39"/>
        <v>0</v>
      </c>
      <c r="AD169" s="577"/>
      <c r="AE169" s="578"/>
      <c r="AF169" s="567"/>
      <c r="AG169" s="567"/>
      <c r="AH169" s="567"/>
      <c r="AI169" s="567"/>
      <c r="AJ169" s="567"/>
      <c r="AK169" s="567"/>
      <c r="AL169" s="560"/>
      <c r="AM169" s="560"/>
      <c r="AN169" s="560"/>
      <c r="AO169" s="579"/>
      <c r="AP169" s="561"/>
      <c r="AQ169" s="562"/>
      <c r="AR169" s="570"/>
      <c r="AS169" s="564"/>
      <c r="AT169" s="565"/>
      <c r="AU169" s="566"/>
      <c r="AV169" s="580"/>
      <c r="AW169" s="615" t="str">
        <f t="shared" si="40"/>
        <v>-</v>
      </c>
      <c r="AX169" s="576"/>
      <c r="AY169" s="557"/>
      <c r="AZ169" s="557"/>
      <c r="BA169" s="576"/>
      <c r="BB169" s="561"/>
      <c r="BC169" s="633" t="str">
        <f t="shared" si="41"/>
        <v>-</v>
      </c>
      <c r="BD169" s="576"/>
      <c r="BE169" s="557"/>
      <c r="BF169" s="633" t="str">
        <f t="shared" si="42"/>
        <v>-</v>
      </c>
      <c r="BG169" s="557"/>
      <c r="BH169" s="557"/>
      <c r="BI169" s="633"/>
      <c r="BJ169" s="573"/>
      <c r="BK169" s="561"/>
      <c r="BL169" s="561"/>
      <c r="BM169" s="573"/>
      <c r="BN169" s="561"/>
      <c r="BO169" s="634" t="str">
        <f t="shared" si="43"/>
        <v>-</v>
      </c>
      <c r="BP169" s="573"/>
      <c r="BQ169" s="560"/>
      <c r="BR169" s="560"/>
      <c r="BS169" s="561"/>
      <c r="BT169" s="561"/>
      <c r="BU169" s="561"/>
      <c r="BV169" s="561"/>
      <c r="BW169" s="635" t="str">
        <f t="shared" si="44"/>
        <v>-</v>
      </c>
      <c r="BX169" s="614"/>
      <c r="BY169" s="614"/>
      <c r="BZ169" s="614"/>
      <c r="CA169" s="614"/>
      <c r="CB169" s="614"/>
      <c r="CC169" s="614"/>
      <c r="CD169" s="617"/>
      <c r="CE169" s="616"/>
      <c r="CF169" s="616"/>
      <c r="CG169" s="616"/>
      <c r="CH169" s="616"/>
      <c r="CI169" s="614"/>
      <c r="CJ169" s="614"/>
      <c r="CK169" s="614"/>
      <c r="CL169" s="614"/>
      <c r="CM169" s="614"/>
      <c r="CN169" s="614"/>
      <c r="CO169" s="618"/>
      <c r="CP169" s="614"/>
      <c r="CQ169" s="623"/>
      <c r="CR169" s="624" t="str">
        <f t="shared" si="36"/>
        <v>-</v>
      </c>
      <c r="CS169" s="619" t="str">
        <f t="shared" si="45"/>
        <v>-</v>
      </c>
      <c r="CT169" s="557"/>
      <c r="CU169" s="557"/>
      <c r="CV169" s="570"/>
      <c r="CW169" s="570"/>
      <c r="CX169" s="570"/>
      <c r="CY169" s="571"/>
      <c r="CZ169" s="571"/>
      <c r="DA169" s="565"/>
      <c r="DB169" s="570"/>
      <c r="DC169" s="570"/>
      <c r="DD169" s="570"/>
      <c r="DE169" s="572"/>
      <c r="DF169" s="570"/>
      <c r="DG169" s="572"/>
      <c r="DH169" s="570"/>
      <c r="DI169" s="620" t="str">
        <f t="shared" si="46"/>
        <v/>
      </c>
      <c r="DJ169" s="570"/>
      <c r="DK169" s="572"/>
      <c r="DL169" s="570"/>
      <c r="DM169" s="570"/>
      <c r="DN169" s="570"/>
      <c r="DO169" s="570"/>
      <c r="DP169" s="570"/>
      <c r="DQ169" s="570"/>
      <c r="DR169" s="570"/>
      <c r="DS169" s="570"/>
      <c r="DT169" s="570"/>
      <c r="DU169" s="570"/>
      <c r="DV169" s="96"/>
      <c r="DW169" s="96"/>
      <c r="DX169" s="621"/>
      <c r="DY169" s="678"/>
      <c r="DZ169" s="678"/>
      <c r="EA169" s="678"/>
      <c r="EB169" s="678"/>
      <c r="EC169" s="678"/>
      <c r="ED169" s="1249"/>
      <c r="EE169" s="1249"/>
      <c r="EF169" s="1249"/>
      <c r="EG169" s="1249"/>
      <c r="EH169" s="1249"/>
      <c r="EI169" s="1249"/>
      <c r="EJ169" s="1249"/>
      <c r="EK169" s="1249"/>
      <c r="EL169" s="1249"/>
      <c r="EM169" s="1249"/>
      <c r="EN169" s="1249"/>
      <c r="EO169" s="1250"/>
      <c r="EP169" s="1249"/>
      <c r="EQ169" s="1249"/>
      <c r="ER169" s="1249"/>
      <c r="ES169" s="476" t="s">
        <v>349</v>
      </c>
    </row>
    <row r="170" spans="1:149" s="63" customFormat="1" hidden="1" x14ac:dyDescent="0.2">
      <c r="A170" s="557"/>
      <c r="B170" s="558"/>
      <c r="C170" s="558"/>
      <c r="D170" s="558"/>
      <c r="E170" s="558"/>
      <c r="F170" s="557"/>
      <c r="G170" s="557"/>
      <c r="H170" s="557"/>
      <c r="I170" s="3"/>
      <c r="J170" s="3"/>
      <c r="K170" s="3"/>
      <c r="L170" s="557"/>
      <c r="M170" s="557"/>
      <c r="N170" s="557"/>
      <c r="O170" s="628">
        <f t="shared" si="37"/>
        <v>0</v>
      </c>
      <c r="P170" s="557"/>
      <c r="Q170" s="557"/>
      <c r="R170" s="559"/>
      <c r="S170" s="557"/>
      <c r="T170" s="557"/>
      <c r="U170" s="557"/>
      <c r="V170" s="628">
        <f t="shared" si="38"/>
        <v>0</v>
      </c>
      <c r="W170" s="557"/>
      <c r="X170" s="557"/>
      <c r="Y170" s="559"/>
      <c r="Z170" s="557"/>
      <c r="AA170" s="557"/>
      <c r="AB170" s="557"/>
      <c r="AC170" s="628">
        <f t="shared" si="39"/>
        <v>0</v>
      </c>
      <c r="AD170" s="577"/>
      <c r="AE170" s="578"/>
      <c r="AF170" s="567"/>
      <c r="AG170" s="567"/>
      <c r="AH170" s="567"/>
      <c r="AI170" s="567"/>
      <c r="AJ170" s="567"/>
      <c r="AK170" s="567"/>
      <c r="AL170" s="560"/>
      <c r="AM170" s="560"/>
      <c r="AN170" s="560"/>
      <c r="AO170" s="579"/>
      <c r="AP170" s="561"/>
      <c r="AQ170" s="562"/>
      <c r="AR170" s="570"/>
      <c r="AS170" s="564"/>
      <c r="AT170" s="565"/>
      <c r="AU170" s="566"/>
      <c r="AV170" s="580"/>
      <c r="AW170" s="615" t="str">
        <f t="shared" si="40"/>
        <v>-</v>
      </c>
      <c r="AX170" s="576"/>
      <c r="AY170" s="557"/>
      <c r="AZ170" s="557"/>
      <c r="BA170" s="576"/>
      <c r="BB170" s="561"/>
      <c r="BC170" s="633" t="str">
        <f t="shared" si="41"/>
        <v>-</v>
      </c>
      <c r="BD170" s="576"/>
      <c r="BE170" s="557"/>
      <c r="BF170" s="633" t="str">
        <f t="shared" si="42"/>
        <v>-</v>
      </c>
      <c r="BG170" s="557"/>
      <c r="BH170" s="557"/>
      <c r="BI170" s="633"/>
      <c r="BJ170" s="573"/>
      <c r="BK170" s="561"/>
      <c r="BL170" s="561"/>
      <c r="BM170" s="573"/>
      <c r="BN170" s="561"/>
      <c r="BO170" s="634" t="str">
        <f t="shared" si="43"/>
        <v>-</v>
      </c>
      <c r="BP170" s="573"/>
      <c r="BQ170" s="560"/>
      <c r="BR170" s="560"/>
      <c r="BS170" s="561"/>
      <c r="BT170" s="561"/>
      <c r="BU170" s="561"/>
      <c r="BV170" s="561"/>
      <c r="BW170" s="635" t="str">
        <f t="shared" si="44"/>
        <v>-</v>
      </c>
      <c r="BX170" s="614"/>
      <c r="BY170" s="614"/>
      <c r="BZ170" s="614"/>
      <c r="CA170" s="614"/>
      <c r="CB170" s="614"/>
      <c r="CC170" s="614"/>
      <c r="CD170" s="617"/>
      <c r="CE170" s="616"/>
      <c r="CF170" s="616"/>
      <c r="CG170" s="616"/>
      <c r="CH170" s="616"/>
      <c r="CI170" s="614"/>
      <c r="CJ170" s="614"/>
      <c r="CK170" s="614"/>
      <c r="CL170" s="614"/>
      <c r="CM170" s="614"/>
      <c r="CN170" s="614"/>
      <c r="CO170" s="618"/>
      <c r="CP170" s="614"/>
      <c r="CQ170" s="623"/>
      <c r="CR170" s="624" t="str">
        <f t="shared" si="36"/>
        <v>-</v>
      </c>
      <c r="CS170" s="619" t="str">
        <f t="shared" si="45"/>
        <v>-</v>
      </c>
      <c r="CT170" s="557"/>
      <c r="CU170" s="557"/>
      <c r="CV170" s="570"/>
      <c r="CW170" s="570"/>
      <c r="CX170" s="570"/>
      <c r="CY170" s="571"/>
      <c r="CZ170" s="571"/>
      <c r="DA170" s="565"/>
      <c r="DB170" s="570"/>
      <c r="DC170" s="570"/>
      <c r="DD170" s="570"/>
      <c r="DE170" s="572"/>
      <c r="DF170" s="570"/>
      <c r="DG170" s="572"/>
      <c r="DH170" s="570"/>
      <c r="DI170" s="620" t="str">
        <f t="shared" si="46"/>
        <v/>
      </c>
      <c r="DJ170" s="570"/>
      <c r="DK170" s="572"/>
      <c r="DL170" s="570"/>
      <c r="DM170" s="570"/>
      <c r="DN170" s="570"/>
      <c r="DO170" s="570"/>
      <c r="DP170" s="570"/>
      <c r="DQ170" s="570"/>
      <c r="DR170" s="570"/>
      <c r="DS170" s="570"/>
      <c r="DT170" s="570"/>
      <c r="DU170" s="570"/>
      <c r="DV170" s="96"/>
      <c r="DW170" s="96"/>
      <c r="DX170" s="621"/>
      <c r="DY170" s="678"/>
      <c r="DZ170" s="678"/>
      <c r="EA170" s="678"/>
      <c r="EB170" s="678"/>
      <c r="EC170" s="678"/>
      <c r="ED170" s="1249"/>
      <c r="EE170" s="1249"/>
      <c r="EF170" s="1249"/>
      <c r="EG170" s="1249"/>
      <c r="EH170" s="1249"/>
      <c r="EI170" s="1249"/>
      <c r="EJ170" s="1249"/>
      <c r="EK170" s="1249"/>
      <c r="EL170" s="1249"/>
      <c r="EM170" s="1249"/>
      <c r="EN170" s="1249"/>
      <c r="EO170" s="1250"/>
      <c r="EP170" s="1249"/>
      <c r="EQ170" s="1249"/>
      <c r="ER170" s="1249"/>
      <c r="ES170" s="476" t="s">
        <v>349</v>
      </c>
    </row>
    <row r="171" spans="1:149" s="63" customFormat="1" hidden="1" x14ac:dyDescent="0.2">
      <c r="A171" s="557"/>
      <c r="B171" s="558"/>
      <c r="C171" s="558"/>
      <c r="D171" s="558"/>
      <c r="E171" s="558"/>
      <c r="F171" s="557"/>
      <c r="G171" s="557"/>
      <c r="H171" s="557"/>
      <c r="I171" s="3"/>
      <c r="J171" s="3"/>
      <c r="K171" s="3"/>
      <c r="L171" s="557"/>
      <c r="M171" s="557"/>
      <c r="N171" s="557"/>
      <c r="O171" s="628">
        <f t="shared" si="37"/>
        <v>0</v>
      </c>
      <c r="P171" s="557"/>
      <c r="Q171" s="557"/>
      <c r="R171" s="559"/>
      <c r="S171" s="557"/>
      <c r="T171" s="557"/>
      <c r="U171" s="557"/>
      <c r="V171" s="628">
        <f t="shared" si="38"/>
        <v>0</v>
      </c>
      <c r="W171" s="557"/>
      <c r="X171" s="557"/>
      <c r="Y171" s="559"/>
      <c r="Z171" s="557"/>
      <c r="AA171" s="557"/>
      <c r="AB171" s="557"/>
      <c r="AC171" s="628">
        <f t="shared" si="39"/>
        <v>0</v>
      </c>
      <c r="AD171" s="577"/>
      <c r="AE171" s="578"/>
      <c r="AF171" s="567"/>
      <c r="AG171" s="567"/>
      <c r="AH171" s="567"/>
      <c r="AI171" s="567"/>
      <c r="AJ171" s="567"/>
      <c r="AK171" s="567"/>
      <c r="AL171" s="560"/>
      <c r="AM171" s="560"/>
      <c r="AN171" s="560"/>
      <c r="AO171" s="579"/>
      <c r="AP171" s="561"/>
      <c r="AQ171" s="562"/>
      <c r="AR171" s="570"/>
      <c r="AS171" s="564"/>
      <c r="AT171" s="565"/>
      <c r="AU171" s="566"/>
      <c r="AV171" s="580"/>
      <c r="AW171" s="615" t="str">
        <f t="shared" si="40"/>
        <v>-</v>
      </c>
      <c r="AX171" s="576"/>
      <c r="AY171" s="557"/>
      <c r="AZ171" s="557"/>
      <c r="BA171" s="576"/>
      <c r="BB171" s="561"/>
      <c r="BC171" s="633" t="str">
        <f t="shared" si="41"/>
        <v>-</v>
      </c>
      <c r="BD171" s="576"/>
      <c r="BE171" s="557"/>
      <c r="BF171" s="633" t="str">
        <f t="shared" si="42"/>
        <v>-</v>
      </c>
      <c r="BG171" s="557"/>
      <c r="BH171" s="557"/>
      <c r="BI171" s="633"/>
      <c r="BJ171" s="573"/>
      <c r="BK171" s="561"/>
      <c r="BL171" s="561"/>
      <c r="BM171" s="573"/>
      <c r="BN171" s="561"/>
      <c r="BO171" s="634" t="str">
        <f t="shared" si="43"/>
        <v>-</v>
      </c>
      <c r="BP171" s="573"/>
      <c r="BQ171" s="560"/>
      <c r="BR171" s="560"/>
      <c r="BS171" s="561"/>
      <c r="BT171" s="561"/>
      <c r="BU171" s="561"/>
      <c r="BV171" s="561"/>
      <c r="BW171" s="635" t="str">
        <f t="shared" si="44"/>
        <v>-</v>
      </c>
      <c r="BX171" s="614"/>
      <c r="BY171" s="614"/>
      <c r="BZ171" s="614"/>
      <c r="CA171" s="614"/>
      <c r="CB171" s="614"/>
      <c r="CC171" s="614"/>
      <c r="CD171" s="617"/>
      <c r="CE171" s="616"/>
      <c r="CF171" s="616"/>
      <c r="CG171" s="616"/>
      <c r="CH171" s="616"/>
      <c r="CI171" s="614"/>
      <c r="CJ171" s="614"/>
      <c r="CK171" s="614"/>
      <c r="CL171" s="614"/>
      <c r="CM171" s="614"/>
      <c r="CN171" s="614"/>
      <c r="CO171" s="618"/>
      <c r="CP171" s="614"/>
      <c r="CQ171" s="623"/>
      <c r="CR171" s="624" t="str">
        <f t="shared" si="36"/>
        <v>-</v>
      </c>
      <c r="CS171" s="619" t="str">
        <f t="shared" si="45"/>
        <v>-</v>
      </c>
      <c r="CT171" s="557"/>
      <c r="CU171" s="557"/>
      <c r="CV171" s="570"/>
      <c r="CW171" s="570"/>
      <c r="CX171" s="570"/>
      <c r="CY171" s="571"/>
      <c r="CZ171" s="571"/>
      <c r="DA171" s="565"/>
      <c r="DB171" s="570"/>
      <c r="DC171" s="570"/>
      <c r="DD171" s="570"/>
      <c r="DE171" s="572"/>
      <c r="DF171" s="570"/>
      <c r="DG171" s="572"/>
      <c r="DH171" s="570"/>
      <c r="DI171" s="620" t="str">
        <f t="shared" si="46"/>
        <v/>
      </c>
      <c r="DJ171" s="570"/>
      <c r="DK171" s="572"/>
      <c r="DL171" s="570"/>
      <c r="DM171" s="570"/>
      <c r="DN171" s="570"/>
      <c r="DO171" s="570"/>
      <c r="DP171" s="570"/>
      <c r="DQ171" s="570"/>
      <c r="DR171" s="570"/>
      <c r="DS171" s="570"/>
      <c r="DT171" s="570"/>
      <c r="DU171" s="570"/>
      <c r="DV171" s="96"/>
      <c r="DW171" s="96"/>
      <c r="DX171" s="621"/>
      <c r="DY171" s="678"/>
      <c r="DZ171" s="678"/>
      <c r="EA171" s="678"/>
      <c r="EB171" s="678"/>
      <c r="EC171" s="678"/>
      <c r="ED171" s="1249"/>
      <c r="EE171" s="1249"/>
      <c r="EF171" s="1249"/>
      <c r="EG171" s="1249"/>
      <c r="EH171" s="1249"/>
      <c r="EI171" s="1249"/>
      <c r="EJ171" s="1249"/>
      <c r="EK171" s="1249"/>
      <c r="EL171" s="1249"/>
      <c r="EM171" s="1249"/>
      <c r="EN171" s="1249"/>
      <c r="EO171" s="1250"/>
      <c r="EP171" s="1249"/>
      <c r="EQ171" s="1249"/>
      <c r="ER171" s="1249"/>
      <c r="ES171" s="476" t="s">
        <v>349</v>
      </c>
    </row>
    <row r="172" spans="1:149" s="63" customFormat="1" hidden="1" x14ac:dyDescent="0.2">
      <c r="A172" s="563"/>
      <c r="B172" s="574"/>
      <c r="C172" s="574"/>
      <c r="D172" s="574"/>
      <c r="E172" s="566"/>
      <c r="F172" s="563"/>
      <c r="G172" s="563"/>
      <c r="H172" s="563"/>
      <c r="I172" s="3"/>
      <c r="J172" s="3"/>
      <c r="K172" s="3"/>
      <c r="L172" s="557"/>
      <c r="M172" s="557"/>
      <c r="N172" s="557"/>
      <c r="O172" s="628">
        <f t="shared" si="37"/>
        <v>0</v>
      </c>
      <c r="P172" s="557"/>
      <c r="Q172" s="557"/>
      <c r="R172" s="559"/>
      <c r="S172" s="557"/>
      <c r="T172" s="557"/>
      <c r="U172" s="557"/>
      <c r="V172" s="628">
        <f t="shared" si="38"/>
        <v>0</v>
      </c>
      <c r="W172" s="557"/>
      <c r="X172" s="557"/>
      <c r="Y172" s="559"/>
      <c r="Z172" s="557"/>
      <c r="AA172" s="557"/>
      <c r="AB172" s="557"/>
      <c r="AC172" s="628">
        <f t="shared" si="39"/>
        <v>0</v>
      </c>
      <c r="AD172" s="577"/>
      <c r="AE172" s="578"/>
      <c r="AF172" s="567"/>
      <c r="AG172" s="567"/>
      <c r="AH172" s="567"/>
      <c r="AI172" s="567"/>
      <c r="AJ172" s="567"/>
      <c r="AK172" s="567"/>
      <c r="AL172" s="568"/>
      <c r="AM172" s="568"/>
      <c r="AN172" s="568"/>
      <c r="AO172" s="579"/>
      <c r="AP172" s="557"/>
      <c r="AQ172" s="575"/>
      <c r="AR172" s="570"/>
      <c r="AS172" s="564"/>
      <c r="AT172" s="566"/>
      <c r="AU172" s="566"/>
      <c r="AV172" s="580"/>
      <c r="AW172" s="615" t="str">
        <f t="shared" si="40"/>
        <v>-</v>
      </c>
      <c r="AX172" s="576"/>
      <c r="AY172" s="557"/>
      <c r="AZ172" s="557"/>
      <c r="BA172" s="576"/>
      <c r="BB172" s="557"/>
      <c r="BC172" s="633" t="str">
        <f t="shared" si="41"/>
        <v>-</v>
      </c>
      <c r="BD172" s="576"/>
      <c r="BE172" s="563"/>
      <c r="BF172" s="633" t="str">
        <f t="shared" si="42"/>
        <v>-</v>
      </c>
      <c r="BG172" s="563"/>
      <c r="BH172" s="563"/>
      <c r="BI172" s="633"/>
      <c r="BJ172" s="573"/>
      <c r="BK172" s="561"/>
      <c r="BL172" s="561"/>
      <c r="BM172" s="573"/>
      <c r="BN172" s="561"/>
      <c r="BO172" s="634" t="str">
        <f t="shared" si="43"/>
        <v>-</v>
      </c>
      <c r="BP172" s="573"/>
      <c r="BQ172" s="560"/>
      <c r="BR172" s="560"/>
      <c r="BS172" s="561"/>
      <c r="BT172" s="561"/>
      <c r="BU172" s="561"/>
      <c r="BV172" s="561"/>
      <c r="BW172" s="635" t="str">
        <f t="shared" si="44"/>
        <v>-</v>
      </c>
      <c r="BX172" s="614"/>
      <c r="BY172" s="614"/>
      <c r="BZ172" s="614"/>
      <c r="CA172" s="614"/>
      <c r="CB172" s="614"/>
      <c r="CC172" s="614"/>
      <c r="CD172" s="617"/>
      <c r="CE172" s="616"/>
      <c r="CF172" s="616"/>
      <c r="CG172" s="616"/>
      <c r="CH172" s="616"/>
      <c r="CI172" s="614"/>
      <c r="CJ172" s="614"/>
      <c r="CK172" s="614"/>
      <c r="CL172" s="614"/>
      <c r="CM172" s="614"/>
      <c r="CN172" s="614"/>
      <c r="CO172" s="618"/>
      <c r="CP172" s="614"/>
      <c r="CQ172" s="623"/>
      <c r="CR172" s="624" t="str">
        <f t="shared" si="36"/>
        <v>-</v>
      </c>
      <c r="CS172" s="619" t="str">
        <f t="shared" si="45"/>
        <v>-</v>
      </c>
      <c r="CT172" s="563"/>
      <c r="CU172" s="563"/>
      <c r="CV172" s="570"/>
      <c r="CW172" s="570"/>
      <c r="CX172" s="570"/>
      <c r="CY172" s="571"/>
      <c r="CZ172" s="571"/>
      <c r="DA172" s="565"/>
      <c r="DB172" s="570"/>
      <c r="DC172" s="570"/>
      <c r="DD172" s="570"/>
      <c r="DE172" s="572"/>
      <c r="DF172" s="570"/>
      <c r="DG172" s="572"/>
      <c r="DH172" s="570"/>
      <c r="DI172" s="620" t="str">
        <f t="shared" si="46"/>
        <v/>
      </c>
      <c r="DJ172" s="570"/>
      <c r="DK172" s="572"/>
      <c r="DL172" s="570"/>
      <c r="DM172" s="570"/>
      <c r="DN172" s="570"/>
      <c r="DO172" s="570"/>
      <c r="DP172" s="570"/>
      <c r="DQ172" s="570"/>
      <c r="DR172" s="570"/>
      <c r="DS172" s="570"/>
      <c r="DT172" s="570"/>
      <c r="DU172" s="570"/>
      <c r="DV172" s="96"/>
      <c r="DW172" s="96"/>
      <c r="DX172" s="621"/>
      <c r="DY172" s="678"/>
      <c r="DZ172" s="678"/>
      <c r="EA172" s="678"/>
      <c r="EB172" s="678"/>
      <c r="EC172" s="678"/>
      <c r="ED172" s="1249"/>
      <c r="EE172" s="1249"/>
      <c r="EF172" s="1249"/>
      <c r="EG172" s="1249"/>
      <c r="EH172" s="1249"/>
      <c r="EI172" s="1249"/>
      <c r="EJ172" s="1249"/>
      <c r="EK172" s="1249"/>
      <c r="EL172" s="1249"/>
      <c r="EM172" s="1249"/>
      <c r="EN172" s="1249"/>
      <c r="EO172" s="1250"/>
      <c r="EP172" s="1249"/>
      <c r="EQ172" s="1249"/>
      <c r="ER172" s="1249"/>
      <c r="ES172" s="476" t="s">
        <v>349</v>
      </c>
    </row>
    <row r="173" spans="1:149" s="63" customFormat="1" hidden="1" x14ac:dyDescent="0.2">
      <c r="A173" s="563"/>
      <c r="B173" s="574"/>
      <c r="C173" s="574"/>
      <c r="D173" s="574"/>
      <c r="E173" s="566"/>
      <c r="F173" s="563"/>
      <c r="G173" s="563"/>
      <c r="H173" s="563"/>
      <c r="I173" s="3"/>
      <c r="J173" s="3"/>
      <c r="K173" s="3"/>
      <c r="L173" s="557"/>
      <c r="M173" s="557"/>
      <c r="N173" s="557"/>
      <c r="O173" s="628">
        <f t="shared" si="37"/>
        <v>0</v>
      </c>
      <c r="P173" s="557"/>
      <c r="Q173" s="557"/>
      <c r="R173" s="559"/>
      <c r="S173" s="557"/>
      <c r="T173" s="557"/>
      <c r="U173" s="557"/>
      <c r="V173" s="628">
        <f t="shared" si="38"/>
        <v>0</v>
      </c>
      <c r="W173" s="557"/>
      <c r="X173" s="557"/>
      <c r="Y173" s="559"/>
      <c r="Z173" s="557"/>
      <c r="AA173" s="557"/>
      <c r="AB173" s="557"/>
      <c r="AC173" s="628">
        <f t="shared" si="39"/>
        <v>0</v>
      </c>
      <c r="AD173" s="577"/>
      <c r="AE173" s="578"/>
      <c r="AF173" s="567"/>
      <c r="AG173" s="567"/>
      <c r="AH173" s="567"/>
      <c r="AI173" s="567"/>
      <c r="AJ173" s="567"/>
      <c r="AK173" s="567"/>
      <c r="AL173" s="568"/>
      <c r="AM173" s="568"/>
      <c r="AN173" s="568"/>
      <c r="AO173" s="579"/>
      <c r="AP173" s="557"/>
      <c r="AQ173" s="575"/>
      <c r="AR173" s="570"/>
      <c r="AS173" s="564"/>
      <c r="AT173" s="566"/>
      <c r="AU173" s="566"/>
      <c r="AV173" s="580"/>
      <c r="AW173" s="615" t="str">
        <f t="shared" si="40"/>
        <v>-</v>
      </c>
      <c r="AX173" s="576"/>
      <c r="AY173" s="557"/>
      <c r="AZ173" s="557"/>
      <c r="BA173" s="576"/>
      <c r="BB173" s="557"/>
      <c r="BC173" s="633" t="str">
        <f t="shared" si="41"/>
        <v>-</v>
      </c>
      <c r="BD173" s="576"/>
      <c r="BE173" s="563"/>
      <c r="BF173" s="633" t="str">
        <f t="shared" si="42"/>
        <v>-</v>
      </c>
      <c r="BG173" s="563"/>
      <c r="BH173" s="563"/>
      <c r="BI173" s="633"/>
      <c r="BJ173" s="573"/>
      <c r="BK173" s="561"/>
      <c r="BL173" s="561"/>
      <c r="BM173" s="573"/>
      <c r="BN173" s="561"/>
      <c r="BO173" s="634" t="str">
        <f t="shared" si="43"/>
        <v>-</v>
      </c>
      <c r="BP173" s="573"/>
      <c r="BQ173" s="560"/>
      <c r="BR173" s="560"/>
      <c r="BS173" s="561"/>
      <c r="BT173" s="561"/>
      <c r="BU173" s="561"/>
      <c r="BV173" s="561"/>
      <c r="BW173" s="635" t="str">
        <f t="shared" si="44"/>
        <v>-</v>
      </c>
      <c r="BX173" s="614"/>
      <c r="BY173" s="614"/>
      <c r="BZ173" s="614"/>
      <c r="CA173" s="614"/>
      <c r="CB173" s="614"/>
      <c r="CC173" s="614"/>
      <c r="CD173" s="617"/>
      <c r="CE173" s="616"/>
      <c r="CF173" s="616"/>
      <c r="CG173" s="616"/>
      <c r="CH173" s="616"/>
      <c r="CI173" s="614"/>
      <c r="CJ173" s="614"/>
      <c r="CK173" s="614"/>
      <c r="CL173" s="614"/>
      <c r="CM173" s="614"/>
      <c r="CN173" s="614"/>
      <c r="CO173" s="618"/>
      <c r="CP173" s="614"/>
      <c r="CQ173" s="623"/>
      <c r="CR173" s="624" t="str">
        <f t="shared" si="36"/>
        <v>-</v>
      </c>
      <c r="CS173" s="619" t="str">
        <f t="shared" si="45"/>
        <v>-</v>
      </c>
      <c r="CT173" s="563"/>
      <c r="CU173" s="563"/>
      <c r="CV173" s="570"/>
      <c r="CW173" s="570"/>
      <c r="CX173" s="570"/>
      <c r="CY173" s="571"/>
      <c r="CZ173" s="571"/>
      <c r="DA173" s="565"/>
      <c r="DB173" s="570"/>
      <c r="DC173" s="570"/>
      <c r="DD173" s="570"/>
      <c r="DE173" s="572"/>
      <c r="DF173" s="570"/>
      <c r="DG173" s="572"/>
      <c r="DH173" s="570"/>
      <c r="DI173" s="620" t="str">
        <f t="shared" si="46"/>
        <v/>
      </c>
      <c r="DJ173" s="570"/>
      <c r="DK173" s="572"/>
      <c r="DL173" s="570"/>
      <c r="DM173" s="570"/>
      <c r="DN173" s="570"/>
      <c r="DO173" s="570"/>
      <c r="DP173" s="570"/>
      <c r="DQ173" s="570"/>
      <c r="DR173" s="570"/>
      <c r="DS173" s="570"/>
      <c r="DT173" s="570"/>
      <c r="DU173" s="570"/>
      <c r="DV173" s="96"/>
      <c r="DW173" s="96"/>
      <c r="DX173" s="621"/>
      <c r="DY173" s="678"/>
      <c r="DZ173" s="678"/>
      <c r="EA173" s="678"/>
      <c r="EB173" s="678"/>
      <c r="EC173" s="678"/>
      <c r="ED173" s="1249"/>
      <c r="EE173" s="1249"/>
      <c r="EF173" s="1249"/>
      <c r="EG173" s="1249"/>
      <c r="EH173" s="1249"/>
      <c r="EI173" s="1249"/>
      <c r="EJ173" s="1249"/>
      <c r="EK173" s="1249"/>
      <c r="EL173" s="1249"/>
      <c r="EM173" s="1249"/>
      <c r="EN173" s="1249"/>
      <c r="EO173" s="1250"/>
      <c r="EP173" s="1249"/>
      <c r="EQ173" s="1249"/>
      <c r="ER173" s="1249"/>
      <c r="ES173" s="476" t="s">
        <v>349</v>
      </c>
    </row>
    <row r="174" spans="1:149" s="63" customFormat="1" hidden="1" x14ac:dyDescent="0.2">
      <c r="A174" s="557"/>
      <c r="B174" s="558"/>
      <c r="C174" s="558"/>
      <c r="D174" s="558"/>
      <c r="E174" s="558"/>
      <c r="F174" s="557"/>
      <c r="G174" s="557"/>
      <c r="H174" s="557"/>
      <c r="I174" s="3"/>
      <c r="J174" s="3"/>
      <c r="K174" s="3"/>
      <c r="L174" s="557"/>
      <c r="M174" s="557"/>
      <c r="N174" s="557"/>
      <c r="O174" s="628">
        <f t="shared" si="37"/>
        <v>0</v>
      </c>
      <c r="P174" s="557"/>
      <c r="Q174" s="557"/>
      <c r="R174" s="559"/>
      <c r="S174" s="557"/>
      <c r="T174" s="557"/>
      <c r="U174" s="557"/>
      <c r="V174" s="628">
        <f t="shared" si="38"/>
        <v>0</v>
      </c>
      <c r="W174" s="557"/>
      <c r="X174" s="557"/>
      <c r="Y174" s="559"/>
      <c r="Z174" s="557"/>
      <c r="AA174" s="557"/>
      <c r="AB174" s="557"/>
      <c r="AC174" s="628">
        <f t="shared" si="39"/>
        <v>0</v>
      </c>
      <c r="AD174" s="577"/>
      <c r="AE174" s="578"/>
      <c r="AF174" s="567"/>
      <c r="AG174" s="567"/>
      <c r="AH174" s="567"/>
      <c r="AI174" s="567"/>
      <c r="AJ174" s="567"/>
      <c r="AK174" s="567"/>
      <c r="AL174" s="560"/>
      <c r="AM174" s="560"/>
      <c r="AN174" s="560"/>
      <c r="AO174" s="579"/>
      <c r="AP174" s="561"/>
      <c r="AQ174" s="562"/>
      <c r="AR174" s="570"/>
      <c r="AS174" s="564"/>
      <c r="AT174" s="565"/>
      <c r="AU174" s="566"/>
      <c r="AV174" s="580"/>
      <c r="AW174" s="615" t="str">
        <f t="shared" si="40"/>
        <v>-</v>
      </c>
      <c r="AX174" s="576"/>
      <c r="AY174" s="557"/>
      <c r="AZ174" s="557"/>
      <c r="BA174" s="576"/>
      <c r="BB174" s="561"/>
      <c r="BC174" s="633" t="str">
        <f t="shared" si="41"/>
        <v>-</v>
      </c>
      <c r="BD174" s="576"/>
      <c r="BE174" s="557"/>
      <c r="BF174" s="633" t="str">
        <f t="shared" si="42"/>
        <v>-</v>
      </c>
      <c r="BG174" s="557"/>
      <c r="BH174" s="557"/>
      <c r="BI174" s="633"/>
      <c r="BJ174" s="573"/>
      <c r="BK174" s="561"/>
      <c r="BL174" s="561"/>
      <c r="BM174" s="573"/>
      <c r="BN174" s="561"/>
      <c r="BO174" s="634" t="str">
        <f t="shared" si="43"/>
        <v>-</v>
      </c>
      <c r="BP174" s="573"/>
      <c r="BQ174" s="560"/>
      <c r="BR174" s="560"/>
      <c r="BS174" s="561"/>
      <c r="BT174" s="561"/>
      <c r="BU174" s="561"/>
      <c r="BV174" s="561"/>
      <c r="BW174" s="635" t="str">
        <f t="shared" si="44"/>
        <v>-</v>
      </c>
      <c r="BX174" s="614"/>
      <c r="BY174" s="614"/>
      <c r="BZ174" s="614"/>
      <c r="CA174" s="614"/>
      <c r="CB174" s="614"/>
      <c r="CC174" s="614"/>
      <c r="CD174" s="617"/>
      <c r="CE174" s="616"/>
      <c r="CF174" s="616"/>
      <c r="CG174" s="616"/>
      <c r="CH174" s="616"/>
      <c r="CI174" s="614"/>
      <c r="CJ174" s="614"/>
      <c r="CK174" s="614"/>
      <c r="CL174" s="614"/>
      <c r="CM174" s="614"/>
      <c r="CN174" s="614"/>
      <c r="CO174" s="618"/>
      <c r="CP174" s="614"/>
      <c r="CQ174" s="623"/>
      <c r="CR174" s="624" t="str">
        <f t="shared" si="36"/>
        <v>-</v>
      </c>
      <c r="CS174" s="619" t="str">
        <f t="shared" si="45"/>
        <v>-</v>
      </c>
      <c r="CT174" s="557"/>
      <c r="CU174" s="557"/>
      <c r="CV174" s="570"/>
      <c r="CW174" s="570"/>
      <c r="CX174" s="570"/>
      <c r="CY174" s="571"/>
      <c r="CZ174" s="571"/>
      <c r="DA174" s="565"/>
      <c r="DB174" s="570"/>
      <c r="DC174" s="570"/>
      <c r="DD174" s="570"/>
      <c r="DE174" s="572"/>
      <c r="DF174" s="570"/>
      <c r="DG174" s="572"/>
      <c r="DH174" s="570"/>
      <c r="DI174" s="620" t="str">
        <f t="shared" si="46"/>
        <v/>
      </c>
      <c r="DJ174" s="570"/>
      <c r="DK174" s="572"/>
      <c r="DL174" s="570"/>
      <c r="DM174" s="570"/>
      <c r="DN174" s="570"/>
      <c r="DO174" s="570"/>
      <c r="DP174" s="570"/>
      <c r="DQ174" s="570"/>
      <c r="DR174" s="570"/>
      <c r="DS174" s="570"/>
      <c r="DT174" s="570"/>
      <c r="DU174" s="570"/>
      <c r="DV174" s="96"/>
      <c r="DW174" s="96"/>
      <c r="DX174" s="621"/>
      <c r="DY174" s="678"/>
      <c r="DZ174" s="678"/>
      <c r="EA174" s="678"/>
      <c r="EB174" s="678"/>
      <c r="EC174" s="678"/>
      <c r="ED174" s="1249"/>
      <c r="EE174" s="1249"/>
      <c r="EF174" s="1249"/>
      <c r="EG174" s="1249"/>
      <c r="EH174" s="1249"/>
      <c r="EI174" s="1249"/>
      <c r="EJ174" s="1249"/>
      <c r="EK174" s="1249"/>
      <c r="EL174" s="1249"/>
      <c r="EM174" s="1249"/>
      <c r="EN174" s="1249"/>
      <c r="EO174" s="1250"/>
      <c r="EP174" s="1249"/>
      <c r="EQ174" s="1249"/>
      <c r="ER174" s="1249"/>
      <c r="ES174" s="476" t="s">
        <v>349</v>
      </c>
    </row>
    <row r="175" spans="1:149" s="63" customFormat="1" hidden="1" x14ac:dyDescent="0.2">
      <c r="A175" s="557"/>
      <c r="B175" s="558"/>
      <c r="C175" s="558"/>
      <c r="D175" s="558"/>
      <c r="E175" s="558"/>
      <c r="F175" s="557"/>
      <c r="G175" s="557"/>
      <c r="H175" s="557"/>
      <c r="I175" s="3"/>
      <c r="J175" s="3"/>
      <c r="K175" s="3"/>
      <c r="L175" s="557"/>
      <c r="M175" s="557"/>
      <c r="N175" s="557"/>
      <c r="O175" s="628">
        <f t="shared" si="37"/>
        <v>0</v>
      </c>
      <c r="P175" s="557"/>
      <c r="Q175" s="557"/>
      <c r="R175" s="559"/>
      <c r="S175" s="557"/>
      <c r="T175" s="557"/>
      <c r="U175" s="557"/>
      <c r="V175" s="628">
        <f t="shared" si="38"/>
        <v>0</v>
      </c>
      <c r="W175" s="557"/>
      <c r="X175" s="557"/>
      <c r="Y175" s="559"/>
      <c r="Z175" s="557"/>
      <c r="AA175" s="557"/>
      <c r="AB175" s="557"/>
      <c r="AC175" s="628">
        <f t="shared" si="39"/>
        <v>0</v>
      </c>
      <c r="AD175" s="577"/>
      <c r="AE175" s="578"/>
      <c r="AF175" s="567"/>
      <c r="AG175" s="567"/>
      <c r="AH175" s="567"/>
      <c r="AI175" s="567"/>
      <c r="AJ175" s="567"/>
      <c r="AK175" s="567"/>
      <c r="AL175" s="560"/>
      <c r="AM175" s="560"/>
      <c r="AN175" s="560"/>
      <c r="AO175" s="579"/>
      <c r="AP175" s="561"/>
      <c r="AQ175" s="562"/>
      <c r="AR175" s="570"/>
      <c r="AS175" s="564"/>
      <c r="AT175" s="565"/>
      <c r="AU175" s="566"/>
      <c r="AV175" s="580"/>
      <c r="AW175" s="615" t="str">
        <f t="shared" si="40"/>
        <v>-</v>
      </c>
      <c r="AX175" s="576"/>
      <c r="AY175" s="557"/>
      <c r="AZ175" s="557"/>
      <c r="BA175" s="576"/>
      <c r="BB175" s="561"/>
      <c r="BC175" s="633" t="str">
        <f t="shared" si="41"/>
        <v>-</v>
      </c>
      <c r="BD175" s="576"/>
      <c r="BE175" s="557"/>
      <c r="BF175" s="633" t="str">
        <f t="shared" si="42"/>
        <v>-</v>
      </c>
      <c r="BG175" s="557"/>
      <c r="BH175" s="557"/>
      <c r="BI175" s="633"/>
      <c r="BJ175" s="573"/>
      <c r="BK175" s="561"/>
      <c r="BL175" s="561"/>
      <c r="BM175" s="573"/>
      <c r="BN175" s="561"/>
      <c r="BO175" s="634" t="str">
        <f t="shared" si="43"/>
        <v>-</v>
      </c>
      <c r="BP175" s="573"/>
      <c r="BQ175" s="560"/>
      <c r="BR175" s="560"/>
      <c r="BS175" s="561"/>
      <c r="BT175" s="561"/>
      <c r="BU175" s="561"/>
      <c r="BV175" s="561"/>
      <c r="BW175" s="635" t="str">
        <f t="shared" si="44"/>
        <v>-</v>
      </c>
      <c r="BX175" s="614"/>
      <c r="BY175" s="614"/>
      <c r="BZ175" s="614"/>
      <c r="CA175" s="614"/>
      <c r="CB175" s="614"/>
      <c r="CC175" s="614"/>
      <c r="CD175" s="617"/>
      <c r="CE175" s="616"/>
      <c r="CF175" s="616"/>
      <c r="CG175" s="616"/>
      <c r="CH175" s="616"/>
      <c r="CI175" s="614"/>
      <c r="CJ175" s="614"/>
      <c r="CK175" s="614"/>
      <c r="CL175" s="614"/>
      <c r="CM175" s="614"/>
      <c r="CN175" s="614"/>
      <c r="CO175" s="618"/>
      <c r="CP175" s="614"/>
      <c r="CQ175" s="623"/>
      <c r="CR175" s="624" t="str">
        <f t="shared" si="36"/>
        <v>-</v>
      </c>
      <c r="CS175" s="619" t="str">
        <f t="shared" si="45"/>
        <v>-</v>
      </c>
      <c r="CT175" s="557"/>
      <c r="CU175" s="557"/>
      <c r="CV175" s="570"/>
      <c r="CW175" s="570"/>
      <c r="CX175" s="570"/>
      <c r="CY175" s="571"/>
      <c r="CZ175" s="571"/>
      <c r="DA175" s="565"/>
      <c r="DB175" s="570"/>
      <c r="DC175" s="570"/>
      <c r="DD175" s="570"/>
      <c r="DE175" s="572"/>
      <c r="DF175" s="570"/>
      <c r="DG175" s="572"/>
      <c r="DH175" s="570"/>
      <c r="DI175" s="620" t="str">
        <f t="shared" si="46"/>
        <v/>
      </c>
      <c r="DJ175" s="570"/>
      <c r="DK175" s="572"/>
      <c r="DL175" s="570"/>
      <c r="DM175" s="570"/>
      <c r="DN175" s="570"/>
      <c r="DO175" s="570"/>
      <c r="DP175" s="570"/>
      <c r="DQ175" s="570"/>
      <c r="DR175" s="570"/>
      <c r="DS175" s="570"/>
      <c r="DT175" s="570"/>
      <c r="DU175" s="570"/>
      <c r="DV175" s="96"/>
      <c r="DW175" s="96"/>
      <c r="DX175" s="621"/>
      <c r="DY175" s="678"/>
      <c r="DZ175" s="678"/>
      <c r="EA175" s="678"/>
      <c r="EB175" s="678"/>
      <c r="EC175" s="678"/>
      <c r="ED175" s="1249"/>
      <c r="EE175" s="1249"/>
      <c r="EF175" s="1249"/>
      <c r="EG175" s="1249"/>
      <c r="EH175" s="1249"/>
      <c r="EI175" s="1249"/>
      <c r="EJ175" s="1249"/>
      <c r="EK175" s="1249"/>
      <c r="EL175" s="1249"/>
      <c r="EM175" s="1249"/>
      <c r="EN175" s="1249"/>
      <c r="EO175" s="1250"/>
      <c r="EP175" s="1249"/>
      <c r="EQ175" s="1249"/>
      <c r="ER175" s="1249"/>
      <c r="ES175" s="476" t="s">
        <v>349</v>
      </c>
    </row>
    <row r="176" spans="1:149" s="63" customFormat="1" hidden="1" x14ac:dyDescent="0.2">
      <c r="A176" s="557"/>
      <c r="B176" s="558"/>
      <c r="C176" s="558"/>
      <c r="D176" s="558"/>
      <c r="E176" s="558"/>
      <c r="F176" s="557"/>
      <c r="G176" s="557"/>
      <c r="H176" s="557"/>
      <c r="I176" s="3"/>
      <c r="J176" s="3"/>
      <c r="K176" s="3"/>
      <c r="L176" s="557"/>
      <c r="M176" s="557"/>
      <c r="N176" s="557"/>
      <c r="O176" s="628">
        <f t="shared" si="37"/>
        <v>0</v>
      </c>
      <c r="P176" s="557"/>
      <c r="Q176" s="557"/>
      <c r="R176" s="559"/>
      <c r="S176" s="557"/>
      <c r="T176" s="557"/>
      <c r="U176" s="557"/>
      <c r="V176" s="628">
        <f t="shared" si="38"/>
        <v>0</v>
      </c>
      <c r="W176" s="557"/>
      <c r="X176" s="557"/>
      <c r="Y176" s="559"/>
      <c r="Z176" s="557"/>
      <c r="AA176" s="557"/>
      <c r="AB176" s="557"/>
      <c r="AC176" s="628">
        <f t="shared" si="39"/>
        <v>0</v>
      </c>
      <c r="AD176" s="577"/>
      <c r="AE176" s="578"/>
      <c r="AF176" s="567"/>
      <c r="AG176" s="567"/>
      <c r="AH176" s="567"/>
      <c r="AI176" s="567"/>
      <c r="AJ176" s="567"/>
      <c r="AK176" s="567"/>
      <c r="AL176" s="560"/>
      <c r="AM176" s="560"/>
      <c r="AN176" s="560"/>
      <c r="AO176" s="579"/>
      <c r="AP176" s="561"/>
      <c r="AQ176" s="562"/>
      <c r="AR176" s="570"/>
      <c r="AS176" s="564"/>
      <c r="AT176" s="565"/>
      <c r="AU176" s="566"/>
      <c r="AV176" s="580"/>
      <c r="AW176" s="615" t="str">
        <f t="shared" si="40"/>
        <v>-</v>
      </c>
      <c r="AX176" s="576"/>
      <c r="AY176" s="557"/>
      <c r="AZ176" s="557"/>
      <c r="BA176" s="576"/>
      <c r="BB176" s="561"/>
      <c r="BC176" s="633" t="str">
        <f t="shared" si="41"/>
        <v>-</v>
      </c>
      <c r="BD176" s="576"/>
      <c r="BE176" s="557"/>
      <c r="BF176" s="633" t="str">
        <f t="shared" si="42"/>
        <v>-</v>
      </c>
      <c r="BG176" s="557"/>
      <c r="BH176" s="557"/>
      <c r="BI176" s="633"/>
      <c r="BJ176" s="573"/>
      <c r="BK176" s="561"/>
      <c r="BL176" s="561"/>
      <c r="BM176" s="573"/>
      <c r="BN176" s="561"/>
      <c r="BO176" s="634" t="str">
        <f t="shared" si="43"/>
        <v>-</v>
      </c>
      <c r="BP176" s="573"/>
      <c r="BQ176" s="560"/>
      <c r="BR176" s="560"/>
      <c r="BS176" s="561"/>
      <c r="BT176" s="561"/>
      <c r="BU176" s="561"/>
      <c r="BV176" s="561"/>
      <c r="BW176" s="635" t="str">
        <f t="shared" si="44"/>
        <v>-</v>
      </c>
      <c r="BX176" s="614"/>
      <c r="BY176" s="614"/>
      <c r="BZ176" s="614"/>
      <c r="CA176" s="614"/>
      <c r="CB176" s="614"/>
      <c r="CC176" s="614"/>
      <c r="CD176" s="617"/>
      <c r="CE176" s="616"/>
      <c r="CF176" s="616"/>
      <c r="CG176" s="616"/>
      <c r="CH176" s="616"/>
      <c r="CI176" s="614"/>
      <c r="CJ176" s="614"/>
      <c r="CK176" s="614"/>
      <c r="CL176" s="614"/>
      <c r="CM176" s="614"/>
      <c r="CN176" s="614"/>
      <c r="CO176" s="618"/>
      <c r="CP176" s="614"/>
      <c r="CQ176" s="623"/>
      <c r="CR176" s="624" t="str">
        <f t="shared" si="36"/>
        <v>-</v>
      </c>
      <c r="CS176" s="619" t="str">
        <f t="shared" si="45"/>
        <v>-</v>
      </c>
      <c r="CT176" s="557"/>
      <c r="CU176" s="557"/>
      <c r="CV176" s="570"/>
      <c r="CW176" s="570"/>
      <c r="CX176" s="570"/>
      <c r="CY176" s="571"/>
      <c r="CZ176" s="571"/>
      <c r="DA176" s="565"/>
      <c r="DB176" s="570"/>
      <c r="DC176" s="570"/>
      <c r="DD176" s="570"/>
      <c r="DE176" s="572"/>
      <c r="DF176" s="570"/>
      <c r="DG176" s="572"/>
      <c r="DH176" s="570"/>
      <c r="DI176" s="620" t="str">
        <f t="shared" si="46"/>
        <v/>
      </c>
      <c r="DJ176" s="570"/>
      <c r="DK176" s="572"/>
      <c r="DL176" s="570"/>
      <c r="DM176" s="570"/>
      <c r="DN176" s="570"/>
      <c r="DO176" s="570"/>
      <c r="DP176" s="570"/>
      <c r="DQ176" s="570"/>
      <c r="DR176" s="570"/>
      <c r="DS176" s="570"/>
      <c r="DT176" s="570"/>
      <c r="DU176" s="570"/>
      <c r="DV176" s="96"/>
      <c r="DW176" s="96"/>
      <c r="DX176" s="621"/>
      <c r="DY176" s="678"/>
      <c r="DZ176" s="678"/>
      <c r="EA176" s="678"/>
      <c r="EB176" s="678"/>
      <c r="EC176" s="678"/>
      <c r="ED176" s="1249"/>
      <c r="EE176" s="1249"/>
      <c r="EF176" s="1249"/>
      <c r="EG176" s="1249"/>
      <c r="EH176" s="1249"/>
      <c r="EI176" s="1249"/>
      <c r="EJ176" s="1249"/>
      <c r="EK176" s="1249"/>
      <c r="EL176" s="1249"/>
      <c r="EM176" s="1249"/>
      <c r="EN176" s="1249"/>
      <c r="EO176" s="1250"/>
      <c r="EP176" s="1249"/>
      <c r="EQ176" s="1249"/>
      <c r="ER176" s="1249"/>
      <c r="ES176" s="476" t="s">
        <v>349</v>
      </c>
    </row>
    <row r="177" spans="1:149" s="63" customFormat="1" hidden="1" x14ac:dyDescent="0.2">
      <c r="A177" s="557"/>
      <c r="B177" s="558"/>
      <c r="C177" s="558"/>
      <c r="D177" s="558"/>
      <c r="E177" s="558"/>
      <c r="F177" s="557"/>
      <c r="G177" s="557"/>
      <c r="H177" s="557"/>
      <c r="I177" s="3"/>
      <c r="J177" s="3"/>
      <c r="K177" s="3"/>
      <c r="L177" s="557"/>
      <c r="M177" s="557"/>
      <c r="N177" s="557"/>
      <c r="O177" s="628">
        <f t="shared" si="37"/>
        <v>0</v>
      </c>
      <c r="P177" s="557"/>
      <c r="Q177" s="557"/>
      <c r="R177" s="559"/>
      <c r="S177" s="557"/>
      <c r="T177" s="557"/>
      <c r="U177" s="557"/>
      <c r="V177" s="628">
        <f t="shared" si="38"/>
        <v>0</v>
      </c>
      <c r="W177" s="557"/>
      <c r="X177" s="557"/>
      <c r="Y177" s="559"/>
      <c r="Z177" s="557"/>
      <c r="AA177" s="557"/>
      <c r="AB177" s="557"/>
      <c r="AC177" s="628">
        <f t="shared" si="39"/>
        <v>0</v>
      </c>
      <c r="AD177" s="577"/>
      <c r="AE177" s="578"/>
      <c r="AF177" s="567"/>
      <c r="AG177" s="567"/>
      <c r="AH177" s="567"/>
      <c r="AI177" s="567"/>
      <c r="AJ177" s="567"/>
      <c r="AK177" s="567"/>
      <c r="AL177" s="560"/>
      <c r="AM177" s="560"/>
      <c r="AN177" s="560"/>
      <c r="AO177" s="579"/>
      <c r="AP177" s="561"/>
      <c r="AQ177" s="562"/>
      <c r="AR177" s="570"/>
      <c r="AS177" s="564"/>
      <c r="AT177" s="565"/>
      <c r="AU177" s="566"/>
      <c r="AV177" s="580"/>
      <c r="AW177" s="615" t="str">
        <f t="shared" si="40"/>
        <v>-</v>
      </c>
      <c r="AX177" s="576"/>
      <c r="AY177" s="557"/>
      <c r="AZ177" s="557"/>
      <c r="BA177" s="576"/>
      <c r="BB177" s="561"/>
      <c r="BC177" s="633" t="str">
        <f t="shared" si="41"/>
        <v>-</v>
      </c>
      <c r="BD177" s="576"/>
      <c r="BE177" s="557"/>
      <c r="BF177" s="633" t="str">
        <f t="shared" si="42"/>
        <v>-</v>
      </c>
      <c r="BG177" s="557"/>
      <c r="BH177" s="557"/>
      <c r="BI177" s="633"/>
      <c r="BJ177" s="573"/>
      <c r="BK177" s="561"/>
      <c r="BL177" s="561"/>
      <c r="BM177" s="573"/>
      <c r="BN177" s="561"/>
      <c r="BO177" s="634" t="str">
        <f t="shared" si="43"/>
        <v>-</v>
      </c>
      <c r="BP177" s="573"/>
      <c r="BQ177" s="560"/>
      <c r="BR177" s="560"/>
      <c r="BS177" s="561"/>
      <c r="BT177" s="561"/>
      <c r="BU177" s="561"/>
      <c r="BV177" s="561"/>
      <c r="BW177" s="635" t="str">
        <f t="shared" si="44"/>
        <v>-</v>
      </c>
      <c r="BX177" s="614"/>
      <c r="BY177" s="614"/>
      <c r="BZ177" s="614"/>
      <c r="CA177" s="614"/>
      <c r="CB177" s="614"/>
      <c r="CC177" s="614"/>
      <c r="CD177" s="617"/>
      <c r="CE177" s="616"/>
      <c r="CF177" s="616"/>
      <c r="CG177" s="616"/>
      <c r="CH177" s="616"/>
      <c r="CI177" s="614"/>
      <c r="CJ177" s="614"/>
      <c r="CK177" s="614"/>
      <c r="CL177" s="614"/>
      <c r="CM177" s="614"/>
      <c r="CN177" s="614"/>
      <c r="CO177" s="618"/>
      <c r="CP177" s="614"/>
      <c r="CQ177" s="623"/>
      <c r="CR177" s="624" t="str">
        <f t="shared" si="36"/>
        <v>-</v>
      </c>
      <c r="CS177" s="619" t="str">
        <f t="shared" si="45"/>
        <v>-</v>
      </c>
      <c r="CT177" s="557"/>
      <c r="CU177" s="557"/>
      <c r="CV177" s="570"/>
      <c r="CW177" s="570"/>
      <c r="CX177" s="570"/>
      <c r="CY177" s="571"/>
      <c r="CZ177" s="571"/>
      <c r="DA177" s="565"/>
      <c r="DB177" s="570"/>
      <c r="DC177" s="570"/>
      <c r="DD177" s="570"/>
      <c r="DE177" s="572"/>
      <c r="DF177" s="570"/>
      <c r="DG177" s="572"/>
      <c r="DH177" s="570"/>
      <c r="DI177" s="620" t="str">
        <f t="shared" si="46"/>
        <v/>
      </c>
      <c r="DJ177" s="570"/>
      <c r="DK177" s="572"/>
      <c r="DL177" s="570"/>
      <c r="DM177" s="570"/>
      <c r="DN177" s="570"/>
      <c r="DO177" s="570"/>
      <c r="DP177" s="570"/>
      <c r="DQ177" s="570"/>
      <c r="DR177" s="570"/>
      <c r="DS177" s="570"/>
      <c r="DT177" s="570"/>
      <c r="DU177" s="570"/>
      <c r="DV177" s="96"/>
      <c r="DW177" s="96"/>
      <c r="DX177" s="621"/>
      <c r="DY177" s="678"/>
      <c r="DZ177" s="678"/>
      <c r="EA177" s="678"/>
      <c r="EB177" s="678"/>
      <c r="EC177" s="678"/>
      <c r="ED177" s="1249"/>
      <c r="EE177" s="1249"/>
      <c r="EF177" s="1249"/>
      <c r="EG177" s="1249"/>
      <c r="EH177" s="1249"/>
      <c r="EI177" s="1249"/>
      <c r="EJ177" s="1249"/>
      <c r="EK177" s="1249"/>
      <c r="EL177" s="1249"/>
      <c r="EM177" s="1249"/>
      <c r="EN177" s="1249"/>
      <c r="EO177" s="1250"/>
      <c r="EP177" s="1249"/>
      <c r="EQ177" s="1249"/>
      <c r="ER177" s="1249"/>
      <c r="ES177" s="476" t="s">
        <v>349</v>
      </c>
    </row>
    <row r="178" spans="1:149" s="63" customFormat="1" hidden="1" x14ac:dyDescent="0.2">
      <c r="A178" s="563"/>
      <c r="B178" s="574"/>
      <c r="C178" s="574"/>
      <c r="D178" s="574"/>
      <c r="E178" s="566"/>
      <c r="F178" s="563"/>
      <c r="G178" s="563"/>
      <c r="H178" s="563"/>
      <c r="I178" s="3"/>
      <c r="J178" s="3"/>
      <c r="K178" s="3"/>
      <c r="L178" s="557"/>
      <c r="M178" s="557"/>
      <c r="N178" s="557"/>
      <c r="O178" s="628">
        <f t="shared" si="37"/>
        <v>0</v>
      </c>
      <c r="P178" s="557"/>
      <c r="Q178" s="557"/>
      <c r="R178" s="559"/>
      <c r="S178" s="557"/>
      <c r="T178" s="557"/>
      <c r="U178" s="557"/>
      <c r="V178" s="628">
        <f t="shared" si="38"/>
        <v>0</v>
      </c>
      <c r="W178" s="557"/>
      <c r="X178" s="557"/>
      <c r="Y178" s="559"/>
      <c r="Z178" s="557"/>
      <c r="AA178" s="557"/>
      <c r="AB178" s="557"/>
      <c r="AC178" s="628">
        <f t="shared" si="39"/>
        <v>0</v>
      </c>
      <c r="AD178" s="577"/>
      <c r="AE178" s="578"/>
      <c r="AF178" s="567"/>
      <c r="AG178" s="567"/>
      <c r="AH178" s="567"/>
      <c r="AI178" s="567"/>
      <c r="AJ178" s="567"/>
      <c r="AK178" s="567"/>
      <c r="AL178" s="568"/>
      <c r="AM178" s="568"/>
      <c r="AN178" s="568"/>
      <c r="AO178" s="579"/>
      <c r="AP178" s="557"/>
      <c r="AQ178" s="575"/>
      <c r="AR178" s="570"/>
      <c r="AS178" s="564"/>
      <c r="AT178" s="566"/>
      <c r="AU178" s="566"/>
      <c r="AV178" s="580"/>
      <c r="AW178" s="615" t="str">
        <f t="shared" si="40"/>
        <v>-</v>
      </c>
      <c r="AX178" s="576"/>
      <c r="AY178" s="557"/>
      <c r="AZ178" s="557"/>
      <c r="BA178" s="576"/>
      <c r="BB178" s="557"/>
      <c r="BC178" s="633" t="str">
        <f t="shared" si="41"/>
        <v>-</v>
      </c>
      <c r="BD178" s="576"/>
      <c r="BE178" s="563"/>
      <c r="BF178" s="633" t="str">
        <f t="shared" si="42"/>
        <v>-</v>
      </c>
      <c r="BG178" s="563"/>
      <c r="BH178" s="563"/>
      <c r="BI178" s="633"/>
      <c r="BJ178" s="573"/>
      <c r="BK178" s="561"/>
      <c r="BL178" s="561"/>
      <c r="BM178" s="573"/>
      <c r="BN178" s="561"/>
      <c r="BO178" s="634" t="str">
        <f t="shared" si="43"/>
        <v>-</v>
      </c>
      <c r="BP178" s="573"/>
      <c r="BQ178" s="560"/>
      <c r="BR178" s="560"/>
      <c r="BS178" s="561"/>
      <c r="BT178" s="561"/>
      <c r="BU178" s="561"/>
      <c r="BV178" s="561"/>
      <c r="BW178" s="635" t="str">
        <f t="shared" si="44"/>
        <v>-</v>
      </c>
      <c r="BX178" s="614"/>
      <c r="BY178" s="614"/>
      <c r="BZ178" s="614"/>
      <c r="CA178" s="614"/>
      <c r="CB178" s="614"/>
      <c r="CC178" s="614"/>
      <c r="CD178" s="617"/>
      <c r="CE178" s="616"/>
      <c r="CF178" s="616"/>
      <c r="CG178" s="616"/>
      <c r="CH178" s="616"/>
      <c r="CI178" s="614"/>
      <c r="CJ178" s="614"/>
      <c r="CK178" s="614"/>
      <c r="CL178" s="614"/>
      <c r="CM178" s="614"/>
      <c r="CN178" s="614"/>
      <c r="CO178" s="618"/>
      <c r="CP178" s="614"/>
      <c r="CQ178" s="623"/>
      <c r="CR178" s="624" t="str">
        <f t="shared" si="36"/>
        <v>-</v>
      </c>
      <c r="CS178" s="619" t="str">
        <f t="shared" si="45"/>
        <v>-</v>
      </c>
      <c r="CT178" s="563"/>
      <c r="CU178" s="563"/>
      <c r="CV178" s="570"/>
      <c r="CW178" s="570"/>
      <c r="CX178" s="570"/>
      <c r="CY178" s="571"/>
      <c r="CZ178" s="571"/>
      <c r="DA178" s="565"/>
      <c r="DB178" s="570"/>
      <c r="DC178" s="570"/>
      <c r="DD178" s="570"/>
      <c r="DE178" s="572"/>
      <c r="DF178" s="570"/>
      <c r="DG178" s="572"/>
      <c r="DH178" s="570"/>
      <c r="DI178" s="620" t="str">
        <f t="shared" si="46"/>
        <v/>
      </c>
      <c r="DJ178" s="570"/>
      <c r="DK178" s="572"/>
      <c r="DL178" s="570"/>
      <c r="DM178" s="570"/>
      <c r="DN178" s="570"/>
      <c r="DO178" s="570"/>
      <c r="DP178" s="570"/>
      <c r="DQ178" s="570"/>
      <c r="DR178" s="570"/>
      <c r="DS178" s="570"/>
      <c r="DT178" s="570"/>
      <c r="DU178" s="570"/>
      <c r="DV178" s="96"/>
      <c r="DW178" s="96"/>
      <c r="DX178" s="621"/>
      <c r="DY178" s="678"/>
      <c r="DZ178" s="678"/>
      <c r="EA178" s="678"/>
      <c r="EB178" s="678"/>
      <c r="EC178" s="678"/>
      <c r="ED178" s="1249"/>
      <c r="EE178" s="1249"/>
      <c r="EF178" s="1249"/>
      <c r="EG178" s="1249"/>
      <c r="EH178" s="1249"/>
      <c r="EI178" s="1249"/>
      <c r="EJ178" s="1249"/>
      <c r="EK178" s="1249"/>
      <c r="EL178" s="1249"/>
      <c r="EM178" s="1249"/>
      <c r="EN178" s="1249"/>
      <c r="EO178" s="1250"/>
      <c r="EP178" s="1249"/>
      <c r="EQ178" s="1249"/>
      <c r="ER178" s="1249"/>
      <c r="ES178" s="476" t="s">
        <v>349</v>
      </c>
    </row>
    <row r="179" spans="1:149" s="63" customFormat="1" hidden="1" x14ac:dyDescent="0.2">
      <c r="A179" s="557"/>
      <c r="B179" s="558"/>
      <c r="C179" s="558"/>
      <c r="D179" s="558"/>
      <c r="E179" s="558"/>
      <c r="F179" s="557"/>
      <c r="G179" s="557"/>
      <c r="H179" s="557"/>
      <c r="I179" s="3"/>
      <c r="J179" s="3"/>
      <c r="K179" s="3"/>
      <c r="L179" s="557"/>
      <c r="M179" s="557"/>
      <c r="N179" s="557"/>
      <c r="O179" s="628">
        <f t="shared" si="37"/>
        <v>0</v>
      </c>
      <c r="P179" s="557"/>
      <c r="Q179" s="557"/>
      <c r="R179" s="559"/>
      <c r="S179" s="557"/>
      <c r="T179" s="557"/>
      <c r="U179" s="557"/>
      <c r="V179" s="628">
        <f t="shared" si="38"/>
        <v>0</v>
      </c>
      <c r="W179" s="557"/>
      <c r="X179" s="557"/>
      <c r="Y179" s="559"/>
      <c r="Z179" s="557"/>
      <c r="AA179" s="557"/>
      <c r="AB179" s="557"/>
      <c r="AC179" s="628">
        <f t="shared" si="39"/>
        <v>0</v>
      </c>
      <c r="AD179" s="577"/>
      <c r="AE179" s="578"/>
      <c r="AF179" s="567"/>
      <c r="AG179" s="567"/>
      <c r="AH179" s="567"/>
      <c r="AI179" s="567"/>
      <c r="AJ179" s="567"/>
      <c r="AK179" s="567"/>
      <c r="AL179" s="560"/>
      <c r="AM179" s="560"/>
      <c r="AN179" s="560"/>
      <c r="AO179" s="579"/>
      <c r="AP179" s="561"/>
      <c r="AQ179" s="562"/>
      <c r="AR179" s="570"/>
      <c r="AS179" s="564"/>
      <c r="AT179" s="565"/>
      <c r="AU179" s="566"/>
      <c r="AV179" s="580"/>
      <c r="AW179" s="615" t="str">
        <f t="shared" si="40"/>
        <v>-</v>
      </c>
      <c r="AX179" s="576"/>
      <c r="AY179" s="557"/>
      <c r="AZ179" s="557"/>
      <c r="BA179" s="576"/>
      <c r="BB179" s="561"/>
      <c r="BC179" s="633" t="str">
        <f t="shared" si="41"/>
        <v>-</v>
      </c>
      <c r="BD179" s="576"/>
      <c r="BE179" s="557"/>
      <c r="BF179" s="633" t="str">
        <f t="shared" si="42"/>
        <v>-</v>
      </c>
      <c r="BG179" s="557"/>
      <c r="BH179" s="557"/>
      <c r="BI179" s="633"/>
      <c r="BJ179" s="573"/>
      <c r="BK179" s="561"/>
      <c r="BL179" s="561"/>
      <c r="BM179" s="573"/>
      <c r="BN179" s="561"/>
      <c r="BO179" s="634" t="str">
        <f t="shared" si="43"/>
        <v>-</v>
      </c>
      <c r="BP179" s="573"/>
      <c r="BQ179" s="560"/>
      <c r="BR179" s="560"/>
      <c r="BS179" s="561"/>
      <c r="BT179" s="561"/>
      <c r="BU179" s="561"/>
      <c r="BV179" s="561"/>
      <c r="BW179" s="635" t="str">
        <f t="shared" si="44"/>
        <v>-</v>
      </c>
      <c r="BX179" s="614"/>
      <c r="BY179" s="614"/>
      <c r="BZ179" s="614"/>
      <c r="CA179" s="614"/>
      <c r="CB179" s="614"/>
      <c r="CC179" s="614"/>
      <c r="CD179" s="617"/>
      <c r="CE179" s="616"/>
      <c r="CF179" s="616"/>
      <c r="CG179" s="616"/>
      <c r="CH179" s="616"/>
      <c r="CI179" s="614"/>
      <c r="CJ179" s="614"/>
      <c r="CK179" s="614"/>
      <c r="CL179" s="614"/>
      <c r="CM179" s="614"/>
      <c r="CN179" s="614"/>
      <c r="CO179" s="618"/>
      <c r="CP179" s="614"/>
      <c r="CQ179" s="623"/>
      <c r="CR179" s="624" t="str">
        <f t="shared" si="36"/>
        <v>-</v>
      </c>
      <c r="CS179" s="619" t="str">
        <f t="shared" si="45"/>
        <v>-</v>
      </c>
      <c r="CT179" s="557"/>
      <c r="CU179" s="557"/>
      <c r="CV179" s="570"/>
      <c r="CW179" s="570"/>
      <c r="CX179" s="570"/>
      <c r="CY179" s="571"/>
      <c r="CZ179" s="571"/>
      <c r="DA179" s="565"/>
      <c r="DB179" s="570"/>
      <c r="DC179" s="570"/>
      <c r="DD179" s="570"/>
      <c r="DE179" s="572"/>
      <c r="DF179" s="570"/>
      <c r="DG179" s="572"/>
      <c r="DH179" s="570"/>
      <c r="DI179" s="620" t="str">
        <f t="shared" si="46"/>
        <v/>
      </c>
      <c r="DJ179" s="570"/>
      <c r="DK179" s="572"/>
      <c r="DL179" s="570"/>
      <c r="DM179" s="570"/>
      <c r="DN179" s="570"/>
      <c r="DO179" s="570"/>
      <c r="DP179" s="570"/>
      <c r="DQ179" s="570"/>
      <c r="DR179" s="570"/>
      <c r="DS179" s="570"/>
      <c r="DT179" s="570"/>
      <c r="DU179" s="570"/>
      <c r="DV179" s="96"/>
      <c r="DW179" s="96"/>
      <c r="DX179" s="621"/>
      <c r="DY179" s="678"/>
      <c r="DZ179" s="678"/>
      <c r="EA179" s="678"/>
      <c r="EB179" s="678"/>
      <c r="EC179" s="678"/>
      <c r="ED179" s="1249"/>
      <c r="EE179" s="1249"/>
      <c r="EF179" s="1249"/>
      <c r="EG179" s="1249"/>
      <c r="EH179" s="1249"/>
      <c r="EI179" s="1249"/>
      <c r="EJ179" s="1249"/>
      <c r="EK179" s="1249"/>
      <c r="EL179" s="1249"/>
      <c r="EM179" s="1249"/>
      <c r="EN179" s="1249"/>
      <c r="EO179" s="1250"/>
      <c r="EP179" s="1249"/>
      <c r="EQ179" s="1249"/>
      <c r="ER179" s="1249"/>
      <c r="ES179" s="476" t="s">
        <v>349</v>
      </c>
    </row>
    <row r="180" spans="1:149" s="63" customFormat="1" hidden="1" x14ac:dyDescent="0.2">
      <c r="A180" s="563"/>
      <c r="B180" s="574"/>
      <c r="C180" s="574"/>
      <c r="D180" s="574"/>
      <c r="E180" s="566"/>
      <c r="F180" s="563"/>
      <c r="G180" s="563"/>
      <c r="H180" s="563"/>
      <c r="I180" s="3"/>
      <c r="J180" s="3"/>
      <c r="K180" s="3"/>
      <c r="L180" s="557"/>
      <c r="M180" s="557"/>
      <c r="N180" s="557"/>
      <c r="O180" s="628">
        <f t="shared" si="37"/>
        <v>0</v>
      </c>
      <c r="P180" s="557"/>
      <c r="Q180" s="557"/>
      <c r="R180" s="559"/>
      <c r="S180" s="557"/>
      <c r="T180" s="557"/>
      <c r="U180" s="557"/>
      <c r="V180" s="628">
        <f t="shared" si="38"/>
        <v>0</v>
      </c>
      <c r="W180" s="557"/>
      <c r="X180" s="557"/>
      <c r="Y180" s="559"/>
      <c r="Z180" s="557"/>
      <c r="AA180" s="557"/>
      <c r="AB180" s="557"/>
      <c r="AC180" s="628">
        <f t="shared" si="39"/>
        <v>0</v>
      </c>
      <c r="AD180" s="577"/>
      <c r="AE180" s="578"/>
      <c r="AF180" s="567"/>
      <c r="AG180" s="567"/>
      <c r="AH180" s="567"/>
      <c r="AI180" s="567"/>
      <c r="AJ180" s="567"/>
      <c r="AK180" s="567"/>
      <c r="AL180" s="568"/>
      <c r="AM180" s="568"/>
      <c r="AN180" s="568"/>
      <c r="AO180" s="579"/>
      <c r="AP180" s="557"/>
      <c r="AQ180" s="575"/>
      <c r="AR180" s="570"/>
      <c r="AS180" s="564"/>
      <c r="AT180" s="566"/>
      <c r="AU180" s="566"/>
      <c r="AV180" s="580"/>
      <c r="AW180" s="615" t="str">
        <f t="shared" si="40"/>
        <v>-</v>
      </c>
      <c r="AX180" s="576"/>
      <c r="AY180" s="557"/>
      <c r="AZ180" s="557"/>
      <c r="BA180" s="576"/>
      <c r="BB180" s="557"/>
      <c r="BC180" s="633" t="str">
        <f t="shared" si="41"/>
        <v>-</v>
      </c>
      <c r="BD180" s="576"/>
      <c r="BE180" s="563"/>
      <c r="BF180" s="633" t="str">
        <f t="shared" si="42"/>
        <v>-</v>
      </c>
      <c r="BG180" s="563"/>
      <c r="BH180" s="563"/>
      <c r="BI180" s="633"/>
      <c r="BJ180" s="573"/>
      <c r="BK180" s="561"/>
      <c r="BL180" s="561"/>
      <c r="BM180" s="573"/>
      <c r="BN180" s="561"/>
      <c r="BO180" s="634" t="str">
        <f t="shared" si="43"/>
        <v>-</v>
      </c>
      <c r="BP180" s="573"/>
      <c r="BQ180" s="560"/>
      <c r="BR180" s="560"/>
      <c r="BS180" s="561"/>
      <c r="BT180" s="561"/>
      <c r="BU180" s="561"/>
      <c r="BV180" s="561"/>
      <c r="BW180" s="635" t="str">
        <f t="shared" si="44"/>
        <v>-</v>
      </c>
      <c r="BX180" s="614"/>
      <c r="BY180" s="614"/>
      <c r="BZ180" s="614"/>
      <c r="CA180" s="614"/>
      <c r="CB180" s="614"/>
      <c r="CC180" s="614"/>
      <c r="CD180" s="617"/>
      <c r="CE180" s="616"/>
      <c r="CF180" s="616"/>
      <c r="CG180" s="616"/>
      <c r="CH180" s="616"/>
      <c r="CI180" s="614"/>
      <c r="CJ180" s="614"/>
      <c r="CK180" s="614"/>
      <c r="CL180" s="614"/>
      <c r="CM180" s="614"/>
      <c r="CN180" s="614"/>
      <c r="CO180" s="618"/>
      <c r="CP180" s="614"/>
      <c r="CQ180" s="623"/>
      <c r="CR180" s="624" t="str">
        <f t="shared" si="36"/>
        <v>-</v>
      </c>
      <c r="CS180" s="619" t="str">
        <f t="shared" si="45"/>
        <v>-</v>
      </c>
      <c r="CT180" s="563"/>
      <c r="CU180" s="563"/>
      <c r="CV180" s="570"/>
      <c r="CW180" s="570"/>
      <c r="CX180" s="570"/>
      <c r="CY180" s="571"/>
      <c r="CZ180" s="571"/>
      <c r="DA180" s="565"/>
      <c r="DB180" s="570"/>
      <c r="DC180" s="570"/>
      <c r="DD180" s="570"/>
      <c r="DE180" s="572"/>
      <c r="DF180" s="570"/>
      <c r="DG180" s="572"/>
      <c r="DH180" s="570"/>
      <c r="DI180" s="620" t="str">
        <f t="shared" si="46"/>
        <v/>
      </c>
      <c r="DJ180" s="570"/>
      <c r="DK180" s="572"/>
      <c r="DL180" s="570"/>
      <c r="DM180" s="570"/>
      <c r="DN180" s="570"/>
      <c r="DO180" s="570"/>
      <c r="DP180" s="570"/>
      <c r="DQ180" s="570"/>
      <c r="DR180" s="570"/>
      <c r="DS180" s="570"/>
      <c r="DT180" s="570"/>
      <c r="DU180" s="570"/>
      <c r="DV180" s="96"/>
      <c r="DW180" s="96"/>
      <c r="DX180" s="621"/>
      <c r="DY180" s="678"/>
      <c r="DZ180" s="678"/>
      <c r="EA180" s="678"/>
      <c r="EB180" s="678"/>
      <c r="EC180" s="678"/>
      <c r="ED180" s="1249"/>
      <c r="EE180" s="1249"/>
      <c r="EF180" s="1249"/>
      <c r="EG180" s="1249"/>
      <c r="EH180" s="1249"/>
      <c r="EI180" s="1249"/>
      <c r="EJ180" s="1249"/>
      <c r="EK180" s="1249"/>
      <c r="EL180" s="1249"/>
      <c r="EM180" s="1249"/>
      <c r="EN180" s="1249"/>
      <c r="EO180" s="1250"/>
      <c r="EP180" s="1249"/>
      <c r="EQ180" s="1249"/>
      <c r="ER180" s="1249"/>
      <c r="ES180" s="476" t="s">
        <v>349</v>
      </c>
    </row>
    <row r="181" spans="1:149" s="63" customFormat="1" ht="15" hidden="1" customHeight="1" x14ac:dyDescent="0.2">
      <c r="A181" s="557"/>
      <c r="B181" s="558"/>
      <c r="C181" s="558"/>
      <c r="D181" s="558"/>
      <c r="E181" s="558"/>
      <c r="F181" s="557"/>
      <c r="G181" s="557"/>
      <c r="H181" s="557"/>
      <c r="I181" s="3"/>
      <c r="J181" s="3"/>
      <c r="K181" s="3"/>
      <c r="L181" s="557"/>
      <c r="M181" s="557"/>
      <c r="N181" s="557"/>
      <c r="O181" s="628">
        <f t="shared" si="37"/>
        <v>0</v>
      </c>
      <c r="P181" s="557"/>
      <c r="Q181" s="557"/>
      <c r="R181" s="559"/>
      <c r="S181" s="557"/>
      <c r="T181" s="557"/>
      <c r="U181" s="557"/>
      <c r="V181" s="628">
        <f t="shared" si="38"/>
        <v>0</v>
      </c>
      <c r="W181" s="557"/>
      <c r="X181" s="557"/>
      <c r="Y181" s="559"/>
      <c r="Z181" s="557"/>
      <c r="AA181" s="557"/>
      <c r="AB181" s="557"/>
      <c r="AC181" s="628">
        <f t="shared" si="39"/>
        <v>0</v>
      </c>
      <c r="AD181" s="577"/>
      <c r="AE181" s="578"/>
      <c r="AF181" s="567"/>
      <c r="AG181" s="567"/>
      <c r="AH181" s="567"/>
      <c r="AI181" s="567"/>
      <c r="AJ181" s="567"/>
      <c r="AK181" s="567"/>
      <c r="AL181" s="560"/>
      <c r="AM181" s="560"/>
      <c r="AN181" s="560"/>
      <c r="AO181" s="579"/>
      <c r="AP181" s="561"/>
      <c r="AQ181" s="562"/>
      <c r="AR181" s="570"/>
      <c r="AS181" s="564"/>
      <c r="AT181" s="565"/>
      <c r="AU181" s="566"/>
      <c r="AV181" s="580"/>
      <c r="AW181" s="615" t="str">
        <f t="shared" si="40"/>
        <v>-</v>
      </c>
      <c r="AX181" s="576"/>
      <c r="AY181" s="557"/>
      <c r="AZ181" s="557"/>
      <c r="BA181" s="576"/>
      <c r="BB181" s="561"/>
      <c r="BC181" s="633" t="str">
        <f t="shared" si="41"/>
        <v>-</v>
      </c>
      <c r="BD181" s="576"/>
      <c r="BE181" s="557"/>
      <c r="BF181" s="633" t="str">
        <f t="shared" si="42"/>
        <v>-</v>
      </c>
      <c r="BG181" s="557"/>
      <c r="BH181" s="557"/>
      <c r="BI181" s="633"/>
      <c r="BJ181" s="573"/>
      <c r="BK181" s="561"/>
      <c r="BL181" s="561"/>
      <c r="BM181" s="573"/>
      <c r="BN181" s="561"/>
      <c r="BO181" s="634" t="str">
        <f t="shared" si="43"/>
        <v>-</v>
      </c>
      <c r="BP181" s="573"/>
      <c r="BQ181" s="560"/>
      <c r="BR181" s="560"/>
      <c r="BS181" s="561"/>
      <c r="BT181" s="561"/>
      <c r="BU181" s="561"/>
      <c r="BV181" s="561"/>
      <c r="BW181" s="635" t="str">
        <f t="shared" si="44"/>
        <v>-</v>
      </c>
      <c r="BX181" s="614"/>
      <c r="BY181" s="614"/>
      <c r="BZ181" s="614"/>
      <c r="CA181" s="614"/>
      <c r="CB181" s="614"/>
      <c r="CC181" s="614"/>
      <c r="CD181" s="617"/>
      <c r="CE181" s="616"/>
      <c r="CF181" s="616"/>
      <c r="CG181" s="616"/>
      <c r="CH181" s="616"/>
      <c r="CI181" s="614"/>
      <c r="CJ181" s="614"/>
      <c r="CK181" s="614"/>
      <c r="CL181" s="614"/>
      <c r="CM181" s="614"/>
      <c r="CN181" s="614"/>
      <c r="CO181" s="618"/>
      <c r="CP181" s="614"/>
      <c r="CQ181" s="623"/>
      <c r="CR181" s="624" t="str">
        <f t="shared" si="36"/>
        <v>-</v>
      </c>
      <c r="CS181" s="619" t="str">
        <f t="shared" si="45"/>
        <v>-</v>
      </c>
      <c r="CT181" s="557"/>
      <c r="CU181" s="557"/>
      <c r="CV181" s="570"/>
      <c r="CW181" s="570"/>
      <c r="CX181" s="570"/>
      <c r="CY181" s="571"/>
      <c r="CZ181" s="571"/>
      <c r="DA181" s="565"/>
      <c r="DB181" s="570"/>
      <c r="DC181" s="570"/>
      <c r="DD181" s="570"/>
      <c r="DE181" s="572"/>
      <c r="DF181" s="570"/>
      <c r="DG181" s="572"/>
      <c r="DH181" s="570"/>
      <c r="DI181" s="620" t="str">
        <f t="shared" si="46"/>
        <v/>
      </c>
      <c r="DJ181" s="570"/>
      <c r="DK181" s="572"/>
      <c r="DL181" s="570"/>
      <c r="DM181" s="570"/>
      <c r="DN181" s="570"/>
      <c r="DO181" s="570"/>
      <c r="DP181" s="570"/>
      <c r="DQ181" s="570"/>
      <c r="DR181" s="570"/>
      <c r="DS181" s="570"/>
      <c r="DT181" s="570"/>
      <c r="DU181" s="570"/>
      <c r="DV181" s="96"/>
      <c r="DW181" s="96"/>
      <c r="DX181" s="621"/>
      <c r="DY181" s="678"/>
      <c r="DZ181" s="678"/>
      <c r="EA181" s="678"/>
      <c r="EB181" s="678"/>
      <c r="EC181" s="678"/>
      <c r="ED181" s="1249"/>
      <c r="EE181" s="1249"/>
      <c r="EF181" s="1249"/>
      <c r="EG181" s="1249"/>
      <c r="EH181" s="1249"/>
      <c r="EI181" s="1249"/>
      <c r="EJ181" s="1249"/>
      <c r="EK181" s="1249"/>
      <c r="EL181" s="1249"/>
      <c r="EM181" s="1249"/>
      <c r="EN181" s="1249"/>
      <c r="EO181" s="1250"/>
      <c r="EP181" s="1249"/>
      <c r="EQ181" s="1249"/>
      <c r="ER181" s="1249"/>
      <c r="ES181" s="476" t="s">
        <v>349</v>
      </c>
    </row>
    <row r="182" spans="1:149" s="63" customFormat="1" ht="15" hidden="1" customHeight="1" x14ac:dyDescent="0.2">
      <c r="A182" s="557"/>
      <c r="B182" s="558"/>
      <c r="C182" s="558"/>
      <c r="D182" s="558"/>
      <c r="E182" s="558"/>
      <c r="F182" s="557"/>
      <c r="G182" s="557"/>
      <c r="H182" s="557"/>
      <c r="I182" s="3"/>
      <c r="J182" s="3"/>
      <c r="K182" s="3"/>
      <c r="L182" s="557"/>
      <c r="M182" s="557"/>
      <c r="N182" s="557"/>
      <c r="O182" s="628">
        <f t="shared" si="37"/>
        <v>0</v>
      </c>
      <c r="P182" s="557"/>
      <c r="Q182" s="557"/>
      <c r="R182" s="559"/>
      <c r="S182" s="557"/>
      <c r="T182" s="557"/>
      <c r="U182" s="557"/>
      <c r="V182" s="628">
        <f t="shared" si="38"/>
        <v>0</v>
      </c>
      <c r="W182" s="557"/>
      <c r="X182" s="557"/>
      <c r="Y182" s="559"/>
      <c r="Z182" s="557"/>
      <c r="AA182" s="557"/>
      <c r="AB182" s="557"/>
      <c r="AC182" s="628">
        <f t="shared" si="39"/>
        <v>0</v>
      </c>
      <c r="AD182" s="577"/>
      <c r="AE182" s="578"/>
      <c r="AF182" s="567"/>
      <c r="AG182" s="567"/>
      <c r="AH182" s="567"/>
      <c r="AI182" s="567"/>
      <c r="AJ182" s="567"/>
      <c r="AK182" s="567"/>
      <c r="AL182" s="560"/>
      <c r="AM182" s="560"/>
      <c r="AN182" s="560"/>
      <c r="AO182" s="579"/>
      <c r="AP182" s="561"/>
      <c r="AQ182" s="562"/>
      <c r="AR182" s="570"/>
      <c r="AS182" s="564"/>
      <c r="AT182" s="565"/>
      <c r="AU182" s="566"/>
      <c r="AV182" s="580"/>
      <c r="AW182" s="615" t="str">
        <f t="shared" si="40"/>
        <v>-</v>
      </c>
      <c r="AX182" s="576"/>
      <c r="AY182" s="557"/>
      <c r="AZ182" s="557"/>
      <c r="BA182" s="576"/>
      <c r="BB182" s="561"/>
      <c r="BC182" s="633" t="str">
        <f t="shared" si="41"/>
        <v>-</v>
      </c>
      <c r="BD182" s="576"/>
      <c r="BE182" s="557"/>
      <c r="BF182" s="633" t="str">
        <f t="shared" si="42"/>
        <v>-</v>
      </c>
      <c r="BG182" s="557"/>
      <c r="BH182" s="557"/>
      <c r="BI182" s="633"/>
      <c r="BJ182" s="573"/>
      <c r="BK182" s="561"/>
      <c r="BL182" s="561"/>
      <c r="BM182" s="573"/>
      <c r="BN182" s="561"/>
      <c r="BO182" s="634" t="str">
        <f t="shared" si="43"/>
        <v>-</v>
      </c>
      <c r="BP182" s="573"/>
      <c r="BQ182" s="560"/>
      <c r="BR182" s="560"/>
      <c r="BS182" s="561"/>
      <c r="BT182" s="561"/>
      <c r="BU182" s="561"/>
      <c r="BV182" s="561"/>
      <c r="BW182" s="635" t="str">
        <f t="shared" si="44"/>
        <v>-</v>
      </c>
      <c r="BX182" s="614"/>
      <c r="BY182" s="614"/>
      <c r="BZ182" s="614"/>
      <c r="CA182" s="614"/>
      <c r="CB182" s="614"/>
      <c r="CC182" s="614"/>
      <c r="CD182" s="617"/>
      <c r="CE182" s="616"/>
      <c r="CF182" s="616"/>
      <c r="CG182" s="616"/>
      <c r="CH182" s="616"/>
      <c r="CI182" s="614"/>
      <c r="CJ182" s="614"/>
      <c r="CK182" s="614"/>
      <c r="CL182" s="614"/>
      <c r="CM182" s="614"/>
      <c r="CN182" s="614"/>
      <c r="CO182" s="618"/>
      <c r="CP182" s="614"/>
      <c r="CQ182" s="623"/>
      <c r="CR182" s="624" t="str">
        <f t="shared" si="36"/>
        <v>-</v>
      </c>
      <c r="CS182" s="619" t="str">
        <f t="shared" si="45"/>
        <v>-</v>
      </c>
      <c r="CT182" s="557"/>
      <c r="CU182" s="557"/>
      <c r="CV182" s="570"/>
      <c r="CW182" s="570"/>
      <c r="CX182" s="570"/>
      <c r="CY182" s="571"/>
      <c r="CZ182" s="571"/>
      <c r="DA182" s="565"/>
      <c r="DB182" s="570"/>
      <c r="DC182" s="570"/>
      <c r="DD182" s="570"/>
      <c r="DE182" s="572"/>
      <c r="DF182" s="570"/>
      <c r="DG182" s="572"/>
      <c r="DH182" s="570"/>
      <c r="DI182" s="620" t="str">
        <f t="shared" si="46"/>
        <v/>
      </c>
      <c r="DJ182" s="570"/>
      <c r="DK182" s="572"/>
      <c r="DL182" s="570"/>
      <c r="DM182" s="570"/>
      <c r="DN182" s="570"/>
      <c r="DO182" s="570"/>
      <c r="DP182" s="570"/>
      <c r="DQ182" s="570"/>
      <c r="DR182" s="570"/>
      <c r="DS182" s="570"/>
      <c r="DT182" s="570"/>
      <c r="DU182" s="570"/>
      <c r="DV182" s="96"/>
      <c r="DW182" s="96"/>
      <c r="DX182" s="621"/>
      <c r="DY182" s="678"/>
      <c r="DZ182" s="678"/>
      <c r="EA182" s="678"/>
      <c r="EB182" s="678"/>
      <c r="EC182" s="678"/>
      <c r="ED182" s="1249"/>
      <c r="EE182" s="1249"/>
      <c r="EF182" s="1249"/>
      <c r="EG182" s="1249"/>
      <c r="EH182" s="1249"/>
      <c r="EI182" s="1249"/>
      <c r="EJ182" s="1249"/>
      <c r="EK182" s="1249"/>
      <c r="EL182" s="1249"/>
      <c r="EM182" s="1249"/>
      <c r="EN182" s="1249"/>
      <c r="EO182" s="1250"/>
      <c r="EP182" s="1249"/>
      <c r="EQ182" s="1249"/>
      <c r="ER182" s="1249"/>
      <c r="ES182" s="476" t="s">
        <v>349</v>
      </c>
    </row>
    <row r="183" spans="1:149" s="63" customFormat="1" ht="15" hidden="1" customHeight="1" x14ac:dyDescent="0.2">
      <c r="A183" s="563"/>
      <c r="B183" s="574"/>
      <c r="C183" s="574"/>
      <c r="D183" s="574"/>
      <c r="E183" s="566"/>
      <c r="F183" s="563"/>
      <c r="G183" s="563"/>
      <c r="H183" s="563"/>
      <c r="I183" s="3"/>
      <c r="J183" s="3"/>
      <c r="K183" s="3"/>
      <c r="L183" s="557"/>
      <c r="M183" s="557"/>
      <c r="N183" s="557"/>
      <c r="O183" s="628">
        <f t="shared" si="37"/>
        <v>0</v>
      </c>
      <c r="P183" s="557"/>
      <c r="Q183" s="557"/>
      <c r="R183" s="559"/>
      <c r="S183" s="557"/>
      <c r="T183" s="557"/>
      <c r="U183" s="557"/>
      <c r="V183" s="628">
        <f t="shared" si="38"/>
        <v>0</v>
      </c>
      <c r="W183" s="557"/>
      <c r="X183" s="557"/>
      <c r="Y183" s="559"/>
      <c r="Z183" s="557"/>
      <c r="AA183" s="557"/>
      <c r="AB183" s="557"/>
      <c r="AC183" s="628">
        <f t="shared" si="39"/>
        <v>0</v>
      </c>
      <c r="AD183" s="577"/>
      <c r="AE183" s="578"/>
      <c r="AF183" s="567"/>
      <c r="AG183" s="567"/>
      <c r="AH183" s="567"/>
      <c r="AI183" s="567"/>
      <c r="AJ183" s="567"/>
      <c r="AK183" s="567"/>
      <c r="AL183" s="568"/>
      <c r="AM183" s="568"/>
      <c r="AN183" s="568"/>
      <c r="AO183" s="579"/>
      <c r="AP183" s="557"/>
      <c r="AQ183" s="575"/>
      <c r="AR183" s="570"/>
      <c r="AS183" s="564"/>
      <c r="AT183" s="566"/>
      <c r="AU183" s="566"/>
      <c r="AV183" s="580"/>
      <c r="AW183" s="615" t="str">
        <f t="shared" si="40"/>
        <v>-</v>
      </c>
      <c r="AX183" s="576"/>
      <c r="AY183" s="557"/>
      <c r="AZ183" s="557"/>
      <c r="BA183" s="576"/>
      <c r="BB183" s="557"/>
      <c r="BC183" s="633" t="str">
        <f t="shared" si="41"/>
        <v>-</v>
      </c>
      <c r="BD183" s="576"/>
      <c r="BE183" s="563"/>
      <c r="BF183" s="633" t="str">
        <f t="shared" si="42"/>
        <v>-</v>
      </c>
      <c r="BG183" s="563"/>
      <c r="BH183" s="563"/>
      <c r="BI183" s="633"/>
      <c r="BJ183" s="573"/>
      <c r="BK183" s="561"/>
      <c r="BL183" s="561"/>
      <c r="BM183" s="573"/>
      <c r="BN183" s="561"/>
      <c r="BO183" s="634" t="str">
        <f t="shared" si="43"/>
        <v>-</v>
      </c>
      <c r="BP183" s="573"/>
      <c r="BQ183" s="560"/>
      <c r="BR183" s="560"/>
      <c r="BS183" s="561"/>
      <c r="BT183" s="561"/>
      <c r="BU183" s="561"/>
      <c r="BV183" s="561"/>
      <c r="BW183" s="635" t="str">
        <f t="shared" si="44"/>
        <v>-</v>
      </c>
      <c r="BX183" s="614"/>
      <c r="BY183" s="614"/>
      <c r="BZ183" s="614"/>
      <c r="CA183" s="614"/>
      <c r="CB183" s="614"/>
      <c r="CC183" s="614"/>
      <c r="CD183" s="617"/>
      <c r="CE183" s="616"/>
      <c r="CF183" s="616"/>
      <c r="CG183" s="616"/>
      <c r="CH183" s="616"/>
      <c r="CI183" s="614"/>
      <c r="CJ183" s="614"/>
      <c r="CK183" s="614"/>
      <c r="CL183" s="614"/>
      <c r="CM183" s="614"/>
      <c r="CN183" s="614"/>
      <c r="CO183" s="618"/>
      <c r="CP183" s="614"/>
      <c r="CQ183" s="623"/>
      <c r="CR183" s="624" t="str">
        <f t="shared" si="36"/>
        <v>-</v>
      </c>
      <c r="CS183" s="619" t="str">
        <f t="shared" si="45"/>
        <v>-</v>
      </c>
      <c r="CT183" s="563"/>
      <c r="CU183" s="563"/>
      <c r="CV183" s="570"/>
      <c r="CW183" s="570"/>
      <c r="CX183" s="570"/>
      <c r="CY183" s="571"/>
      <c r="CZ183" s="571"/>
      <c r="DA183" s="565"/>
      <c r="DB183" s="570"/>
      <c r="DC183" s="570"/>
      <c r="DD183" s="570"/>
      <c r="DE183" s="572"/>
      <c r="DF183" s="570"/>
      <c r="DG183" s="572"/>
      <c r="DH183" s="570"/>
      <c r="DI183" s="620" t="str">
        <f t="shared" si="46"/>
        <v/>
      </c>
      <c r="DJ183" s="570"/>
      <c r="DK183" s="572"/>
      <c r="DL183" s="570"/>
      <c r="DM183" s="570"/>
      <c r="DN183" s="570"/>
      <c r="DO183" s="570"/>
      <c r="DP183" s="570"/>
      <c r="DQ183" s="570"/>
      <c r="DR183" s="570"/>
      <c r="DS183" s="570"/>
      <c r="DT183" s="570"/>
      <c r="DU183" s="570"/>
      <c r="DV183" s="96"/>
      <c r="DW183" s="96"/>
      <c r="DX183" s="621"/>
      <c r="DY183" s="678"/>
      <c r="DZ183" s="678"/>
      <c r="EA183" s="678"/>
      <c r="EB183" s="678"/>
      <c r="EC183" s="678"/>
      <c r="ED183" s="1249"/>
      <c r="EE183" s="1249"/>
      <c r="EF183" s="1249"/>
      <c r="EG183" s="1249"/>
      <c r="EH183" s="1249"/>
      <c r="EI183" s="1249"/>
      <c r="EJ183" s="1249"/>
      <c r="EK183" s="1249"/>
      <c r="EL183" s="1249"/>
      <c r="EM183" s="1249"/>
      <c r="EN183" s="1249"/>
      <c r="EO183" s="1250"/>
      <c r="EP183" s="1249"/>
      <c r="EQ183" s="1249"/>
      <c r="ER183" s="1249"/>
      <c r="ES183" s="476" t="s">
        <v>349</v>
      </c>
    </row>
    <row r="184" spans="1:149" s="496" customFormat="1" hidden="1" x14ac:dyDescent="0.2">
      <c r="A184" s="569"/>
      <c r="B184" s="569"/>
      <c r="C184" s="569"/>
      <c r="D184" s="569"/>
      <c r="E184" s="569"/>
      <c r="F184" s="569"/>
      <c r="G184" s="569"/>
      <c r="H184" s="569"/>
      <c r="I184" s="569"/>
      <c r="J184" s="569"/>
      <c r="K184" s="569"/>
      <c r="L184" s="569"/>
      <c r="M184" s="569"/>
      <c r="N184" s="569"/>
      <c r="O184" s="628">
        <f t="shared" ref="O184" si="47">SUM(I184:N184)</f>
        <v>0</v>
      </c>
      <c r="P184" s="569"/>
      <c r="Q184" s="569"/>
      <c r="R184" s="569"/>
      <c r="S184" s="569"/>
      <c r="T184" s="569"/>
      <c r="U184" s="569"/>
      <c r="V184" s="628">
        <f t="shared" ref="V184" si="48">SUM(P184:U184)</f>
        <v>0</v>
      </c>
      <c r="W184" s="569"/>
      <c r="X184" s="569"/>
      <c r="Y184" s="569"/>
      <c r="Z184" s="569"/>
      <c r="AA184" s="569"/>
      <c r="AB184" s="569"/>
      <c r="AC184" s="628">
        <f t="shared" ref="AC184" si="49">SUM(W184:AB184)</f>
        <v>0</v>
      </c>
      <c r="AD184" s="629"/>
      <c r="AE184" s="629"/>
      <c r="AF184" s="629"/>
      <c r="AG184" s="629"/>
      <c r="AH184" s="629"/>
      <c r="AI184" s="629"/>
      <c r="AJ184" s="629"/>
      <c r="AK184" s="629"/>
      <c r="AL184" s="569"/>
      <c r="AM184" s="569"/>
      <c r="AN184" s="569"/>
      <c r="AO184" s="630"/>
      <c r="AP184" s="569"/>
      <c r="AQ184" s="569"/>
      <c r="AR184" s="631"/>
      <c r="AS184" s="569"/>
      <c r="AT184" s="569"/>
      <c r="AU184" s="569"/>
      <c r="AV184" s="632"/>
      <c r="AW184" s="615" t="str">
        <f t="shared" ref="AW184" si="50">IFERROR(AV184/AU184,"-")</f>
        <v>-</v>
      </c>
      <c r="AX184" s="569"/>
      <c r="AY184" s="569"/>
      <c r="AZ184" s="569"/>
      <c r="BA184" s="569"/>
      <c r="BB184" s="569"/>
      <c r="BC184" s="633" t="str">
        <f t="shared" ref="BC184" si="51">IFERROR(BB184/BA184,"-")</f>
        <v>-</v>
      </c>
      <c r="BD184" s="569"/>
      <c r="BE184" s="569"/>
      <c r="BF184" s="633" t="str">
        <f t="shared" ref="BF184" si="52">IFERROR(BE184/BD184,"-")</f>
        <v>-</v>
      </c>
      <c r="BG184" s="569"/>
      <c r="BH184" s="569"/>
      <c r="BI184" s="633"/>
      <c r="BJ184" s="632"/>
      <c r="BK184" s="632"/>
      <c r="BL184" s="632"/>
      <c r="BM184" s="632"/>
      <c r="BN184" s="632"/>
      <c r="BO184" s="634" t="str">
        <f t="shared" ref="BO184" si="53">+IFERROR(BN184/BL184,"-")</f>
        <v>-</v>
      </c>
      <c r="BP184" s="632"/>
      <c r="BQ184" s="632"/>
      <c r="BR184" s="632"/>
      <c r="BS184" s="632"/>
      <c r="BT184" s="632"/>
      <c r="BU184" s="632"/>
      <c r="BV184" s="632"/>
      <c r="BW184" s="635" t="str">
        <f t="shared" ref="BW184" si="54">IFERROR(BR184/BK184,"-")</f>
        <v>-</v>
      </c>
      <c r="BX184" s="614"/>
      <c r="BY184" s="614"/>
      <c r="BZ184" s="614"/>
      <c r="CA184" s="614"/>
      <c r="CB184" s="614"/>
      <c r="CC184" s="614"/>
      <c r="CD184" s="617"/>
      <c r="CE184" s="616"/>
      <c r="CF184" s="616"/>
      <c r="CG184" s="616"/>
      <c r="CH184" s="616"/>
      <c r="CI184" s="614"/>
      <c r="CJ184" s="614"/>
      <c r="CK184" s="614"/>
      <c r="CL184" s="614"/>
      <c r="CM184" s="614"/>
      <c r="CN184" s="614"/>
      <c r="CO184" s="618"/>
      <c r="CP184" s="614"/>
      <c r="CQ184" s="623"/>
      <c r="CR184" s="624" t="str">
        <f t="shared" ref="CR184" si="55">IFERROR(CQ184/CP184,"-")</f>
        <v>-</v>
      </c>
      <c r="CS184" s="619" t="str">
        <f t="shared" ref="CS184" si="56">IFERROR(CQ184/CD184,"-")</f>
        <v>-</v>
      </c>
      <c r="CT184" s="569"/>
      <c r="CU184" s="569"/>
      <c r="CV184" s="631"/>
      <c r="CW184" s="631"/>
      <c r="CX184" s="631"/>
      <c r="CY184" s="631"/>
      <c r="CZ184" s="631"/>
      <c r="DA184" s="631"/>
      <c r="DB184" s="631"/>
      <c r="DC184" s="631"/>
      <c r="DD184" s="631"/>
      <c r="DE184" s="631"/>
      <c r="DF184" s="631"/>
      <c r="DG184" s="631"/>
      <c r="DH184" s="631"/>
      <c r="DI184" s="620" t="str">
        <f t="shared" ref="DI184" si="57">IFERROR(AVERAGE(DD184:DH184),"")</f>
        <v/>
      </c>
      <c r="DJ184" s="631"/>
      <c r="DK184" s="631"/>
      <c r="DL184" s="631"/>
      <c r="DM184" s="631"/>
      <c r="DN184" s="631"/>
      <c r="DO184" s="631"/>
      <c r="DP184" s="631"/>
      <c r="DQ184" s="631"/>
      <c r="DR184" s="631"/>
      <c r="DS184" s="631"/>
      <c r="DT184" s="631"/>
      <c r="DU184" s="631"/>
      <c r="DV184" s="96"/>
      <c r="DW184" s="96"/>
      <c r="DX184" s="621"/>
      <c r="DY184" s="678"/>
      <c r="DZ184" s="678"/>
      <c r="EA184" s="678"/>
      <c r="EB184" s="678"/>
      <c r="EC184" s="678"/>
      <c r="ED184" s="1249"/>
      <c r="EE184" s="1249"/>
      <c r="EF184" s="1249"/>
      <c r="EG184" s="1249"/>
      <c r="EH184" s="1249"/>
      <c r="EI184" s="1249"/>
      <c r="EJ184" s="1249"/>
      <c r="EK184" s="1249"/>
      <c r="EL184" s="1249"/>
      <c r="EM184" s="1249"/>
      <c r="EN184" s="1249"/>
      <c r="EO184" s="1250"/>
      <c r="EP184" s="1249"/>
      <c r="EQ184" s="1249"/>
      <c r="ER184" s="1249"/>
      <c r="ES184" s="476" t="s">
        <v>349</v>
      </c>
    </row>
    <row r="185" spans="1:149" x14ac:dyDescent="0.2">
      <c r="A185" s="476" t="s">
        <v>349</v>
      </c>
      <c r="B185" s="476" t="s">
        <v>349</v>
      </c>
      <c r="C185" s="476" t="s">
        <v>349</v>
      </c>
      <c r="D185" s="476" t="s">
        <v>349</v>
      </c>
      <c r="E185" s="476" t="s">
        <v>349</v>
      </c>
      <c r="F185" s="476" t="s">
        <v>349</v>
      </c>
      <c r="G185" s="476" t="s">
        <v>349</v>
      </c>
      <c r="H185" s="476" t="s">
        <v>349</v>
      </c>
      <c r="I185" s="476" t="s">
        <v>349</v>
      </c>
      <c r="J185" s="476" t="s">
        <v>349</v>
      </c>
      <c r="K185" s="476" t="s">
        <v>349</v>
      </c>
      <c r="L185" s="476" t="s">
        <v>349</v>
      </c>
      <c r="M185" s="476" t="s">
        <v>349</v>
      </c>
      <c r="N185" s="476" t="s">
        <v>349</v>
      </c>
      <c r="O185" s="476" t="s">
        <v>349</v>
      </c>
      <c r="P185" s="476" t="s">
        <v>349</v>
      </c>
      <c r="Q185" s="476" t="s">
        <v>349</v>
      </c>
      <c r="R185" s="476" t="s">
        <v>349</v>
      </c>
      <c r="S185" s="476" t="s">
        <v>349</v>
      </c>
      <c r="T185" s="476" t="s">
        <v>349</v>
      </c>
      <c r="U185" s="476" t="s">
        <v>349</v>
      </c>
      <c r="V185" s="476" t="s">
        <v>349</v>
      </c>
      <c r="W185" s="476" t="s">
        <v>349</v>
      </c>
      <c r="X185" s="476" t="s">
        <v>349</v>
      </c>
      <c r="Y185" s="476" t="s">
        <v>349</v>
      </c>
      <c r="Z185" s="476" t="s">
        <v>349</v>
      </c>
      <c r="AA185" s="476" t="s">
        <v>349</v>
      </c>
      <c r="AB185" s="476" t="s">
        <v>349</v>
      </c>
      <c r="AC185" s="476" t="s">
        <v>349</v>
      </c>
      <c r="AD185" s="476" t="s">
        <v>349</v>
      </c>
      <c r="AE185" s="476" t="s">
        <v>349</v>
      </c>
      <c r="AF185" s="476" t="s">
        <v>349</v>
      </c>
      <c r="AG185" s="476" t="s">
        <v>349</v>
      </c>
      <c r="AH185" s="476" t="s">
        <v>349</v>
      </c>
      <c r="AI185" s="476" t="s">
        <v>349</v>
      </c>
      <c r="AJ185" s="476" t="s">
        <v>349</v>
      </c>
      <c r="AK185" s="476" t="s">
        <v>349</v>
      </c>
      <c r="AL185" s="476" t="s">
        <v>349</v>
      </c>
      <c r="AM185" s="476" t="s">
        <v>349</v>
      </c>
      <c r="AN185" s="476" t="s">
        <v>349</v>
      </c>
      <c r="AO185" s="476" t="s">
        <v>349</v>
      </c>
      <c r="AP185" s="476" t="s">
        <v>349</v>
      </c>
      <c r="AQ185" s="476" t="s">
        <v>349</v>
      </c>
      <c r="AR185" s="476" t="s">
        <v>349</v>
      </c>
      <c r="AS185" s="476" t="s">
        <v>349</v>
      </c>
      <c r="AT185" s="476" t="s">
        <v>349</v>
      </c>
      <c r="AU185" s="476" t="s">
        <v>349</v>
      </c>
      <c r="AV185" s="476" t="s">
        <v>349</v>
      </c>
      <c r="AW185" s="476" t="s">
        <v>349</v>
      </c>
      <c r="AX185" s="476" t="s">
        <v>349</v>
      </c>
      <c r="AY185" s="476" t="s">
        <v>349</v>
      </c>
      <c r="AZ185" s="476" t="s">
        <v>349</v>
      </c>
      <c r="BA185" s="476" t="s">
        <v>349</v>
      </c>
      <c r="BB185" s="476" t="s">
        <v>349</v>
      </c>
      <c r="BC185" s="476" t="s">
        <v>349</v>
      </c>
      <c r="BD185" s="476" t="s">
        <v>349</v>
      </c>
      <c r="BE185" s="476" t="s">
        <v>349</v>
      </c>
      <c r="BF185" s="476" t="s">
        <v>349</v>
      </c>
      <c r="BG185" s="476" t="s">
        <v>349</v>
      </c>
      <c r="BH185" s="476" t="s">
        <v>349</v>
      </c>
      <c r="BI185" s="476" t="s">
        <v>349</v>
      </c>
      <c r="BJ185" s="476" t="s">
        <v>349</v>
      </c>
      <c r="BK185" s="476" t="s">
        <v>349</v>
      </c>
      <c r="BL185" s="476" t="s">
        <v>349</v>
      </c>
      <c r="BM185" s="476" t="s">
        <v>349</v>
      </c>
      <c r="BN185" s="476" t="s">
        <v>349</v>
      </c>
      <c r="BO185" s="476" t="s">
        <v>349</v>
      </c>
      <c r="BP185" s="476" t="s">
        <v>349</v>
      </c>
      <c r="BQ185" s="476" t="s">
        <v>349</v>
      </c>
      <c r="BR185" s="476" t="s">
        <v>349</v>
      </c>
      <c r="BS185" s="476" t="s">
        <v>349</v>
      </c>
      <c r="BT185" s="476" t="s">
        <v>349</v>
      </c>
      <c r="BU185" s="476" t="s">
        <v>349</v>
      </c>
      <c r="BV185" s="476" t="s">
        <v>349</v>
      </c>
      <c r="BW185" s="476" t="s">
        <v>349</v>
      </c>
      <c r="BX185" s="476" t="s">
        <v>349</v>
      </c>
      <c r="BY185" s="476" t="s">
        <v>349</v>
      </c>
      <c r="BZ185" s="476" t="s">
        <v>349</v>
      </c>
      <c r="CA185" s="476" t="s">
        <v>349</v>
      </c>
      <c r="CB185" s="476" t="s">
        <v>349</v>
      </c>
      <c r="CC185" s="476" t="s">
        <v>349</v>
      </c>
      <c r="CD185" s="476" t="s">
        <v>349</v>
      </c>
      <c r="CE185" s="476" t="s">
        <v>349</v>
      </c>
      <c r="CF185" s="476" t="s">
        <v>349</v>
      </c>
      <c r="CG185" s="476" t="s">
        <v>349</v>
      </c>
      <c r="CH185" s="476" t="s">
        <v>349</v>
      </c>
      <c r="CI185" s="476" t="s">
        <v>349</v>
      </c>
      <c r="CJ185" s="476" t="s">
        <v>349</v>
      </c>
      <c r="CK185" s="476" t="s">
        <v>349</v>
      </c>
      <c r="CL185" s="476" t="s">
        <v>349</v>
      </c>
      <c r="CM185" s="476" t="s">
        <v>349</v>
      </c>
      <c r="CN185" s="476" t="s">
        <v>349</v>
      </c>
      <c r="CO185" s="476" t="s">
        <v>349</v>
      </c>
      <c r="CP185" s="476" t="s">
        <v>349</v>
      </c>
      <c r="CQ185" s="476" t="s">
        <v>349</v>
      </c>
      <c r="CR185" s="476" t="s">
        <v>349</v>
      </c>
      <c r="CS185" s="476" t="s">
        <v>349</v>
      </c>
      <c r="CT185" s="476" t="s">
        <v>349</v>
      </c>
      <c r="CU185" s="476" t="s">
        <v>349</v>
      </c>
      <c r="CV185" s="476" t="s">
        <v>349</v>
      </c>
      <c r="CW185" s="476" t="s">
        <v>349</v>
      </c>
      <c r="CX185" s="476" t="s">
        <v>349</v>
      </c>
      <c r="CY185" s="476" t="s">
        <v>349</v>
      </c>
      <c r="CZ185" s="476" t="s">
        <v>349</v>
      </c>
      <c r="DA185" s="476" t="s">
        <v>349</v>
      </c>
      <c r="DB185" s="476" t="s">
        <v>349</v>
      </c>
      <c r="DC185" s="476" t="s">
        <v>349</v>
      </c>
      <c r="DD185" s="476" t="s">
        <v>349</v>
      </c>
      <c r="DE185" s="476" t="s">
        <v>349</v>
      </c>
      <c r="DF185" s="476" t="s">
        <v>349</v>
      </c>
      <c r="DG185" s="476" t="s">
        <v>349</v>
      </c>
      <c r="DH185" s="476" t="s">
        <v>349</v>
      </c>
      <c r="DI185" s="476" t="s">
        <v>349</v>
      </c>
      <c r="DJ185" s="476" t="s">
        <v>349</v>
      </c>
      <c r="DK185" s="476" t="s">
        <v>349</v>
      </c>
      <c r="DL185" s="476" t="s">
        <v>349</v>
      </c>
      <c r="DM185" s="476" t="s">
        <v>349</v>
      </c>
      <c r="DN185" s="476" t="s">
        <v>349</v>
      </c>
      <c r="DO185" s="476" t="s">
        <v>349</v>
      </c>
      <c r="DP185" s="476" t="s">
        <v>349</v>
      </c>
      <c r="DQ185" s="476" t="s">
        <v>349</v>
      </c>
      <c r="DR185" s="476" t="s">
        <v>349</v>
      </c>
      <c r="DS185" s="476" t="s">
        <v>349</v>
      </c>
      <c r="DT185" s="476" t="s">
        <v>349</v>
      </c>
      <c r="DU185" s="476" t="s">
        <v>349</v>
      </c>
      <c r="DV185" s="476" t="s">
        <v>349</v>
      </c>
      <c r="DW185" s="476" t="s">
        <v>349</v>
      </c>
      <c r="DX185" s="476" t="s">
        <v>349</v>
      </c>
      <c r="DY185" s="476" t="s">
        <v>349</v>
      </c>
      <c r="DZ185" s="476" t="s">
        <v>349</v>
      </c>
      <c r="EA185" s="476" t="s">
        <v>349</v>
      </c>
      <c r="EB185" s="476" t="s">
        <v>349</v>
      </c>
      <c r="EC185" s="476" t="s">
        <v>349</v>
      </c>
      <c r="ED185" s="476" t="s">
        <v>349</v>
      </c>
      <c r="EE185" s="476" t="s">
        <v>349</v>
      </c>
      <c r="EF185" s="476" t="s">
        <v>349</v>
      </c>
      <c r="EG185" s="476" t="s">
        <v>349</v>
      </c>
      <c r="EH185" s="476" t="s">
        <v>349</v>
      </c>
      <c r="EI185" s="476" t="s">
        <v>349</v>
      </c>
      <c r="EJ185" s="476" t="s">
        <v>349</v>
      </c>
      <c r="EK185" s="476" t="s">
        <v>349</v>
      </c>
      <c r="EL185" s="476" t="s">
        <v>349</v>
      </c>
      <c r="EM185" s="476" t="s">
        <v>349</v>
      </c>
      <c r="EN185" s="476" t="s">
        <v>349</v>
      </c>
      <c r="EO185" s="476" t="s">
        <v>349</v>
      </c>
      <c r="EP185" s="476" t="s">
        <v>349</v>
      </c>
      <c r="EQ185" s="476" t="s">
        <v>349</v>
      </c>
      <c r="ER185" s="476" t="s">
        <v>349</v>
      </c>
      <c r="ES185" s="476" t="s">
        <v>349</v>
      </c>
    </row>
    <row r="186" spans="1:149"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281"/>
      <c r="AP186" s="281"/>
      <c r="AQ186" s="6"/>
      <c r="AR186" s="6"/>
      <c r="AS186" s="6"/>
      <c r="AT186" s="6"/>
      <c r="AU186" s="6"/>
      <c r="AV186" s="6"/>
      <c r="AW186" s="6"/>
      <c r="AY186" s="483"/>
      <c r="AZ186" s="483"/>
      <c r="BA186" s="483"/>
      <c r="BB186" s="483"/>
      <c r="BC186" s="483"/>
      <c r="BD186" s="483"/>
      <c r="BE186" s="6"/>
      <c r="BF186" s="6"/>
      <c r="BG186" s="6"/>
      <c r="BH186" s="6"/>
      <c r="BI186" s="281"/>
      <c r="BJ186" s="281"/>
      <c r="BK186" s="281"/>
      <c r="BL186" s="281"/>
      <c r="BM186" s="281"/>
      <c r="BN186" s="281"/>
      <c r="BO186" s="281"/>
      <c r="BP186" s="281"/>
      <c r="BQ186" s="281"/>
      <c r="BR186" s="281"/>
      <c r="BS186" s="6"/>
      <c r="BT186" s="6"/>
      <c r="BU186" s="6"/>
      <c r="BV186" s="6"/>
      <c r="BW186" s="6"/>
      <c r="BX186" s="6"/>
      <c r="BY186" s="6"/>
      <c r="BZ186" s="6"/>
      <c r="CA186" s="6"/>
      <c r="CB186" s="6"/>
      <c r="CC186" s="6"/>
      <c r="CD186" s="6"/>
      <c r="CE186" s="6"/>
      <c r="CF186" s="6"/>
      <c r="CG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row>
  </sheetData>
  <sheetProtection algorithmName="SHA-512" hashValue="v59s91G1/hWKGiKZYPBr7h5XfcxVXnPg9Bsq/oroq3iaYkqOtrOGJyoVLXzFktEjZcwad1dHZ+wLAzd3kv9icA==" saltValue="LqGJhQZkGWNYzEpps0KdIg==" spinCount="100000" sheet="1" formatCells="0" formatColumns="0" formatRows="0" autoFilter="0" pivotTables="0"/>
  <mergeCells count="111">
    <mergeCell ref="ED12:ER12"/>
    <mergeCell ref="ED13:EH14"/>
    <mergeCell ref="EI13:EM14"/>
    <mergeCell ref="EN13:ER14"/>
    <mergeCell ref="EB13:EC14"/>
    <mergeCell ref="DU14:DU15"/>
    <mergeCell ref="DV14:DV15"/>
    <mergeCell ref="P14:V14"/>
    <mergeCell ref="BR14:BR15"/>
    <mergeCell ref="CQ14:CR14"/>
    <mergeCell ref="CV14:CV15"/>
    <mergeCell ref="CW14:CW15"/>
    <mergeCell ref="CX14:CX15"/>
    <mergeCell ref="CY14:CY15"/>
    <mergeCell ref="CZ14:CZ15"/>
    <mergeCell ref="DA14:DA15"/>
    <mergeCell ref="DD14:DI14"/>
    <mergeCell ref="DT14:DT15"/>
    <mergeCell ref="AL13:AL15"/>
    <mergeCell ref="AM13:AM15"/>
    <mergeCell ref="AN13:AN15"/>
    <mergeCell ref="AP13:AT13"/>
    <mergeCell ref="CU13:CU15"/>
    <mergeCell ref="DN13:DQ13"/>
    <mergeCell ref="DR13:DT13"/>
    <mergeCell ref="DV13:DX13"/>
    <mergeCell ref="DY13:EA14"/>
    <mergeCell ref="BG14:BI14"/>
    <mergeCell ref="DR11:DT11"/>
    <mergeCell ref="DV11:EC11"/>
    <mergeCell ref="DN12:DQ12"/>
    <mergeCell ref="DR12:DT12"/>
    <mergeCell ref="DQ14:DQ15"/>
    <mergeCell ref="DR14:DR15"/>
    <mergeCell ref="DB14:DB15"/>
    <mergeCell ref="DC14:DC15"/>
    <mergeCell ref="CE14:CH14"/>
    <mergeCell ref="DJ14:DJ15"/>
    <mergeCell ref="DK14:DK15"/>
    <mergeCell ref="DL14:DL15"/>
    <mergeCell ref="DM14:DM15"/>
    <mergeCell ref="DS14:DS15"/>
    <mergeCell ref="DN14:DN15"/>
    <mergeCell ref="DO14:DO15"/>
    <mergeCell ref="DW14:DW15"/>
    <mergeCell ref="DX14:DX15"/>
    <mergeCell ref="DP14:DP15"/>
    <mergeCell ref="CV12:DC12"/>
    <mergeCell ref="DD12:DH12"/>
    <mergeCell ref="DJ12:DM12"/>
    <mergeCell ref="DV12:EC12"/>
    <mergeCell ref="CB13:CS13"/>
    <mergeCell ref="DN11:DQ11"/>
    <mergeCell ref="BY14:BY15"/>
    <mergeCell ref="BZ14:BZ15"/>
    <mergeCell ref="CA14:CA15"/>
    <mergeCell ref="CU6:CU11"/>
    <mergeCell ref="BQ14:BQ15"/>
    <mergeCell ref="BT14:BT15"/>
    <mergeCell ref="BU14:BU15"/>
    <mergeCell ref="BV14:BV15"/>
    <mergeCell ref="BS14:BS15"/>
    <mergeCell ref="CV11:DC11"/>
    <mergeCell ref="DD11:DH11"/>
    <mergeCell ref="DD13:DI13"/>
    <mergeCell ref="CI14:CO14"/>
    <mergeCell ref="BJ13:BT13"/>
    <mergeCell ref="BU13:BV13"/>
    <mergeCell ref="BW13:BW15"/>
    <mergeCell ref="BM7:BN9"/>
    <mergeCell ref="BJ14:BJ15"/>
    <mergeCell ref="BK14:BK15"/>
    <mergeCell ref="BL14:BL15"/>
    <mergeCell ref="BM14:BM15"/>
    <mergeCell ref="BN14:BN15"/>
    <mergeCell ref="BX13:BX15"/>
    <mergeCell ref="CJ9:CQ11"/>
    <mergeCell ref="AU6:AU10"/>
    <mergeCell ref="AL11:AW11"/>
    <mergeCell ref="AW14:AW15"/>
    <mergeCell ref="BO14:BO15"/>
    <mergeCell ref="BP14:BP15"/>
    <mergeCell ref="CB14:CD14"/>
    <mergeCell ref="AX14:AZ14"/>
    <mergeCell ref="DJ11:DM11"/>
    <mergeCell ref="BY13:CA13"/>
    <mergeCell ref="BA14:BC14"/>
    <mergeCell ref="BD14:BF14"/>
    <mergeCell ref="AX13:BI13"/>
    <mergeCell ref="A1:AC1"/>
    <mergeCell ref="A2:AC2"/>
    <mergeCell ref="A3:AC3"/>
    <mergeCell ref="A4:AC4"/>
    <mergeCell ref="AQ6:AQ10"/>
    <mergeCell ref="Z6:AA6"/>
    <mergeCell ref="N6:Q6"/>
    <mergeCell ref="AO13:AO15"/>
    <mergeCell ref="AV14:AV15"/>
    <mergeCell ref="AL12:AW12"/>
    <mergeCell ref="I14:O14"/>
    <mergeCell ref="W14:AC14"/>
    <mergeCell ref="AD14:AF14"/>
    <mergeCell ref="AP14:AS14"/>
    <mergeCell ref="AT14:AT15"/>
    <mergeCell ref="AU14:AU15"/>
    <mergeCell ref="AU13:AW13"/>
    <mergeCell ref="AP7:AP10"/>
    <mergeCell ref="I13:AK13"/>
    <mergeCell ref="AG14:AH14"/>
    <mergeCell ref="AI14:AK14"/>
    <mergeCell ref="B8:Y10"/>
  </mergeCells>
  <conditionalFormatting sqref="B15:E183">
    <cfRule type="cellIs" dxfId="250" priority="2188" stopIfTrue="1" operator="equal">
      <formula>0</formula>
    </cfRule>
  </conditionalFormatting>
  <conditionalFormatting sqref="B8:Y8">
    <cfRule type="cellIs" dxfId="249" priority="2575" stopIfTrue="1" operator="equal">
      <formula>0</formula>
    </cfRule>
  </conditionalFormatting>
  <conditionalFormatting sqref="I17:K183 R17:R183 Y17:Y183 AE17:AE183">
    <cfRule type="cellIs" dxfId="248" priority="2250" stopIfTrue="1" operator="equal">
      <formula>0</formula>
    </cfRule>
  </conditionalFormatting>
  <conditionalFormatting sqref="O2 S2">
    <cfRule type="cellIs" dxfId="247" priority="2584" stopIfTrue="1" operator="equal">
      <formula>"X"</formula>
    </cfRule>
    <cfRule type="cellIs" dxfId="246" priority="2585" stopIfTrue="1" operator="equal">
      <formula>0</formula>
    </cfRule>
  </conditionalFormatting>
  <conditionalFormatting sqref="S6">
    <cfRule type="cellIs" dxfId="245" priority="2496" stopIfTrue="1" operator="equal">
      <formula>"X"</formula>
    </cfRule>
    <cfRule type="cellIs" dxfId="244" priority="2497" stopIfTrue="1" operator="equal">
      <formula>0</formula>
    </cfRule>
  </conditionalFormatting>
  <conditionalFormatting sqref="V6">
    <cfRule type="cellIs" dxfId="243" priority="2557" stopIfTrue="1" operator="equal">
      <formula>"X"</formula>
    </cfRule>
    <cfRule type="cellIs" dxfId="242" priority="2558" stopIfTrue="1" operator="equal">
      <formula>0</formula>
    </cfRule>
  </conditionalFormatting>
  <conditionalFormatting sqref="AS17:AS183">
    <cfRule type="cellIs" dxfId="241" priority="2246" stopIfTrue="1" operator="equal">
      <formula>0</formula>
    </cfRule>
  </conditionalFormatting>
  <conditionalFormatting sqref="AT14">
    <cfRule type="cellIs" dxfId="240" priority="2187" stopIfTrue="1" operator="equal">
      <formula>0</formula>
    </cfRule>
  </conditionalFormatting>
  <conditionalFormatting sqref="AW17:AW184">
    <cfRule type="cellIs" dxfId="239" priority="1734" stopIfTrue="1" operator="greaterThan">
      <formula>0.5</formula>
    </cfRule>
  </conditionalFormatting>
  <conditionalFormatting sqref="AX16:BI16">
    <cfRule type="cellIs" dxfId="238" priority="2244" stopIfTrue="1" operator="equal">
      <formula>0</formula>
    </cfRule>
  </conditionalFormatting>
  <conditionalFormatting sqref="BC17:BC184">
    <cfRule type="cellIs" dxfId="237" priority="1864" stopIfTrue="1" operator="equal">
      <formula>0</formula>
    </cfRule>
  </conditionalFormatting>
  <conditionalFormatting sqref="BC185">
    <cfRule type="cellIs" dxfId="236" priority="2112" stopIfTrue="1" operator="lessThan">
      <formula>0.9</formula>
    </cfRule>
    <cfRule type="cellIs" dxfId="235" priority="2113" stopIfTrue="1" operator="greaterThan">
      <formula>1.1</formula>
    </cfRule>
    <cfRule type="cellIs" dxfId="234" priority="2114" stopIfTrue="1" operator="equal">
      <formula>1</formula>
    </cfRule>
  </conditionalFormatting>
  <conditionalFormatting sqref="BF17:BF184">
    <cfRule type="cellIs" dxfId="233" priority="1865" stopIfTrue="1" operator="equal">
      <formula>0</formula>
    </cfRule>
  </conditionalFormatting>
  <conditionalFormatting sqref="BI17:BI184">
    <cfRule type="cellIs" dxfId="232" priority="1863" stopIfTrue="1" operator="equal">
      <formula>0</formula>
    </cfRule>
  </conditionalFormatting>
  <conditionalFormatting sqref="BJ17:BJ183">
    <cfRule type="cellIs" dxfId="231" priority="1911" stopIfTrue="1" operator="lessThan">
      <formula>0.9</formula>
    </cfRule>
    <cfRule type="cellIs" dxfId="230" priority="1912" stopIfTrue="1" operator="greaterThan">
      <formula>1.1</formula>
    </cfRule>
    <cfRule type="cellIs" dxfId="229" priority="1913" stopIfTrue="1" operator="equal">
      <formula>1</formula>
    </cfRule>
  </conditionalFormatting>
  <conditionalFormatting sqref="BM17:BM183 BP17:BP183">
    <cfRule type="cellIs" dxfId="228" priority="2241" stopIfTrue="1" operator="lessThan">
      <formula>0.9</formula>
    </cfRule>
    <cfRule type="cellIs" dxfId="227" priority="2242" stopIfTrue="1" operator="greaterThan">
      <formula>1.1</formula>
    </cfRule>
    <cfRule type="cellIs" dxfId="226" priority="2243" stopIfTrue="1" operator="equal">
      <formula>1</formula>
    </cfRule>
  </conditionalFormatting>
  <conditionalFormatting sqref="BY17:CA184">
    <cfRule type="cellIs" dxfId="225" priority="1735" stopIfTrue="1" operator="equal">
      <formula>0</formula>
    </cfRule>
  </conditionalFormatting>
  <conditionalFormatting sqref="CB17:CC184 CI17:CN184 CP17:CP184">
    <cfRule type="cellIs" dxfId="224" priority="1736" stopIfTrue="1" operator="equal">
      <formula>0</formula>
    </cfRule>
  </conditionalFormatting>
  <conditionalFormatting sqref="CE17:CH184">
    <cfRule type="cellIs" dxfId="223" priority="1732" stopIfTrue="1" operator="between">
      <formula>0.02</formula>
      <formula>0.000000001</formula>
    </cfRule>
    <cfRule type="cellIs" dxfId="222" priority="1733" stopIfTrue="1" operator="between">
      <formula>0.1</formula>
      <formula>10000</formula>
    </cfRule>
  </conditionalFormatting>
  <conditionalFormatting sqref="DV17:DW184">
    <cfRule type="cellIs" dxfId="221" priority="1898" stopIfTrue="1" operator="lessThan">
      <formula>4</formula>
    </cfRule>
    <cfRule type="cellIs" dxfId="220" priority="1899" stopIfTrue="1" operator="lessThan">
      <formula>5</formula>
    </cfRule>
  </conditionalFormatting>
  <conditionalFormatting sqref="DX17:DX184">
    <cfRule type="cellIs" dxfId="219" priority="2126" stopIfTrue="1" operator="lessThan">
      <formula>4</formula>
    </cfRule>
    <cfRule type="cellIs" dxfId="218" priority="2127" stopIfTrue="1" operator="lessThan">
      <formula>5</formula>
    </cfRule>
  </conditionalFormatting>
  <conditionalFormatting sqref="DY17:EC184">
    <cfRule type="cellIs" dxfId="217" priority="1739" operator="equal">
      <formula>0</formula>
    </cfRule>
    <cfRule type="cellIs" dxfId="216" priority="1740" stopIfTrue="1" operator="equal">
      <formula>"X"</formula>
    </cfRule>
  </conditionalFormatting>
  <conditionalFormatting sqref="ED17:ER17">
    <cfRule type="cellIs" dxfId="215" priority="6" operator="equal">
      <formula>"Muy Bueno"</formula>
    </cfRule>
    <cfRule type="cellIs" dxfId="214" priority="7" operator="equal">
      <formula>"Bueno"</formula>
    </cfRule>
    <cfRule type="cellIs" dxfId="213" priority="8" operator="equal">
      <formula>"Medio"</formula>
    </cfRule>
    <cfRule type="cellIs" dxfId="212" priority="9" operator="equal">
      <formula>"Suficiente"</formula>
    </cfRule>
    <cfRule type="cellIs" dxfId="211" priority="10" operator="equal">
      <formula>"Insuficiente"</formula>
    </cfRule>
  </conditionalFormatting>
  <conditionalFormatting sqref="ED18:ER184">
    <cfRule type="cellIs" dxfId="210" priority="1" operator="equal">
      <formula>"Muy Bueno"</formula>
    </cfRule>
    <cfRule type="cellIs" dxfId="209" priority="2" operator="equal">
      <formula>"Bueno"</formula>
    </cfRule>
    <cfRule type="cellIs" dxfId="208" priority="3" operator="equal">
      <formula>"Medio"</formula>
    </cfRule>
    <cfRule type="cellIs" dxfId="207" priority="4" operator="equal">
      <formula>"Suficiente"</formula>
    </cfRule>
    <cfRule type="cellIs" dxfId="206" priority="5" operator="equal">
      <formula>"Insuficiente"</formula>
    </cfRule>
  </conditionalFormatting>
  <dataValidations count="1">
    <dataValidation allowBlank="1" showDropDown="1" showInputMessage="1" showErrorMessage="1" errorTitle="DATO ERRÓNEO" error="MARCAR CON UNA &quot;X&quot; EN OPCIÓN QUE CORRESPONDA" sqref="V6 S6" xr:uid="{00000000-0002-0000-0100-000000000000}"/>
  </dataValidation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82"/>
  <sheetViews>
    <sheetView showGridLines="0" zoomScale="110" zoomScaleNormal="110" workbookViewId="0">
      <selection activeCell="B9" sqref="B9"/>
    </sheetView>
  </sheetViews>
  <sheetFormatPr baseColWidth="10" defaultColWidth="0" defaultRowHeight="12.75" zeroHeight="1" x14ac:dyDescent="0.2"/>
  <cols>
    <col min="1" max="1" width="3.140625" style="2" customWidth="1"/>
    <col min="2" max="2" width="17.85546875" style="2" customWidth="1"/>
    <col min="3" max="3" width="16.42578125" style="2" customWidth="1"/>
    <col min="4" max="4" width="8.42578125" style="644" customWidth="1"/>
    <col min="5" max="5" width="7.42578125" style="2" customWidth="1"/>
    <col min="6" max="11" width="6.42578125" style="2" customWidth="1"/>
    <col min="12" max="21" width="5.42578125" style="2" customWidth="1"/>
    <col min="22" max="24" width="7.85546875" style="2" customWidth="1"/>
    <col min="25" max="25" width="6.42578125" style="2" customWidth="1"/>
    <col min="26" max="26" width="8.42578125" style="2" customWidth="1"/>
    <col min="27" max="27" width="18.42578125" style="2" customWidth="1"/>
    <col min="28" max="28" width="26.85546875" style="2" customWidth="1"/>
    <col min="29" max="29" width="16.42578125" style="2" customWidth="1"/>
    <col min="30" max="30" width="20.42578125" style="2" customWidth="1"/>
    <col min="31" max="31" width="6" style="2" customWidth="1"/>
    <col min="32" max="32" width="0" style="2" hidden="1"/>
    <col min="33" max="16384" width="11.42578125" style="2" hidden="1"/>
  </cols>
  <sheetData>
    <row r="1" spans="1:32" ht="41.25" customHeight="1" x14ac:dyDescent="0.2">
      <c r="A1" s="796" t="s">
        <v>350</v>
      </c>
      <c r="B1" s="797"/>
      <c r="C1" s="797"/>
      <c r="D1" s="797"/>
      <c r="E1" s="797"/>
      <c r="F1" s="797"/>
      <c r="G1" s="797"/>
      <c r="H1" s="797"/>
      <c r="I1" s="797"/>
      <c r="J1" s="797"/>
      <c r="K1" s="797"/>
      <c r="L1" s="797"/>
      <c r="M1" s="797"/>
      <c r="N1" s="797"/>
      <c r="O1" s="797"/>
      <c r="P1" s="797"/>
      <c r="Q1" s="797"/>
      <c r="R1" s="797"/>
      <c r="S1" s="797"/>
      <c r="T1" s="797"/>
      <c r="U1" s="797"/>
      <c r="V1" s="797"/>
      <c r="W1" s="797"/>
      <c r="X1" s="797"/>
      <c r="Y1" s="797"/>
      <c r="Z1" s="797"/>
      <c r="AA1" s="797"/>
      <c r="AB1" s="797"/>
      <c r="AC1" s="797"/>
      <c r="AD1" s="797"/>
    </row>
    <row r="2" spans="1:32" x14ac:dyDescent="0.2">
      <c r="A2" s="798" t="s">
        <v>351</v>
      </c>
      <c r="B2" s="799"/>
      <c r="C2" s="799"/>
      <c r="D2" s="799"/>
      <c r="E2" s="799"/>
      <c r="F2" s="799"/>
      <c r="G2" s="799"/>
      <c r="H2" s="799"/>
      <c r="I2" s="799"/>
      <c r="J2" s="799"/>
      <c r="K2" s="799"/>
      <c r="L2" s="799"/>
      <c r="M2" s="799"/>
      <c r="N2" s="799"/>
      <c r="O2" s="799"/>
      <c r="P2" s="799"/>
      <c r="Q2" s="799"/>
      <c r="R2" s="799"/>
      <c r="S2" s="799"/>
      <c r="T2" s="799"/>
      <c r="U2" s="799"/>
      <c r="V2" s="799"/>
      <c r="W2" s="799"/>
      <c r="X2" s="799"/>
      <c r="Y2" s="799"/>
      <c r="Z2" s="799"/>
      <c r="AA2" s="799"/>
      <c r="AB2" s="799"/>
      <c r="AC2" s="799"/>
      <c r="AD2" s="799"/>
    </row>
    <row r="3" spans="1:32" x14ac:dyDescent="0.2">
      <c r="A3" s="798" t="s">
        <v>352</v>
      </c>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row>
    <row r="4" spans="1:32" x14ac:dyDescent="0.2">
      <c r="A4" s="798" t="s">
        <v>194</v>
      </c>
      <c r="B4" s="799"/>
      <c r="C4" s="799"/>
      <c r="D4" s="799"/>
      <c r="E4" s="799"/>
      <c r="F4" s="799"/>
      <c r="G4" s="799"/>
      <c r="H4" s="799"/>
      <c r="I4" s="799"/>
      <c r="J4" s="799"/>
      <c r="K4" s="799"/>
      <c r="L4" s="799"/>
      <c r="M4" s="799"/>
      <c r="N4" s="799"/>
      <c r="O4" s="799"/>
      <c r="P4" s="799"/>
      <c r="Q4" s="799"/>
      <c r="R4" s="799"/>
      <c r="S4" s="799"/>
      <c r="T4" s="799"/>
      <c r="U4" s="799"/>
      <c r="V4" s="799"/>
      <c r="W4" s="799"/>
      <c r="X4" s="799"/>
      <c r="Y4" s="799"/>
      <c r="Z4" s="799"/>
      <c r="AA4" s="799"/>
      <c r="AB4" s="799"/>
      <c r="AC4" s="799"/>
      <c r="AD4" s="799"/>
    </row>
    <row r="5" spans="1:32" customFormat="1" x14ac:dyDescent="0.2">
      <c r="A5" s="2"/>
      <c r="B5" s="2"/>
      <c r="C5" s="2"/>
      <c r="D5" s="644"/>
      <c r="F5" s="2"/>
      <c r="G5" s="2"/>
      <c r="I5" s="100"/>
    </row>
    <row r="6" spans="1:32" x14ac:dyDescent="0.2">
      <c r="A6" s="86" t="s">
        <v>353</v>
      </c>
      <c r="B6" s="44"/>
      <c r="C6" s="44"/>
      <c r="D6" s="645"/>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row>
    <row r="7" spans="1:32" ht="16.5" x14ac:dyDescent="0.2">
      <c r="A7" s="97" t="s">
        <v>295</v>
      </c>
      <c r="B7" s="87">
        <f>+$A$16</f>
        <v>0</v>
      </c>
      <c r="C7" s="1252" t="s">
        <v>354</v>
      </c>
      <c r="D7" s="1253" t="s">
        <v>197</v>
      </c>
      <c r="E7" s="524"/>
      <c r="F7" s="89" t="s">
        <v>199</v>
      </c>
      <c r="G7" s="524" t="s">
        <v>198</v>
      </c>
      <c r="H7" s="44"/>
      <c r="I7" s="44"/>
      <c r="J7" s="44"/>
      <c r="K7" s="44"/>
      <c r="L7" s="44"/>
      <c r="M7" s="44"/>
      <c r="N7" s="44"/>
      <c r="O7" s="44"/>
      <c r="P7" s="44"/>
      <c r="Q7" s="44"/>
      <c r="R7" s="44"/>
      <c r="S7" s="44"/>
      <c r="T7" s="44"/>
      <c r="U7" s="44"/>
      <c r="V7" s="44"/>
      <c r="W7" s="44"/>
      <c r="X7" s="44"/>
      <c r="Y7" s="44"/>
      <c r="Z7" s="44"/>
      <c r="AA7" s="44"/>
      <c r="AB7" s="44"/>
      <c r="AC7" s="44"/>
      <c r="AD7" s="44"/>
      <c r="AE7" s="44"/>
      <c r="AF7" s="44"/>
    </row>
    <row r="8" spans="1:32" ht="12.75" customHeight="1" x14ac:dyDescent="0.2">
      <c r="A8" s="44"/>
      <c r="B8" s="44"/>
      <c r="C8" s="44"/>
      <c r="D8" s="645"/>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32" x14ac:dyDescent="0.2">
      <c r="A9" s="98" t="s">
        <v>200</v>
      </c>
      <c r="B9" s="1256">
        <f>+'RESUMEN REGION'!$Z$6</f>
        <v>2025</v>
      </c>
      <c r="C9" s="44"/>
      <c r="D9" s="645"/>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row>
    <row r="10" spans="1:32" ht="12.75" customHeight="1" x14ac:dyDescent="0.2">
      <c r="A10" s="91"/>
      <c r="B10" s="90"/>
      <c r="C10" s="90"/>
      <c r="D10" s="646"/>
      <c r="E10" s="802" t="s">
        <v>355</v>
      </c>
      <c r="F10" s="805" t="s">
        <v>356</v>
      </c>
      <c r="G10" s="806"/>
      <c r="H10" s="811" t="s">
        <v>357</v>
      </c>
      <c r="I10" s="812"/>
      <c r="J10" s="812"/>
      <c r="K10" s="813"/>
      <c r="L10" s="92" t="s">
        <v>358</v>
      </c>
      <c r="M10" s="92"/>
      <c r="N10" s="92"/>
      <c r="O10" s="92"/>
      <c r="P10" s="92"/>
      <c r="Q10" s="92"/>
      <c r="R10" s="92"/>
      <c r="S10" s="92"/>
      <c r="T10" s="92"/>
      <c r="U10" s="92"/>
      <c r="V10" s="92"/>
      <c r="W10" s="92"/>
      <c r="X10" s="92"/>
      <c r="Y10" s="92"/>
      <c r="Z10" s="92"/>
      <c r="AA10" s="830" t="s">
        <v>359</v>
      </c>
      <c r="AB10" s="831"/>
      <c r="AC10" s="831"/>
      <c r="AD10" s="832"/>
      <c r="AE10" s="44"/>
      <c r="AF10" s="44"/>
    </row>
    <row r="11" spans="1:32" ht="12.6" customHeight="1" x14ac:dyDescent="0.2">
      <c r="A11" s="44"/>
      <c r="B11" s="44"/>
      <c r="C11" s="44"/>
      <c r="D11" s="645"/>
      <c r="E11" s="803"/>
      <c r="F11" s="807"/>
      <c r="G11" s="808"/>
      <c r="H11" s="814"/>
      <c r="I11" s="815"/>
      <c r="J11" s="815"/>
      <c r="K11" s="816"/>
      <c r="L11" s="821" t="s">
        <v>360</v>
      </c>
      <c r="M11" s="821"/>
      <c r="N11" s="821"/>
      <c r="O11" s="821"/>
      <c r="P11" s="821"/>
      <c r="Q11" s="821"/>
      <c r="R11" s="821"/>
      <c r="S11" s="821"/>
      <c r="T11" s="821"/>
      <c r="U11" s="821"/>
      <c r="V11" s="822" t="s">
        <v>361</v>
      </c>
      <c r="W11" s="822"/>
      <c r="X11" s="822"/>
      <c r="Y11" s="822"/>
      <c r="Z11" s="822"/>
      <c r="AA11" s="833"/>
      <c r="AB11" s="834"/>
      <c r="AC11" s="834"/>
      <c r="AD11" s="835"/>
      <c r="AE11" s="44"/>
      <c r="AF11" s="44"/>
    </row>
    <row r="12" spans="1:32" ht="12.6" customHeight="1" x14ac:dyDescent="0.2">
      <c r="A12" s="44"/>
      <c r="B12" s="44"/>
      <c r="C12" s="44"/>
      <c r="D12" s="645"/>
      <c r="E12" s="803"/>
      <c r="F12" s="807"/>
      <c r="G12" s="808"/>
      <c r="H12" s="817"/>
      <c r="I12" s="818"/>
      <c r="J12" s="818"/>
      <c r="K12" s="819"/>
      <c r="L12" s="823" t="s">
        <v>362</v>
      </c>
      <c r="M12" s="823"/>
      <c r="N12" s="823"/>
      <c r="O12" s="823"/>
      <c r="P12" s="823"/>
      <c r="Q12" s="823"/>
      <c r="R12" s="823"/>
      <c r="S12" s="823"/>
      <c r="T12" s="823"/>
      <c r="U12" s="823"/>
      <c r="V12" s="824" t="s">
        <v>363</v>
      </c>
      <c r="W12" s="825"/>
      <c r="X12" s="824" t="s">
        <v>364</v>
      </c>
      <c r="Y12" s="828"/>
      <c r="Z12" s="828"/>
      <c r="AA12" s="833"/>
      <c r="AB12" s="834"/>
      <c r="AC12" s="834"/>
      <c r="AD12" s="835"/>
      <c r="AE12" s="44"/>
      <c r="AF12" s="44"/>
    </row>
    <row r="13" spans="1:32" ht="31.7" customHeight="1" x14ac:dyDescent="0.2">
      <c r="A13" s="44"/>
      <c r="B13" s="44"/>
      <c r="C13" s="44"/>
      <c r="D13" s="645"/>
      <c r="E13" s="804"/>
      <c r="F13" s="809"/>
      <c r="G13" s="810"/>
      <c r="H13" s="800" t="s">
        <v>360</v>
      </c>
      <c r="I13" s="801"/>
      <c r="J13" s="791" t="s">
        <v>361</v>
      </c>
      <c r="K13" s="791"/>
      <c r="L13" s="792" t="s">
        <v>365</v>
      </c>
      <c r="M13" s="792"/>
      <c r="N13" s="792"/>
      <c r="O13" s="793" t="s">
        <v>203</v>
      </c>
      <c r="P13" s="794"/>
      <c r="Q13" s="794"/>
      <c r="R13" s="794"/>
      <c r="S13" s="794"/>
      <c r="T13" s="794"/>
      <c r="U13" s="795"/>
      <c r="V13" s="826"/>
      <c r="W13" s="827"/>
      <c r="X13" s="826"/>
      <c r="Y13" s="829"/>
      <c r="Z13" s="829"/>
      <c r="AA13" s="836"/>
      <c r="AB13" s="837"/>
      <c r="AC13" s="837"/>
      <c r="AD13" s="838"/>
      <c r="AE13" s="44"/>
      <c r="AF13" s="44"/>
    </row>
    <row r="14" spans="1:32" ht="102" customHeight="1" x14ac:dyDescent="0.2">
      <c r="A14" s="457" t="s">
        <v>295</v>
      </c>
      <c r="B14" s="458" t="s">
        <v>296</v>
      </c>
      <c r="C14" s="458" t="s">
        <v>297</v>
      </c>
      <c r="D14" s="647" t="s">
        <v>299</v>
      </c>
      <c r="E14" s="451" t="s">
        <v>366</v>
      </c>
      <c r="F14" s="452" t="s">
        <v>367</v>
      </c>
      <c r="G14" s="452" t="s">
        <v>368</v>
      </c>
      <c r="H14" s="453" t="s">
        <v>362</v>
      </c>
      <c r="I14" s="453" t="s">
        <v>369</v>
      </c>
      <c r="J14" s="454" t="s">
        <v>370</v>
      </c>
      <c r="K14" s="454" t="s">
        <v>371</v>
      </c>
      <c r="L14" s="455" t="s">
        <v>372</v>
      </c>
      <c r="M14" s="455" t="s">
        <v>373</v>
      </c>
      <c r="N14" s="455" t="s">
        <v>374</v>
      </c>
      <c r="O14" s="456" t="s">
        <v>375</v>
      </c>
      <c r="P14" s="456" t="s">
        <v>376</v>
      </c>
      <c r="Q14" s="456" t="s">
        <v>377</v>
      </c>
      <c r="R14" s="456" t="s">
        <v>378</v>
      </c>
      <c r="S14" s="456" t="s">
        <v>379</v>
      </c>
      <c r="T14" s="456" t="s">
        <v>380</v>
      </c>
      <c r="U14" s="456" t="s">
        <v>381</v>
      </c>
      <c r="V14" s="455" t="s">
        <v>382</v>
      </c>
      <c r="W14" s="455" t="s">
        <v>383</v>
      </c>
      <c r="X14" s="455" t="s">
        <v>384</v>
      </c>
      <c r="Y14" s="455" t="s">
        <v>385</v>
      </c>
      <c r="Z14" s="455" t="s">
        <v>386</v>
      </c>
      <c r="AA14" s="820" t="s">
        <v>387</v>
      </c>
      <c r="AB14" s="820"/>
      <c r="AC14" s="820" t="s">
        <v>388</v>
      </c>
      <c r="AD14" s="820"/>
      <c r="AE14" s="412"/>
      <c r="AF14" s="412"/>
    </row>
    <row r="15" spans="1:32" ht="12" customHeight="1" x14ac:dyDescent="0.2">
      <c r="A15" s="413" t="s">
        <v>190</v>
      </c>
      <c r="B15" s="414">
        <f>IFERROR(COUNTIF(A16:A181,"&gt;0"),"")</f>
        <v>0</v>
      </c>
      <c r="C15" s="415"/>
      <c r="D15" s="639"/>
      <c r="E15" s="416" t="str">
        <f t="shared" ref="E15:Z15" si="0">IFERROR(AVERAGEIF(E16:E181,"&gt;0",E16:E181),"")</f>
        <v/>
      </c>
      <c r="F15" s="416" t="str">
        <f t="shared" si="0"/>
        <v/>
      </c>
      <c r="G15" s="416" t="str">
        <f t="shared" si="0"/>
        <v/>
      </c>
      <c r="H15" s="416" t="str">
        <f t="shared" si="0"/>
        <v/>
      </c>
      <c r="I15" s="416" t="str">
        <f t="shared" si="0"/>
        <v/>
      </c>
      <c r="J15" s="416" t="str">
        <f t="shared" si="0"/>
        <v/>
      </c>
      <c r="K15" s="416" t="str">
        <f t="shared" si="0"/>
        <v/>
      </c>
      <c r="L15" s="416" t="str">
        <f t="shared" si="0"/>
        <v/>
      </c>
      <c r="M15" s="416" t="str">
        <f t="shared" si="0"/>
        <v/>
      </c>
      <c r="N15" s="416" t="str">
        <f t="shared" si="0"/>
        <v/>
      </c>
      <c r="O15" s="416" t="str">
        <f t="shared" si="0"/>
        <v/>
      </c>
      <c r="P15" s="416" t="str">
        <f t="shared" si="0"/>
        <v/>
      </c>
      <c r="Q15" s="416" t="str">
        <f t="shared" si="0"/>
        <v/>
      </c>
      <c r="R15" s="416" t="str">
        <f t="shared" si="0"/>
        <v/>
      </c>
      <c r="S15" s="416" t="str">
        <f t="shared" si="0"/>
        <v/>
      </c>
      <c r="T15" s="416" t="str">
        <f t="shared" si="0"/>
        <v/>
      </c>
      <c r="U15" s="416" t="str">
        <f t="shared" si="0"/>
        <v/>
      </c>
      <c r="V15" s="416" t="str">
        <f t="shared" si="0"/>
        <v/>
      </c>
      <c r="W15" s="416" t="str">
        <f t="shared" si="0"/>
        <v/>
      </c>
      <c r="X15" s="416" t="str">
        <f t="shared" si="0"/>
        <v/>
      </c>
      <c r="Y15" s="416" t="str">
        <f t="shared" si="0"/>
        <v/>
      </c>
      <c r="Z15" s="416" t="str">
        <f t="shared" si="0"/>
        <v/>
      </c>
      <c r="AA15" s="416"/>
      <c r="AB15" s="416"/>
      <c r="AC15" s="416"/>
      <c r="AD15" s="416"/>
      <c r="AE15" s="417" t="s">
        <v>349</v>
      </c>
      <c r="AF15" s="44"/>
    </row>
    <row r="16" spans="1:32" s="496" customFormat="1" x14ac:dyDescent="0.2">
      <c r="A16" s="93"/>
      <c r="B16" s="93"/>
      <c r="C16" s="94"/>
      <c r="D16" s="641"/>
      <c r="E16" s="590"/>
      <c r="F16" s="96"/>
      <c r="G16" s="96"/>
      <c r="H16" s="96"/>
      <c r="I16" s="96"/>
      <c r="J16" s="96"/>
      <c r="K16" s="96"/>
      <c r="L16" s="96"/>
      <c r="M16" s="96"/>
      <c r="N16" s="96"/>
      <c r="O16" s="96"/>
      <c r="P16" s="96"/>
      <c r="Q16" s="96"/>
      <c r="R16" s="96"/>
      <c r="S16" s="96"/>
      <c r="T16" s="96"/>
      <c r="U16" s="96"/>
      <c r="V16" s="96"/>
      <c r="W16" s="96"/>
      <c r="X16" s="96"/>
      <c r="Y16" s="96"/>
      <c r="Z16" s="461"/>
      <c r="AA16" s="789"/>
      <c r="AB16" s="790"/>
      <c r="AC16" s="789"/>
      <c r="AD16" s="790"/>
      <c r="AE16" s="622"/>
      <c r="AF16" s="622"/>
    </row>
    <row r="17" spans="1:32" s="496" customFormat="1" x14ac:dyDescent="0.2">
      <c r="A17" s="93"/>
      <c r="B17" s="93"/>
      <c r="C17" s="94"/>
      <c r="D17" s="641"/>
      <c r="E17" s="590"/>
      <c r="F17" s="96"/>
      <c r="G17" s="96"/>
      <c r="H17" s="96"/>
      <c r="I17" s="96"/>
      <c r="J17" s="96"/>
      <c r="K17" s="96"/>
      <c r="L17" s="96"/>
      <c r="M17" s="96"/>
      <c r="N17" s="96"/>
      <c r="O17" s="96"/>
      <c r="P17" s="96"/>
      <c r="Q17" s="96"/>
      <c r="R17" s="96"/>
      <c r="S17" s="96"/>
      <c r="T17" s="96"/>
      <c r="U17" s="96"/>
      <c r="V17" s="96"/>
      <c r="W17" s="96"/>
      <c r="X17" s="96"/>
      <c r="Y17" s="96"/>
      <c r="Z17" s="461"/>
      <c r="AA17" s="789"/>
      <c r="AB17" s="790"/>
      <c r="AC17" s="789"/>
      <c r="AD17" s="790"/>
      <c r="AE17" s="622"/>
      <c r="AF17" s="622"/>
    </row>
    <row r="18" spans="1:32" s="627" customFormat="1" x14ac:dyDescent="0.2">
      <c r="A18" s="93"/>
      <c r="B18" s="93"/>
      <c r="C18" s="94"/>
      <c r="D18" s="641"/>
      <c r="E18" s="590"/>
      <c r="F18" s="96"/>
      <c r="G18" s="96"/>
      <c r="H18" s="96"/>
      <c r="I18" s="96"/>
      <c r="J18" s="96"/>
      <c r="K18" s="96"/>
      <c r="L18" s="96"/>
      <c r="M18" s="96"/>
      <c r="N18" s="96"/>
      <c r="O18" s="96"/>
      <c r="P18" s="96"/>
      <c r="Q18" s="96"/>
      <c r="R18" s="96"/>
      <c r="S18" s="96"/>
      <c r="T18" s="96"/>
      <c r="U18" s="96"/>
      <c r="V18" s="96"/>
      <c r="W18" s="96"/>
      <c r="X18" s="96"/>
      <c r="Y18" s="96"/>
      <c r="Z18" s="461"/>
      <c r="AA18" s="789"/>
      <c r="AB18" s="790"/>
      <c r="AC18" s="789"/>
      <c r="AD18" s="790"/>
      <c r="AE18" s="626"/>
      <c r="AF18" s="626"/>
    </row>
    <row r="19" spans="1:32" s="627" customFormat="1" x14ac:dyDescent="0.2">
      <c r="A19" s="93"/>
      <c r="B19" s="93"/>
      <c r="C19" s="94"/>
      <c r="D19" s="641"/>
      <c r="E19" s="590"/>
      <c r="F19" s="96"/>
      <c r="G19" s="96"/>
      <c r="H19" s="96"/>
      <c r="I19" s="96"/>
      <c r="J19" s="96"/>
      <c r="K19" s="96"/>
      <c r="L19" s="96"/>
      <c r="M19" s="96"/>
      <c r="N19" s="96"/>
      <c r="O19" s="96"/>
      <c r="P19" s="96"/>
      <c r="Q19" s="96"/>
      <c r="R19" s="96"/>
      <c r="S19" s="96"/>
      <c r="T19" s="96"/>
      <c r="U19" s="96"/>
      <c r="V19" s="96"/>
      <c r="W19" s="96"/>
      <c r="X19" s="96"/>
      <c r="Y19" s="96"/>
      <c r="Z19" s="461"/>
      <c r="AA19" s="789"/>
      <c r="AB19" s="790"/>
      <c r="AC19" s="789"/>
      <c r="AD19" s="790"/>
      <c r="AE19" s="626"/>
      <c r="AF19" s="626"/>
    </row>
    <row r="20" spans="1:32" s="627" customFormat="1" x14ac:dyDescent="0.2">
      <c r="A20" s="93"/>
      <c r="B20" s="93"/>
      <c r="C20" s="94"/>
      <c r="D20" s="641"/>
      <c r="E20" s="590"/>
      <c r="F20" s="96"/>
      <c r="G20" s="96"/>
      <c r="H20" s="96"/>
      <c r="I20" s="96"/>
      <c r="J20" s="96"/>
      <c r="K20" s="96"/>
      <c r="L20" s="96"/>
      <c r="M20" s="96"/>
      <c r="N20" s="96"/>
      <c r="O20" s="96"/>
      <c r="P20" s="96"/>
      <c r="Q20" s="96"/>
      <c r="R20" s="96"/>
      <c r="S20" s="96"/>
      <c r="T20" s="96"/>
      <c r="U20" s="96"/>
      <c r="V20" s="96"/>
      <c r="W20" s="96"/>
      <c r="X20" s="96"/>
      <c r="Y20" s="96"/>
      <c r="Z20" s="461"/>
      <c r="AA20" s="789"/>
      <c r="AB20" s="790"/>
      <c r="AC20" s="789"/>
      <c r="AD20" s="790"/>
      <c r="AE20" s="626"/>
      <c r="AF20" s="626"/>
    </row>
    <row r="21" spans="1:32" s="627" customFormat="1" x14ac:dyDescent="0.2">
      <c r="A21" s="93"/>
      <c r="B21" s="93"/>
      <c r="C21" s="94"/>
      <c r="D21" s="641"/>
      <c r="E21" s="590"/>
      <c r="F21" s="96"/>
      <c r="G21" s="96"/>
      <c r="H21" s="96"/>
      <c r="I21" s="96"/>
      <c r="J21" s="96"/>
      <c r="K21" s="96"/>
      <c r="L21" s="96"/>
      <c r="M21" s="96"/>
      <c r="N21" s="96"/>
      <c r="O21" s="96"/>
      <c r="P21" s="96"/>
      <c r="Q21" s="96"/>
      <c r="R21" s="96"/>
      <c r="S21" s="96"/>
      <c r="T21" s="96"/>
      <c r="U21" s="96"/>
      <c r="V21" s="96"/>
      <c r="W21" s="96"/>
      <c r="X21" s="96"/>
      <c r="Y21" s="96"/>
      <c r="Z21" s="461"/>
      <c r="AA21" s="789"/>
      <c r="AB21" s="790"/>
      <c r="AC21" s="789"/>
      <c r="AD21" s="790"/>
      <c r="AE21" s="626"/>
      <c r="AF21" s="626"/>
    </row>
    <row r="22" spans="1:32" s="496" customFormat="1" x14ac:dyDescent="0.2">
      <c r="A22" s="93"/>
      <c r="B22" s="93"/>
      <c r="C22" s="94"/>
      <c r="D22" s="641"/>
      <c r="E22" s="590"/>
      <c r="F22" s="96"/>
      <c r="G22" s="96"/>
      <c r="H22" s="96"/>
      <c r="I22" s="96"/>
      <c r="J22" s="96"/>
      <c r="K22" s="96"/>
      <c r="L22" s="96"/>
      <c r="M22" s="96"/>
      <c r="N22" s="96"/>
      <c r="O22" s="96"/>
      <c r="P22" s="96"/>
      <c r="Q22" s="96"/>
      <c r="R22" s="96"/>
      <c r="S22" s="96"/>
      <c r="T22" s="96"/>
      <c r="U22" s="96"/>
      <c r="V22" s="96"/>
      <c r="W22" s="96"/>
      <c r="X22" s="96"/>
      <c r="Y22" s="96"/>
      <c r="Z22" s="461"/>
      <c r="AA22" s="789"/>
      <c r="AB22" s="790"/>
      <c r="AC22" s="789"/>
      <c r="AD22" s="790"/>
      <c r="AE22" s="622"/>
      <c r="AF22" s="622"/>
    </row>
    <row r="23" spans="1:32" s="627" customFormat="1" ht="12" customHeight="1" x14ac:dyDescent="0.2">
      <c r="A23" s="93"/>
      <c r="B23" s="93"/>
      <c r="C23" s="94"/>
      <c r="D23" s="641"/>
      <c r="E23" s="590"/>
      <c r="F23" s="96"/>
      <c r="G23" s="96"/>
      <c r="H23" s="96"/>
      <c r="I23" s="96"/>
      <c r="J23" s="96"/>
      <c r="K23" s="96"/>
      <c r="L23" s="96"/>
      <c r="M23" s="96"/>
      <c r="N23" s="96"/>
      <c r="O23" s="96"/>
      <c r="P23" s="96"/>
      <c r="Q23" s="96"/>
      <c r="R23" s="96"/>
      <c r="S23" s="96"/>
      <c r="T23" s="96"/>
      <c r="U23" s="96"/>
      <c r="V23" s="96"/>
      <c r="W23" s="96"/>
      <c r="X23" s="96"/>
      <c r="Y23" s="96"/>
      <c r="Z23" s="461"/>
      <c r="AA23" s="789"/>
      <c r="AB23" s="790"/>
      <c r="AC23" s="789"/>
      <c r="AD23" s="790"/>
      <c r="AE23" s="626"/>
      <c r="AF23" s="626"/>
    </row>
    <row r="24" spans="1:32" s="63" customFormat="1" ht="12" customHeight="1" x14ac:dyDescent="0.2">
      <c r="A24" s="93"/>
      <c r="B24" s="93"/>
      <c r="C24" s="94"/>
      <c r="D24" s="641"/>
      <c r="E24" s="590"/>
      <c r="F24" s="96"/>
      <c r="G24" s="96"/>
      <c r="H24" s="96"/>
      <c r="I24" s="96"/>
      <c r="J24" s="96"/>
      <c r="K24" s="96"/>
      <c r="L24" s="96"/>
      <c r="M24" s="96"/>
      <c r="N24" s="96"/>
      <c r="O24" s="96"/>
      <c r="P24" s="96"/>
      <c r="Q24" s="96"/>
      <c r="R24" s="96"/>
      <c r="S24" s="96"/>
      <c r="T24" s="96"/>
      <c r="U24" s="96"/>
      <c r="V24" s="96"/>
      <c r="W24" s="96"/>
      <c r="X24" s="96"/>
      <c r="Y24" s="96"/>
      <c r="Z24" s="461"/>
      <c r="AA24" s="789"/>
      <c r="AB24" s="790"/>
      <c r="AC24" s="789"/>
      <c r="AD24" s="790"/>
      <c r="AE24" s="506"/>
      <c r="AF24" s="54"/>
    </row>
    <row r="25" spans="1:32" s="627" customFormat="1" ht="12" customHeight="1" x14ac:dyDescent="0.2">
      <c r="A25" s="93"/>
      <c r="B25" s="93"/>
      <c r="C25" s="94"/>
      <c r="D25" s="641"/>
      <c r="E25" s="590"/>
      <c r="F25" s="96"/>
      <c r="G25" s="96"/>
      <c r="H25" s="96"/>
      <c r="I25" s="96"/>
      <c r="J25" s="96"/>
      <c r="K25" s="96"/>
      <c r="L25" s="96"/>
      <c r="M25" s="96"/>
      <c r="N25" s="96"/>
      <c r="O25" s="96"/>
      <c r="P25" s="96"/>
      <c r="Q25" s="96"/>
      <c r="R25" s="96"/>
      <c r="S25" s="96"/>
      <c r="T25" s="96"/>
      <c r="U25" s="96"/>
      <c r="V25" s="96"/>
      <c r="W25" s="96"/>
      <c r="X25" s="96"/>
      <c r="Y25" s="96"/>
      <c r="Z25" s="461"/>
      <c r="AA25" s="789"/>
      <c r="AB25" s="790"/>
      <c r="AC25" s="789"/>
      <c r="AD25" s="790"/>
      <c r="AE25" s="626"/>
      <c r="AF25" s="626"/>
    </row>
    <row r="26" spans="1:32" s="627" customFormat="1" ht="12" customHeight="1" x14ac:dyDescent="0.2">
      <c r="A26" s="93"/>
      <c r="B26" s="93"/>
      <c r="C26" s="94"/>
      <c r="D26" s="641"/>
      <c r="E26" s="590"/>
      <c r="F26" s="96"/>
      <c r="G26" s="96"/>
      <c r="H26" s="96"/>
      <c r="I26" s="96"/>
      <c r="J26" s="96"/>
      <c r="K26" s="96"/>
      <c r="L26" s="96"/>
      <c r="M26" s="96"/>
      <c r="N26" s="96"/>
      <c r="O26" s="96"/>
      <c r="P26" s="96"/>
      <c r="Q26" s="96"/>
      <c r="R26" s="96"/>
      <c r="S26" s="96"/>
      <c r="T26" s="96"/>
      <c r="U26" s="96"/>
      <c r="V26" s="96"/>
      <c r="W26" s="96"/>
      <c r="X26" s="96"/>
      <c r="Y26" s="96"/>
      <c r="Z26" s="461"/>
      <c r="AA26" s="789"/>
      <c r="AB26" s="790"/>
      <c r="AC26" s="789"/>
      <c r="AD26" s="790"/>
      <c r="AE26" s="626"/>
      <c r="AF26" s="626"/>
    </row>
    <row r="27" spans="1:32" s="63" customFormat="1" ht="12" customHeight="1" x14ac:dyDescent="0.2">
      <c r="A27" s="93"/>
      <c r="B27" s="93"/>
      <c r="C27" s="94"/>
      <c r="D27" s="641"/>
      <c r="E27" s="590"/>
      <c r="F27" s="96"/>
      <c r="G27" s="96"/>
      <c r="H27" s="96"/>
      <c r="I27" s="96"/>
      <c r="J27" s="96"/>
      <c r="K27" s="96"/>
      <c r="L27" s="96"/>
      <c r="M27" s="96"/>
      <c r="N27" s="96"/>
      <c r="O27" s="96"/>
      <c r="P27" s="96"/>
      <c r="Q27" s="96"/>
      <c r="R27" s="96"/>
      <c r="S27" s="96"/>
      <c r="T27" s="96"/>
      <c r="U27" s="96"/>
      <c r="V27" s="96"/>
      <c r="W27" s="96"/>
      <c r="X27" s="96"/>
      <c r="Y27" s="96"/>
      <c r="Z27" s="461"/>
      <c r="AA27" s="789"/>
      <c r="AB27" s="790"/>
      <c r="AC27" s="789"/>
      <c r="AD27" s="790"/>
      <c r="AE27" s="506"/>
      <c r="AF27" s="54"/>
    </row>
    <row r="28" spans="1:32" s="496" customFormat="1" ht="12" customHeight="1" x14ac:dyDescent="0.2">
      <c r="A28" s="93"/>
      <c r="B28" s="93"/>
      <c r="C28" s="94"/>
      <c r="D28" s="641"/>
      <c r="E28" s="590"/>
      <c r="F28" s="96"/>
      <c r="G28" s="96"/>
      <c r="H28" s="96"/>
      <c r="I28" s="96"/>
      <c r="J28" s="96"/>
      <c r="K28" s="96"/>
      <c r="L28" s="96"/>
      <c r="M28" s="96"/>
      <c r="N28" s="96"/>
      <c r="O28" s="96"/>
      <c r="P28" s="96"/>
      <c r="Q28" s="96"/>
      <c r="R28" s="96"/>
      <c r="S28" s="96"/>
      <c r="T28" s="96"/>
      <c r="U28" s="96"/>
      <c r="V28" s="96"/>
      <c r="W28" s="96"/>
      <c r="X28" s="96"/>
      <c r="Y28" s="96"/>
      <c r="Z28" s="461"/>
      <c r="AA28" s="789"/>
      <c r="AB28" s="790"/>
      <c r="AC28" s="789"/>
      <c r="AD28" s="790"/>
      <c r="AE28" s="622"/>
      <c r="AF28" s="622"/>
    </row>
    <row r="29" spans="1:32" s="496" customFormat="1" ht="12" customHeight="1" x14ac:dyDescent="0.2">
      <c r="A29" s="93"/>
      <c r="B29" s="93"/>
      <c r="C29" s="94"/>
      <c r="D29" s="641"/>
      <c r="E29" s="590"/>
      <c r="F29" s="96"/>
      <c r="G29" s="96"/>
      <c r="H29" s="96"/>
      <c r="I29" s="96"/>
      <c r="J29" s="96"/>
      <c r="K29" s="96"/>
      <c r="L29" s="96"/>
      <c r="M29" s="96"/>
      <c r="N29" s="96"/>
      <c r="O29" s="96"/>
      <c r="P29" s="96"/>
      <c r="Q29" s="96"/>
      <c r="R29" s="96"/>
      <c r="S29" s="96"/>
      <c r="T29" s="96"/>
      <c r="U29" s="96"/>
      <c r="V29" s="96"/>
      <c r="W29" s="96"/>
      <c r="X29" s="96"/>
      <c r="Y29" s="96"/>
      <c r="Z29" s="461"/>
      <c r="AA29" s="789"/>
      <c r="AB29" s="790"/>
      <c r="AC29" s="789"/>
      <c r="AD29" s="790"/>
      <c r="AE29" s="622"/>
      <c r="AF29" s="622"/>
    </row>
    <row r="30" spans="1:32" s="63" customFormat="1" ht="12" customHeight="1" x14ac:dyDescent="0.2">
      <c r="A30" s="93"/>
      <c r="B30" s="93"/>
      <c r="C30" s="94"/>
      <c r="D30" s="641"/>
      <c r="E30" s="590"/>
      <c r="F30" s="96"/>
      <c r="G30" s="96"/>
      <c r="H30" s="96"/>
      <c r="I30" s="96"/>
      <c r="J30" s="96"/>
      <c r="K30" s="96"/>
      <c r="L30" s="96"/>
      <c r="M30" s="96"/>
      <c r="N30" s="96"/>
      <c r="O30" s="96"/>
      <c r="P30" s="96"/>
      <c r="Q30" s="96"/>
      <c r="R30" s="96"/>
      <c r="S30" s="96"/>
      <c r="T30" s="96"/>
      <c r="U30" s="96"/>
      <c r="V30" s="96"/>
      <c r="W30" s="96"/>
      <c r="X30" s="96"/>
      <c r="Y30" s="96"/>
      <c r="Z30" s="461"/>
      <c r="AA30" s="789"/>
      <c r="AB30" s="790"/>
      <c r="AC30" s="789"/>
      <c r="AD30" s="790"/>
      <c r="AE30" s="506"/>
      <c r="AF30" s="54"/>
    </row>
    <row r="31" spans="1:32" s="63" customFormat="1" ht="12" customHeight="1" x14ac:dyDescent="0.2">
      <c r="A31" s="93"/>
      <c r="B31" s="93"/>
      <c r="C31" s="94"/>
      <c r="D31" s="641"/>
      <c r="E31" s="590"/>
      <c r="F31" s="96"/>
      <c r="G31" s="96"/>
      <c r="H31" s="96"/>
      <c r="I31" s="96"/>
      <c r="J31" s="96"/>
      <c r="K31" s="96"/>
      <c r="L31" s="96"/>
      <c r="M31" s="96"/>
      <c r="N31" s="96"/>
      <c r="O31" s="96"/>
      <c r="P31" s="96"/>
      <c r="Q31" s="96"/>
      <c r="R31" s="96"/>
      <c r="S31" s="96"/>
      <c r="T31" s="96"/>
      <c r="U31" s="96"/>
      <c r="V31" s="96"/>
      <c r="W31" s="96"/>
      <c r="X31" s="96"/>
      <c r="Y31" s="96"/>
      <c r="Z31" s="461"/>
      <c r="AA31" s="789"/>
      <c r="AB31" s="790"/>
      <c r="AC31" s="789"/>
      <c r="AD31" s="790"/>
      <c r="AE31" s="506"/>
      <c r="AF31" s="54"/>
    </row>
    <row r="32" spans="1:32" s="63" customFormat="1" ht="12" customHeight="1" x14ac:dyDescent="0.2">
      <c r="A32" s="93"/>
      <c r="B32" s="93"/>
      <c r="C32" s="94"/>
      <c r="D32" s="641"/>
      <c r="E32" s="590"/>
      <c r="F32" s="96"/>
      <c r="G32" s="96"/>
      <c r="H32" s="96"/>
      <c r="I32" s="96"/>
      <c r="J32" s="96"/>
      <c r="K32" s="96"/>
      <c r="L32" s="96"/>
      <c r="M32" s="96"/>
      <c r="N32" s="96"/>
      <c r="O32" s="96"/>
      <c r="P32" s="96"/>
      <c r="Q32" s="96"/>
      <c r="R32" s="96"/>
      <c r="S32" s="96"/>
      <c r="T32" s="96"/>
      <c r="U32" s="96"/>
      <c r="V32" s="96"/>
      <c r="W32" s="96"/>
      <c r="X32" s="96"/>
      <c r="Y32" s="96"/>
      <c r="Z32" s="461"/>
      <c r="AA32" s="789"/>
      <c r="AB32" s="790"/>
      <c r="AC32" s="789"/>
      <c r="AD32" s="790"/>
      <c r="AE32" s="506"/>
      <c r="AF32" s="54"/>
    </row>
    <row r="33" spans="1:32" s="63" customFormat="1" ht="12" customHeight="1" x14ac:dyDescent="0.2">
      <c r="A33" s="93"/>
      <c r="B33" s="93"/>
      <c r="C33" s="94"/>
      <c r="D33" s="641"/>
      <c r="E33" s="590"/>
      <c r="F33" s="96"/>
      <c r="G33" s="96"/>
      <c r="H33" s="96"/>
      <c r="I33" s="96"/>
      <c r="J33" s="96"/>
      <c r="K33" s="96"/>
      <c r="L33" s="96"/>
      <c r="M33" s="96"/>
      <c r="N33" s="96"/>
      <c r="O33" s="96"/>
      <c r="P33" s="96"/>
      <c r="Q33" s="96"/>
      <c r="R33" s="96"/>
      <c r="S33" s="96"/>
      <c r="T33" s="96"/>
      <c r="U33" s="96"/>
      <c r="V33" s="96"/>
      <c r="W33" s="96"/>
      <c r="X33" s="96"/>
      <c r="Y33" s="96"/>
      <c r="Z33" s="461"/>
      <c r="AA33" s="789"/>
      <c r="AB33" s="790"/>
      <c r="AC33" s="789"/>
      <c r="AD33" s="790"/>
      <c r="AE33" s="506"/>
      <c r="AF33" s="54"/>
    </row>
    <row r="34" spans="1:32" s="627" customFormat="1" ht="12" customHeight="1" x14ac:dyDescent="0.2">
      <c r="A34" s="93"/>
      <c r="B34" s="93"/>
      <c r="C34" s="94"/>
      <c r="D34" s="641"/>
      <c r="E34" s="590"/>
      <c r="F34" s="96"/>
      <c r="G34" s="96"/>
      <c r="H34" s="96"/>
      <c r="I34" s="96"/>
      <c r="J34" s="96"/>
      <c r="K34" s="96"/>
      <c r="L34" s="96"/>
      <c r="M34" s="96"/>
      <c r="N34" s="96"/>
      <c r="O34" s="96"/>
      <c r="P34" s="96"/>
      <c r="Q34" s="96"/>
      <c r="R34" s="96"/>
      <c r="S34" s="96"/>
      <c r="T34" s="96"/>
      <c r="U34" s="96"/>
      <c r="V34" s="96"/>
      <c r="W34" s="96"/>
      <c r="X34" s="96"/>
      <c r="Y34" s="96"/>
      <c r="Z34" s="461"/>
      <c r="AA34" s="789"/>
      <c r="AB34" s="790"/>
      <c r="AC34" s="789"/>
      <c r="AD34" s="790"/>
      <c r="AE34" s="626"/>
      <c r="AF34" s="626"/>
    </row>
    <row r="35" spans="1:32" s="63" customFormat="1" ht="12" customHeight="1" x14ac:dyDescent="0.2">
      <c r="A35" s="93"/>
      <c r="B35" s="93"/>
      <c r="C35" s="94"/>
      <c r="D35" s="641"/>
      <c r="E35" s="590"/>
      <c r="F35" s="96"/>
      <c r="G35" s="96"/>
      <c r="H35" s="96"/>
      <c r="I35" s="96"/>
      <c r="J35" s="96"/>
      <c r="K35" s="96"/>
      <c r="L35" s="96"/>
      <c r="M35" s="96"/>
      <c r="N35" s="96"/>
      <c r="O35" s="96"/>
      <c r="P35" s="96"/>
      <c r="Q35" s="96"/>
      <c r="R35" s="96"/>
      <c r="S35" s="96"/>
      <c r="T35" s="96"/>
      <c r="U35" s="96"/>
      <c r="V35" s="96"/>
      <c r="W35" s="96"/>
      <c r="X35" s="96"/>
      <c r="Y35" s="96"/>
      <c r="Z35" s="461"/>
      <c r="AA35" s="789"/>
      <c r="AB35" s="790"/>
      <c r="AC35" s="789"/>
      <c r="AD35" s="790"/>
      <c r="AE35" s="95"/>
      <c r="AF35" s="54"/>
    </row>
    <row r="36" spans="1:32" s="627" customFormat="1" ht="12" customHeight="1" x14ac:dyDescent="0.2">
      <c r="A36" s="93"/>
      <c r="B36" s="93"/>
      <c r="C36" s="94"/>
      <c r="D36" s="641"/>
      <c r="E36" s="590"/>
      <c r="F36" s="96"/>
      <c r="G36" s="96"/>
      <c r="H36" s="96"/>
      <c r="I36" s="96"/>
      <c r="J36" s="96"/>
      <c r="K36" s="96"/>
      <c r="L36" s="96"/>
      <c r="M36" s="96"/>
      <c r="N36" s="96"/>
      <c r="O36" s="96"/>
      <c r="P36" s="96"/>
      <c r="Q36" s="96"/>
      <c r="R36" s="96"/>
      <c r="S36" s="96"/>
      <c r="T36" s="96"/>
      <c r="U36" s="96"/>
      <c r="V36" s="96"/>
      <c r="W36" s="96"/>
      <c r="X36" s="96"/>
      <c r="Y36" s="96"/>
      <c r="Z36" s="461"/>
      <c r="AA36" s="789"/>
      <c r="AB36" s="790"/>
      <c r="AC36" s="789"/>
      <c r="AD36" s="790"/>
      <c r="AE36" s="626"/>
      <c r="AF36" s="626"/>
    </row>
    <row r="37" spans="1:32" s="63" customFormat="1" ht="12" customHeight="1" x14ac:dyDescent="0.2">
      <c r="A37" s="93"/>
      <c r="B37" s="93"/>
      <c r="C37" s="94"/>
      <c r="D37" s="641"/>
      <c r="E37" s="590"/>
      <c r="F37" s="96"/>
      <c r="G37" s="96"/>
      <c r="H37" s="96"/>
      <c r="I37" s="96"/>
      <c r="J37" s="96"/>
      <c r="K37" s="96"/>
      <c r="L37" s="96"/>
      <c r="M37" s="96"/>
      <c r="N37" s="96"/>
      <c r="O37" s="96"/>
      <c r="P37" s="96"/>
      <c r="Q37" s="96"/>
      <c r="R37" s="96"/>
      <c r="S37" s="96"/>
      <c r="T37" s="96"/>
      <c r="U37" s="96"/>
      <c r="V37" s="96"/>
      <c r="W37" s="96"/>
      <c r="X37" s="96"/>
      <c r="Y37" s="96"/>
      <c r="Z37" s="461"/>
      <c r="AA37" s="789"/>
      <c r="AB37" s="790"/>
      <c r="AC37" s="789"/>
      <c r="AD37" s="790"/>
      <c r="AE37" s="506"/>
      <c r="AF37" s="54"/>
    </row>
    <row r="38" spans="1:32" s="63" customFormat="1" ht="12" customHeight="1" x14ac:dyDescent="0.2">
      <c r="A38" s="93"/>
      <c r="B38" s="93"/>
      <c r="C38" s="94"/>
      <c r="D38" s="641"/>
      <c r="E38" s="590"/>
      <c r="F38" s="96"/>
      <c r="G38" s="96"/>
      <c r="H38" s="96"/>
      <c r="I38" s="96"/>
      <c r="J38" s="96"/>
      <c r="K38" s="96"/>
      <c r="L38" s="96"/>
      <c r="M38" s="96"/>
      <c r="N38" s="96"/>
      <c r="O38" s="96"/>
      <c r="P38" s="96"/>
      <c r="Q38" s="96"/>
      <c r="R38" s="96"/>
      <c r="S38" s="96"/>
      <c r="T38" s="96"/>
      <c r="U38" s="96"/>
      <c r="V38" s="96"/>
      <c r="W38" s="96"/>
      <c r="X38" s="96"/>
      <c r="Y38" s="96"/>
      <c r="Z38" s="461"/>
      <c r="AA38" s="789"/>
      <c r="AB38" s="790"/>
      <c r="AC38" s="789"/>
      <c r="AD38" s="790"/>
      <c r="AE38" s="95"/>
      <c r="AF38" s="54"/>
    </row>
    <row r="39" spans="1:32" s="496" customFormat="1" ht="12" customHeight="1" x14ac:dyDescent="0.2">
      <c r="A39" s="93"/>
      <c r="B39" s="93"/>
      <c r="C39" s="94"/>
      <c r="D39" s="641"/>
      <c r="E39" s="590"/>
      <c r="F39" s="96"/>
      <c r="G39" s="96"/>
      <c r="H39" s="96"/>
      <c r="I39" s="96"/>
      <c r="J39" s="96"/>
      <c r="K39" s="96"/>
      <c r="L39" s="96"/>
      <c r="M39" s="96"/>
      <c r="N39" s="96"/>
      <c r="O39" s="96"/>
      <c r="P39" s="96"/>
      <c r="Q39" s="96"/>
      <c r="R39" s="96"/>
      <c r="S39" s="96"/>
      <c r="T39" s="96"/>
      <c r="U39" s="96"/>
      <c r="V39" s="96"/>
      <c r="W39" s="96"/>
      <c r="X39" s="96"/>
      <c r="Y39" s="96"/>
      <c r="Z39" s="461"/>
      <c r="AA39" s="789"/>
      <c r="AB39" s="790"/>
      <c r="AC39" s="789"/>
      <c r="AD39" s="790"/>
      <c r="AE39" s="622"/>
      <c r="AF39" s="622"/>
    </row>
    <row r="40" spans="1:32" s="63" customFormat="1" ht="12" customHeight="1" x14ac:dyDescent="0.2">
      <c r="A40" s="93"/>
      <c r="B40" s="93"/>
      <c r="C40" s="94"/>
      <c r="D40" s="641"/>
      <c r="E40" s="590"/>
      <c r="F40" s="96"/>
      <c r="G40" s="96"/>
      <c r="H40" s="96"/>
      <c r="I40" s="96"/>
      <c r="J40" s="96"/>
      <c r="K40" s="96"/>
      <c r="L40" s="96"/>
      <c r="M40" s="96"/>
      <c r="N40" s="96"/>
      <c r="O40" s="96"/>
      <c r="P40" s="96"/>
      <c r="Q40" s="96"/>
      <c r="R40" s="96"/>
      <c r="S40" s="96"/>
      <c r="T40" s="96"/>
      <c r="U40" s="96"/>
      <c r="V40" s="96"/>
      <c r="W40" s="96"/>
      <c r="X40" s="96"/>
      <c r="Y40" s="96"/>
      <c r="Z40" s="461"/>
      <c r="AA40" s="789"/>
      <c r="AB40" s="790"/>
      <c r="AC40" s="789"/>
      <c r="AD40" s="790"/>
      <c r="AE40" s="95"/>
      <c r="AF40" s="54"/>
    </row>
    <row r="41" spans="1:32" s="627" customFormat="1" ht="12" customHeight="1" x14ac:dyDescent="0.2">
      <c r="A41" s="93"/>
      <c r="B41" s="93"/>
      <c r="C41" s="94"/>
      <c r="D41" s="641"/>
      <c r="E41" s="590"/>
      <c r="F41" s="96"/>
      <c r="G41" s="96"/>
      <c r="H41" s="96"/>
      <c r="I41" s="96"/>
      <c r="J41" s="96"/>
      <c r="K41" s="96"/>
      <c r="L41" s="96"/>
      <c r="M41" s="96"/>
      <c r="N41" s="96"/>
      <c r="O41" s="96"/>
      <c r="P41" s="96"/>
      <c r="Q41" s="96"/>
      <c r="R41" s="96"/>
      <c r="S41" s="96"/>
      <c r="T41" s="96"/>
      <c r="U41" s="96"/>
      <c r="V41" s="96"/>
      <c r="W41" s="96"/>
      <c r="X41" s="96"/>
      <c r="Y41" s="96"/>
      <c r="Z41" s="461"/>
      <c r="AA41" s="789"/>
      <c r="AB41" s="790"/>
      <c r="AC41" s="789"/>
      <c r="AD41" s="790"/>
      <c r="AE41" s="626"/>
      <c r="AF41" s="626"/>
    </row>
    <row r="42" spans="1:32" s="63" customFormat="1" ht="12" customHeight="1" x14ac:dyDescent="0.2">
      <c r="A42" s="93"/>
      <c r="B42" s="93"/>
      <c r="C42" s="94"/>
      <c r="D42" s="641"/>
      <c r="E42" s="590"/>
      <c r="F42" s="96"/>
      <c r="G42" s="96"/>
      <c r="H42" s="96"/>
      <c r="I42" s="96"/>
      <c r="J42" s="96"/>
      <c r="K42" s="96"/>
      <c r="L42" s="96"/>
      <c r="M42" s="96"/>
      <c r="N42" s="96"/>
      <c r="O42" s="96"/>
      <c r="P42" s="96"/>
      <c r="Q42" s="96"/>
      <c r="R42" s="96"/>
      <c r="S42" s="96"/>
      <c r="T42" s="96"/>
      <c r="U42" s="96"/>
      <c r="V42" s="96"/>
      <c r="W42" s="96"/>
      <c r="X42" s="96"/>
      <c r="Y42" s="96"/>
      <c r="Z42" s="461"/>
      <c r="AA42" s="789"/>
      <c r="AB42" s="790"/>
      <c r="AC42" s="789"/>
      <c r="AD42" s="790"/>
      <c r="AE42" s="506"/>
      <c r="AF42" s="54"/>
    </row>
    <row r="43" spans="1:32" s="496" customFormat="1" ht="12" customHeight="1" x14ac:dyDescent="0.2">
      <c r="A43" s="93"/>
      <c r="B43" s="93"/>
      <c r="C43" s="94"/>
      <c r="D43" s="641"/>
      <c r="E43" s="590"/>
      <c r="F43" s="96"/>
      <c r="G43" s="96"/>
      <c r="H43" s="96"/>
      <c r="I43" s="96"/>
      <c r="J43" s="96"/>
      <c r="K43" s="96"/>
      <c r="L43" s="96"/>
      <c r="M43" s="96"/>
      <c r="N43" s="96"/>
      <c r="O43" s="96"/>
      <c r="P43" s="96"/>
      <c r="Q43" s="96"/>
      <c r="R43" s="96"/>
      <c r="S43" s="96"/>
      <c r="T43" s="96"/>
      <c r="U43" s="96"/>
      <c r="V43" s="96"/>
      <c r="W43" s="96"/>
      <c r="X43" s="96"/>
      <c r="Y43" s="96"/>
      <c r="Z43" s="461"/>
      <c r="AA43" s="789"/>
      <c r="AB43" s="790"/>
      <c r="AC43" s="789"/>
      <c r="AD43" s="790"/>
      <c r="AE43" s="622"/>
      <c r="AF43" s="622"/>
    </row>
    <row r="44" spans="1:32" s="627" customFormat="1" ht="12" customHeight="1" x14ac:dyDescent="0.2">
      <c r="A44" s="93"/>
      <c r="B44" s="93"/>
      <c r="C44" s="94"/>
      <c r="D44" s="641"/>
      <c r="E44" s="590"/>
      <c r="F44" s="96"/>
      <c r="G44" s="96"/>
      <c r="H44" s="96"/>
      <c r="I44" s="96"/>
      <c r="J44" s="96"/>
      <c r="K44" s="96"/>
      <c r="L44" s="96"/>
      <c r="M44" s="96"/>
      <c r="N44" s="96"/>
      <c r="O44" s="96"/>
      <c r="P44" s="96"/>
      <c r="Q44" s="96"/>
      <c r="R44" s="96"/>
      <c r="S44" s="96"/>
      <c r="T44" s="96"/>
      <c r="U44" s="96"/>
      <c r="V44" s="96"/>
      <c r="W44" s="96"/>
      <c r="X44" s="96"/>
      <c r="Y44" s="96"/>
      <c r="Z44" s="461"/>
      <c r="AA44" s="789"/>
      <c r="AB44" s="790"/>
      <c r="AC44" s="789"/>
      <c r="AD44" s="790"/>
      <c r="AE44" s="626"/>
      <c r="AF44" s="626"/>
    </row>
    <row r="45" spans="1:32" s="63" customFormat="1" ht="12" customHeight="1" x14ac:dyDescent="0.2">
      <c r="A45" s="93"/>
      <c r="B45" s="93"/>
      <c r="C45" s="94"/>
      <c r="D45" s="641"/>
      <c r="E45" s="590"/>
      <c r="F45" s="96"/>
      <c r="G45" s="96"/>
      <c r="H45" s="96"/>
      <c r="I45" s="96"/>
      <c r="J45" s="96"/>
      <c r="K45" s="96"/>
      <c r="L45" s="96"/>
      <c r="M45" s="96"/>
      <c r="N45" s="96"/>
      <c r="O45" s="96"/>
      <c r="P45" s="96"/>
      <c r="Q45" s="96"/>
      <c r="R45" s="96"/>
      <c r="S45" s="96"/>
      <c r="T45" s="96"/>
      <c r="U45" s="96"/>
      <c r="V45" s="96"/>
      <c r="W45" s="96"/>
      <c r="X45" s="96"/>
      <c r="Y45" s="96"/>
      <c r="Z45" s="461"/>
      <c r="AA45" s="789"/>
      <c r="AB45" s="790"/>
      <c r="AC45" s="789"/>
      <c r="AD45" s="790"/>
      <c r="AE45" s="95"/>
      <c r="AF45" s="54"/>
    </row>
    <row r="46" spans="1:32" s="63" customFormat="1" ht="12" customHeight="1" x14ac:dyDescent="0.2">
      <c r="A46" s="93"/>
      <c r="B46" s="93"/>
      <c r="C46" s="94"/>
      <c r="D46" s="641"/>
      <c r="E46" s="590"/>
      <c r="F46" s="96"/>
      <c r="G46" s="96"/>
      <c r="H46" s="96"/>
      <c r="I46" s="96"/>
      <c r="J46" s="96"/>
      <c r="K46" s="96"/>
      <c r="L46" s="96"/>
      <c r="M46" s="96"/>
      <c r="N46" s="96"/>
      <c r="O46" s="96"/>
      <c r="P46" s="96"/>
      <c r="Q46" s="96"/>
      <c r="R46" s="96"/>
      <c r="S46" s="96"/>
      <c r="T46" s="96"/>
      <c r="U46" s="96"/>
      <c r="V46" s="96"/>
      <c r="W46" s="96"/>
      <c r="X46" s="96"/>
      <c r="Y46" s="96"/>
      <c r="Z46" s="461"/>
      <c r="AA46" s="789"/>
      <c r="AB46" s="790"/>
      <c r="AC46" s="789"/>
      <c r="AD46" s="790"/>
      <c r="AE46" s="95"/>
      <c r="AF46" s="54"/>
    </row>
    <row r="47" spans="1:32" s="63" customFormat="1" ht="12" customHeight="1" x14ac:dyDescent="0.2">
      <c r="A47" s="93"/>
      <c r="B47" s="93"/>
      <c r="C47" s="94"/>
      <c r="D47" s="641"/>
      <c r="E47" s="590"/>
      <c r="F47" s="96"/>
      <c r="G47" s="96"/>
      <c r="H47" s="96"/>
      <c r="I47" s="96"/>
      <c r="J47" s="96"/>
      <c r="K47" s="96"/>
      <c r="L47" s="96"/>
      <c r="M47" s="96"/>
      <c r="N47" s="96"/>
      <c r="O47" s="96"/>
      <c r="P47" s="96"/>
      <c r="Q47" s="96"/>
      <c r="R47" s="96"/>
      <c r="S47" s="96"/>
      <c r="T47" s="96"/>
      <c r="U47" s="96"/>
      <c r="V47" s="96"/>
      <c r="W47" s="96"/>
      <c r="X47" s="96"/>
      <c r="Y47" s="96"/>
      <c r="Z47" s="461"/>
      <c r="AA47" s="789"/>
      <c r="AB47" s="790"/>
      <c r="AC47" s="789"/>
      <c r="AD47" s="790"/>
      <c r="AE47" s="506"/>
      <c r="AF47" s="54"/>
    </row>
    <row r="48" spans="1:32" s="63" customFormat="1" ht="12" customHeight="1" x14ac:dyDescent="0.2">
      <c r="A48" s="93"/>
      <c r="B48" s="93"/>
      <c r="C48" s="94"/>
      <c r="D48" s="641"/>
      <c r="E48" s="590"/>
      <c r="F48" s="96"/>
      <c r="G48" s="96"/>
      <c r="H48" s="96"/>
      <c r="I48" s="96"/>
      <c r="J48" s="96"/>
      <c r="K48" s="96"/>
      <c r="L48" s="96"/>
      <c r="M48" s="96"/>
      <c r="N48" s="96"/>
      <c r="O48" s="96"/>
      <c r="P48" s="96"/>
      <c r="Q48" s="96"/>
      <c r="R48" s="96"/>
      <c r="S48" s="96"/>
      <c r="T48" s="96"/>
      <c r="U48" s="96"/>
      <c r="V48" s="96"/>
      <c r="W48" s="96"/>
      <c r="X48" s="96"/>
      <c r="Y48" s="96"/>
      <c r="Z48" s="461"/>
      <c r="AA48" s="789"/>
      <c r="AB48" s="790"/>
      <c r="AC48" s="789"/>
      <c r="AD48" s="790"/>
      <c r="AE48" s="506"/>
      <c r="AF48" s="54"/>
    </row>
    <row r="49" spans="1:32" s="496" customFormat="1" ht="12" customHeight="1" x14ac:dyDescent="0.2">
      <c r="A49" s="93"/>
      <c r="B49" s="93"/>
      <c r="C49" s="94"/>
      <c r="D49" s="641"/>
      <c r="E49" s="590"/>
      <c r="F49" s="96"/>
      <c r="G49" s="96"/>
      <c r="H49" s="96"/>
      <c r="I49" s="96"/>
      <c r="J49" s="96"/>
      <c r="K49" s="96"/>
      <c r="L49" s="96"/>
      <c r="M49" s="96"/>
      <c r="N49" s="96"/>
      <c r="O49" s="96"/>
      <c r="P49" s="96"/>
      <c r="Q49" s="96"/>
      <c r="R49" s="96"/>
      <c r="S49" s="96"/>
      <c r="T49" s="96"/>
      <c r="U49" s="96"/>
      <c r="V49" s="96"/>
      <c r="W49" s="96"/>
      <c r="X49" s="96"/>
      <c r="Y49" s="96"/>
      <c r="Z49" s="461"/>
      <c r="AA49" s="789"/>
      <c r="AB49" s="790"/>
      <c r="AC49" s="789"/>
      <c r="AD49" s="790"/>
      <c r="AE49" s="622"/>
      <c r="AF49" s="622"/>
    </row>
    <row r="50" spans="1:32" s="63" customFormat="1" ht="12" customHeight="1" x14ac:dyDescent="0.2">
      <c r="A50" s="93"/>
      <c r="B50" s="93"/>
      <c r="C50" s="94"/>
      <c r="D50" s="641"/>
      <c r="E50" s="590"/>
      <c r="F50" s="96"/>
      <c r="G50" s="96"/>
      <c r="H50" s="96"/>
      <c r="I50" s="96"/>
      <c r="J50" s="96"/>
      <c r="K50" s="96"/>
      <c r="L50" s="96"/>
      <c r="M50" s="96"/>
      <c r="N50" s="96"/>
      <c r="O50" s="96"/>
      <c r="P50" s="96"/>
      <c r="Q50" s="96"/>
      <c r="R50" s="96"/>
      <c r="S50" s="96"/>
      <c r="T50" s="96"/>
      <c r="U50" s="96"/>
      <c r="V50" s="96"/>
      <c r="W50" s="96"/>
      <c r="X50" s="96"/>
      <c r="Y50" s="96"/>
      <c r="Z50" s="461"/>
      <c r="AA50" s="789"/>
      <c r="AB50" s="790"/>
      <c r="AC50" s="789"/>
      <c r="AD50" s="790"/>
      <c r="AE50" s="95"/>
      <c r="AF50" s="54"/>
    </row>
    <row r="51" spans="1:32" s="496" customFormat="1" ht="12" customHeight="1" x14ac:dyDescent="0.2">
      <c r="A51" s="93"/>
      <c r="B51" s="93"/>
      <c r="C51" s="94"/>
      <c r="D51" s="641"/>
      <c r="E51" s="590"/>
      <c r="F51" s="96"/>
      <c r="G51" s="96"/>
      <c r="H51" s="96"/>
      <c r="I51" s="96"/>
      <c r="J51" s="96"/>
      <c r="K51" s="96"/>
      <c r="L51" s="96"/>
      <c r="M51" s="96"/>
      <c r="N51" s="96"/>
      <c r="O51" s="96"/>
      <c r="P51" s="96"/>
      <c r="Q51" s="96"/>
      <c r="R51" s="96"/>
      <c r="S51" s="96"/>
      <c r="T51" s="96"/>
      <c r="U51" s="96"/>
      <c r="V51" s="96"/>
      <c r="W51" s="96"/>
      <c r="X51" s="96"/>
      <c r="Y51" s="96"/>
      <c r="Z51" s="461"/>
      <c r="AA51" s="789"/>
      <c r="AB51" s="790"/>
      <c r="AC51" s="789"/>
      <c r="AD51" s="790"/>
      <c r="AE51" s="622"/>
      <c r="AF51" s="622"/>
    </row>
    <row r="52" spans="1:32" s="627" customFormat="1" ht="12" customHeight="1" x14ac:dyDescent="0.2">
      <c r="A52" s="93"/>
      <c r="B52" s="93"/>
      <c r="C52" s="94"/>
      <c r="D52" s="641"/>
      <c r="E52" s="590"/>
      <c r="F52" s="96"/>
      <c r="G52" s="96"/>
      <c r="H52" s="96"/>
      <c r="I52" s="96"/>
      <c r="J52" s="96"/>
      <c r="K52" s="96"/>
      <c r="L52" s="96"/>
      <c r="M52" s="96"/>
      <c r="N52" s="96"/>
      <c r="O52" s="96"/>
      <c r="P52" s="96"/>
      <c r="Q52" s="96"/>
      <c r="R52" s="96"/>
      <c r="S52" s="96"/>
      <c r="T52" s="96"/>
      <c r="U52" s="96"/>
      <c r="V52" s="96"/>
      <c r="W52" s="96"/>
      <c r="X52" s="96"/>
      <c r="Y52" s="96"/>
      <c r="Z52" s="461"/>
      <c r="AA52" s="789"/>
      <c r="AB52" s="790"/>
      <c r="AC52" s="789"/>
      <c r="AD52" s="790"/>
      <c r="AE52" s="626"/>
      <c r="AF52" s="626"/>
    </row>
    <row r="53" spans="1:32" s="63" customFormat="1" x14ac:dyDescent="0.2">
      <c r="A53" s="93"/>
      <c r="B53" s="93"/>
      <c r="C53" s="94"/>
      <c r="D53" s="641"/>
      <c r="E53" s="590"/>
      <c r="F53" s="96"/>
      <c r="G53" s="96"/>
      <c r="H53" s="96"/>
      <c r="I53" s="96"/>
      <c r="J53" s="96"/>
      <c r="K53" s="96"/>
      <c r="L53" s="96"/>
      <c r="M53" s="96"/>
      <c r="N53" s="96"/>
      <c r="O53" s="96"/>
      <c r="P53" s="96"/>
      <c r="Q53" s="96"/>
      <c r="R53" s="96"/>
      <c r="S53" s="96"/>
      <c r="T53" s="96"/>
      <c r="U53" s="96"/>
      <c r="V53" s="96"/>
      <c r="W53" s="96"/>
      <c r="X53" s="96"/>
      <c r="Y53" s="96"/>
      <c r="Z53" s="461"/>
      <c r="AA53" s="671"/>
      <c r="AB53" s="672"/>
      <c r="AC53" s="671"/>
      <c r="AD53" s="672"/>
    </row>
    <row r="54" spans="1:32" s="63" customFormat="1" ht="12" customHeight="1" x14ac:dyDescent="0.2">
      <c r="A54" s="93"/>
      <c r="B54" s="93"/>
      <c r="C54" s="94"/>
      <c r="D54" s="641"/>
      <c r="E54" s="590"/>
      <c r="F54" s="96"/>
      <c r="G54" s="96"/>
      <c r="H54" s="96"/>
      <c r="I54" s="96"/>
      <c r="J54" s="96"/>
      <c r="K54" s="96"/>
      <c r="L54" s="96"/>
      <c r="M54" s="96"/>
      <c r="N54" s="96"/>
      <c r="O54" s="96"/>
      <c r="P54" s="96"/>
      <c r="Q54" s="96"/>
      <c r="R54" s="96"/>
      <c r="S54" s="96"/>
      <c r="T54" s="96"/>
      <c r="U54" s="96"/>
      <c r="V54" s="96"/>
      <c r="W54" s="96"/>
      <c r="X54" s="96"/>
      <c r="Y54" s="96"/>
      <c r="Z54" s="461"/>
      <c r="AA54" s="789"/>
      <c r="AB54" s="790"/>
      <c r="AC54" s="789"/>
      <c r="AD54" s="790"/>
      <c r="AE54" s="506"/>
      <c r="AF54" s="54"/>
    </row>
    <row r="55" spans="1:32" s="63" customFormat="1" ht="12" customHeight="1" x14ac:dyDescent="0.2">
      <c r="A55" s="93"/>
      <c r="B55" s="93"/>
      <c r="C55" s="94"/>
      <c r="D55" s="641"/>
      <c r="E55" s="590"/>
      <c r="F55" s="96"/>
      <c r="G55" s="96"/>
      <c r="H55" s="96"/>
      <c r="I55" s="96"/>
      <c r="J55" s="96"/>
      <c r="K55" s="96"/>
      <c r="L55" s="96"/>
      <c r="M55" s="96"/>
      <c r="N55" s="96"/>
      <c r="O55" s="96"/>
      <c r="P55" s="96"/>
      <c r="Q55" s="96"/>
      <c r="R55" s="96"/>
      <c r="S55" s="96"/>
      <c r="T55" s="96"/>
      <c r="U55" s="96"/>
      <c r="V55" s="96"/>
      <c r="W55" s="96"/>
      <c r="X55" s="96"/>
      <c r="Y55" s="96"/>
      <c r="Z55" s="461"/>
      <c r="AA55" s="789"/>
      <c r="AB55" s="790"/>
      <c r="AC55" s="789"/>
      <c r="AD55" s="790"/>
      <c r="AE55" s="506"/>
      <c r="AF55" s="54"/>
    </row>
    <row r="56" spans="1:32" s="63" customFormat="1" ht="12" customHeight="1" x14ac:dyDescent="0.2">
      <c r="A56" s="93"/>
      <c r="B56" s="93"/>
      <c r="C56" s="94"/>
      <c r="D56" s="641"/>
      <c r="E56" s="590"/>
      <c r="F56" s="96"/>
      <c r="G56" s="96"/>
      <c r="H56" s="96"/>
      <c r="I56" s="96"/>
      <c r="J56" s="96"/>
      <c r="K56" s="96"/>
      <c r="L56" s="96"/>
      <c r="M56" s="96"/>
      <c r="N56" s="96"/>
      <c r="O56" s="96"/>
      <c r="P56" s="96"/>
      <c r="Q56" s="96"/>
      <c r="R56" s="96"/>
      <c r="S56" s="96"/>
      <c r="T56" s="96"/>
      <c r="U56" s="96"/>
      <c r="V56" s="96"/>
      <c r="W56" s="96"/>
      <c r="X56" s="96"/>
      <c r="Y56" s="96"/>
      <c r="Z56" s="461"/>
      <c r="AA56" s="789"/>
      <c r="AB56" s="790"/>
      <c r="AC56" s="789"/>
      <c r="AD56" s="790"/>
      <c r="AE56" s="506"/>
      <c r="AF56" s="54"/>
    </row>
    <row r="57" spans="1:32" s="63" customFormat="1" ht="12" customHeight="1" x14ac:dyDescent="0.2">
      <c r="A57" s="93"/>
      <c r="B57" s="93"/>
      <c r="C57" s="94"/>
      <c r="D57" s="641"/>
      <c r="E57" s="590"/>
      <c r="F57" s="96"/>
      <c r="G57" s="96"/>
      <c r="H57" s="96"/>
      <c r="I57" s="96"/>
      <c r="J57" s="96"/>
      <c r="K57" s="96"/>
      <c r="L57" s="96"/>
      <c r="M57" s="96"/>
      <c r="N57" s="96"/>
      <c r="O57" s="96"/>
      <c r="P57" s="96"/>
      <c r="Q57" s="96"/>
      <c r="R57" s="96"/>
      <c r="S57" s="96"/>
      <c r="T57" s="96"/>
      <c r="U57" s="96"/>
      <c r="V57" s="96"/>
      <c r="W57" s="96"/>
      <c r="X57" s="96"/>
      <c r="Y57" s="96"/>
      <c r="Z57" s="461"/>
      <c r="AA57" s="789"/>
      <c r="AB57" s="790"/>
      <c r="AC57" s="789"/>
      <c r="AD57" s="790"/>
      <c r="AE57" s="95"/>
      <c r="AF57" s="54"/>
    </row>
    <row r="58" spans="1:32" s="63" customFormat="1" ht="12" customHeight="1" x14ac:dyDescent="0.2">
      <c r="A58" s="93"/>
      <c r="B58" s="93"/>
      <c r="C58" s="94"/>
      <c r="D58" s="641"/>
      <c r="E58" s="590"/>
      <c r="F58" s="96"/>
      <c r="G58" s="96"/>
      <c r="H58" s="96"/>
      <c r="I58" s="96"/>
      <c r="J58" s="96"/>
      <c r="K58" s="96"/>
      <c r="L58" s="96"/>
      <c r="M58" s="96"/>
      <c r="N58" s="96"/>
      <c r="O58" s="96"/>
      <c r="P58" s="96"/>
      <c r="Q58" s="96"/>
      <c r="R58" s="96"/>
      <c r="S58" s="96"/>
      <c r="T58" s="96"/>
      <c r="U58" s="96"/>
      <c r="V58" s="96"/>
      <c r="W58" s="96"/>
      <c r="X58" s="96"/>
      <c r="Y58" s="96"/>
      <c r="Z58" s="461"/>
      <c r="AA58" s="789"/>
      <c r="AB58" s="790"/>
      <c r="AC58" s="789"/>
      <c r="AD58" s="790"/>
      <c r="AE58" s="95"/>
      <c r="AF58" s="54"/>
    </row>
    <row r="59" spans="1:32" s="63" customFormat="1" ht="12" customHeight="1" x14ac:dyDescent="0.2">
      <c r="A59" s="93"/>
      <c r="B59" s="93"/>
      <c r="C59" s="94"/>
      <c r="D59" s="641"/>
      <c r="E59" s="590"/>
      <c r="F59" s="96"/>
      <c r="G59" s="96"/>
      <c r="H59" s="96"/>
      <c r="I59" s="96"/>
      <c r="J59" s="96"/>
      <c r="K59" s="96"/>
      <c r="L59" s="96"/>
      <c r="M59" s="96"/>
      <c r="N59" s="96"/>
      <c r="O59" s="96"/>
      <c r="P59" s="96"/>
      <c r="Q59" s="96"/>
      <c r="R59" s="96"/>
      <c r="S59" s="96"/>
      <c r="T59" s="96"/>
      <c r="U59" s="96"/>
      <c r="V59" s="96"/>
      <c r="W59" s="96"/>
      <c r="X59" s="96"/>
      <c r="Y59" s="96"/>
      <c r="Z59" s="461"/>
      <c r="AA59" s="789"/>
      <c r="AB59" s="790"/>
      <c r="AC59" s="789"/>
      <c r="AD59" s="790"/>
      <c r="AE59" s="506"/>
      <c r="AF59" s="54"/>
    </row>
    <row r="60" spans="1:32" s="63" customFormat="1" ht="12" customHeight="1" x14ac:dyDescent="0.2">
      <c r="A60" s="93"/>
      <c r="B60" s="93"/>
      <c r="C60" s="94"/>
      <c r="D60" s="641"/>
      <c r="E60" s="590"/>
      <c r="F60" s="96"/>
      <c r="G60" s="96"/>
      <c r="H60" s="96"/>
      <c r="I60" s="96"/>
      <c r="J60" s="96"/>
      <c r="K60" s="96"/>
      <c r="L60" s="96"/>
      <c r="M60" s="96"/>
      <c r="N60" s="96"/>
      <c r="O60" s="96"/>
      <c r="P60" s="96"/>
      <c r="Q60" s="96"/>
      <c r="R60" s="96"/>
      <c r="S60" s="96"/>
      <c r="T60" s="96"/>
      <c r="U60" s="96"/>
      <c r="V60" s="96"/>
      <c r="W60" s="96"/>
      <c r="X60" s="96"/>
      <c r="Y60" s="96"/>
      <c r="Z60" s="461"/>
      <c r="AA60" s="789"/>
      <c r="AB60" s="790"/>
      <c r="AC60" s="789"/>
      <c r="AD60" s="790"/>
      <c r="AE60" s="506"/>
      <c r="AF60" s="54"/>
    </row>
    <row r="61" spans="1:32" s="63" customFormat="1" ht="12" customHeight="1" x14ac:dyDescent="0.2">
      <c r="A61" s="93"/>
      <c r="B61" s="93"/>
      <c r="C61" s="94"/>
      <c r="D61" s="641"/>
      <c r="E61" s="590"/>
      <c r="F61" s="96"/>
      <c r="G61" s="96"/>
      <c r="H61" s="96"/>
      <c r="I61" s="96"/>
      <c r="J61" s="96"/>
      <c r="K61" s="96"/>
      <c r="L61" s="96"/>
      <c r="M61" s="96"/>
      <c r="N61" s="96"/>
      <c r="O61" s="96"/>
      <c r="P61" s="96"/>
      <c r="Q61" s="96"/>
      <c r="R61" s="96"/>
      <c r="S61" s="96"/>
      <c r="T61" s="96"/>
      <c r="U61" s="96"/>
      <c r="V61" s="96"/>
      <c r="W61" s="96"/>
      <c r="X61" s="96"/>
      <c r="Y61" s="96"/>
      <c r="Z61" s="461"/>
      <c r="AA61" s="789"/>
      <c r="AB61" s="790"/>
      <c r="AC61" s="789"/>
      <c r="AD61" s="790"/>
      <c r="AE61" s="506"/>
      <c r="AF61" s="54"/>
    </row>
    <row r="62" spans="1:32" s="63" customFormat="1" ht="12" customHeight="1" x14ac:dyDescent="0.2">
      <c r="A62" s="93"/>
      <c r="B62" s="93"/>
      <c r="C62" s="94"/>
      <c r="D62" s="641"/>
      <c r="E62" s="590"/>
      <c r="F62" s="96"/>
      <c r="G62" s="96"/>
      <c r="H62" s="96"/>
      <c r="I62" s="96"/>
      <c r="J62" s="96"/>
      <c r="K62" s="96"/>
      <c r="L62" s="96"/>
      <c r="M62" s="96"/>
      <c r="N62" s="96"/>
      <c r="O62" s="96"/>
      <c r="P62" s="96"/>
      <c r="Q62" s="96"/>
      <c r="R62" s="96"/>
      <c r="S62" s="96"/>
      <c r="T62" s="96"/>
      <c r="U62" s="96"/>
      <c r="V62" s="96"/>
      <c r="W62" s="96"/>
      <c r="X62" s="96"/>
      <c r="Y62" s="96"/>
      <c r="Z62" s="461"/>
      <c r="AA62" s="789"/>
      <c r="AB62" s="790"/>
      <c r="AC62" s="789"/>
      <c r="AD62" s="790"/>
      <c r="AE62" s="506"/>
      <c r="AF62" s="54"/>
    </row>
    <row r="63" spans="1:32" s="63" customFormat="1" ht="12" customHeight="1" x14ac:dyDescent="0.2">
      <c r="A63" s="93"/>
      <c r="B63" s="93"/>
      <c r="C63" s="94"/>
      <c r="D63" s="641"/>
      <c r="E63" s="590"/>
      <c r="F63" s="96"/>
      <c r="G63" s="96"/>
      <c r="H63" s="96"/>
      <c r="I63" s="96"/>
      <c r="J63" s="96"/>
      <c r="K63" s="96"/>
      <c r="L63" s="96"/>
      <c r="M63" s="96"/>
      <c r="N63" s="96"/>
      <c r="O63" s="96"/>
      <c r="P63" s="96"/>
      <c r="Q63" s="96"/>
      <c r="R63" s="96"/>
      <c r="S63" s="96"/>
      <c r="T63" s="96"/>
      <c r="U63" s="96"/>
      <c r="V63" s="96"/>
      <c r="W63" s="96"/>
      <c r="X63" s="96"/>
      <c r="Y63" s="96"/>
      <c r="Z63" s="461"/>
      <c r="AA63" s="789"/>
      <c r="AB63" s="790"/>
      <c r="AC63" s="789"/>
      <c r="AD63" s="790"/>
      <c r="AE63" s="506"/>
      <c r="AF63" s="54"/>
    </row>
    <row r="64" spans="1:32" s="63" customFormat="1" ht="12" customHeight="1" x14ac:dyDescent="0.2">
      <c r="A64" s="93"/>
      <c r="B64" s="93"/>
      <c r="C64" s="94"/>
      <c r="D64" s="641"/>
      <c r="E64" s="590"/>
      <c r="F64" s="96"/>
      <c r="G64" s="96"/>
      <c r="H64" s="96"/>
      <c r="I64" s="96"/>
      <c r="J64" s="96"/>
      <c r="K64" s="96"/>
      <c r="L64" s="96"/>
      <c r="M64" s="96"/>
      <c r="N64" s="96"/>
      <c r="O64" s="96"/>
      <c r="P64" s="96"/>
      <c r="Q64" s="96"/>
      <c r="R64" s="96"/>
      <c r="S64" s="96"/>
      <c r="T64" s="96"/>
      <c r="U64" s="96"/>
      <c r="V64" s="96"/>
      <c r="W64" s="96"/>
      <c r="X64" s="96"/>
      <c r="Y64" s="96"/>
      <c r="Z64" s="461"/>
      <c r="AA64" s="789"/>
      <c r="AB64" s="790"/>
      <c r="AC64" s="789"/>
      <c r="AD64" s="790"/>
      <c r="AE64" s="506"/>
      <c r="AF64" s="54"/>
    </row>
    <row r="65" spans="1:32" s="63" customFormat="1" ht="12" customHeight="1" x14ac:dyDescent="0.2">
      <c r="A65" s="93"/>
      <c r="B65" s="93"/>
      <c r="C65" s="94"/>
      <c r="D65" s="641"/>
      <c r="E65" s="590"/>
      <c r="F65" s="96"/>
      <c r="G65" s="96"/>
      <c r="H65" s="96"/>
      <c r="I65" s="96"/>
      <c r="J65" s="96"/>
      <c r="K65" s="96"/>
      <c r="L65" s="96"/>
      <c r="M65" s="96"/>
      <c r="N65" s="96"/>
      <c r="O65" s="96"/>
      <c r="P65" s="96"/>
      <c r="Q65" s="96"/>
      <c r="R65" s="96"/>
      <c r="S65" s="96"/>
      <c r="T65" s="96"/>
      <c r="U65" s="96"/>
      <c r="V65" s="96"/>
      <c r="W65" s="96"/>
      <c r="X65" s="96"/>
      <c r="Y65" s="96"/>
      <c r="Z65" s="461"/>
      <c r="AA65" s="789"/>
      <c r="AB65" s="790"/>
      <c r="AC65" s="789"/>
      <c r="AD65" s="790"/>
      <c r="AE65" s="506"/>
      <c r="AF65" s="54"/>
    </row>
    <row r="66" spans="1:32" s="63" customFormat="1" ht="12" customHeight="1" x14ac:dyDescent="0.2">
      <c r="A66" s="93"/>
      <c r="B66" s="93"/>
      <c r="C66" s="94"/>
      <c r="D66" s="641"/>
      <c r="E66" s="590"/>
      <c r="F66" s="96"/>
      <c r="G66" s="96"/>
      <c r="H66" s="96"/>
      <c r="I66" s="96"/>
      <c r="J66" s="96"/>
      <c r="K66" s="96"/>
      <c r="L66" s="96"/>
      <c r="M66" s="96"/>
      <c r="N66" s="96"/>
      <c r="O66" s="96"/>
      <c r="P66" s="96"/>
      <c r="Q66" s="96"/>
      <c r="R66" s="96"/>
      <c r="S66" s="96"/>
      <c r="T66" s="96"/>
      <c r="U66" s="96"/>
      <c r="V66" s="96"/>
      <c r="W66" s="96"/>
      <c r="X66" s="96"/>
      <c r="Y66" s="96"/>
      <c r="Z66" s="461"/>
      <c r="AA66" s="789"/>
      <c r="AB66" s="790"/>
      <c r="AC66" s="789"/>
      <c r="AD66" s="790"/>
      <c r="AE66" s="95"/>
      <c r="AF66" s="54"/>
    </row>
    <row r="67" spans="1:32" s="63" customFormat="1" ht="12" customHeight="1" x14ac:dyDescent="0.2">
      <c r="A67" s="93"/>
      <c r="B67" s="93"/>
      <c r="C67" s="94"/>
      <c r="D67" s="641"/>
      <c r="E67" s="590"/>
      <c r="F67" s="96"/>
      <c r="G67" s="96"/>
      <c r="H67" s="96"/>
      <c r="I67" s="96"/>
      <c r="J67" s="96"/>
      <c r="K67" s="96"/>
      <c r="L67" s="96"/>
      <c r="M67" s="96"/>
      <c r="N67" s="96"/>
      <c r="O67" s="96"/>
      <c r="P67" s="96"/>
      <c r="Q67" s="96"/>
      <c r="R67" s="96"/>
      <c r="S67" s="96"/>
      <c r="T67" s="96"/>
      <c r="U67" s="96"/>
      <c r="V67" s="96"/>
      <c r="W67" s="96"/>
      <c r="X67" s="96"/>
      <c r="Y67" s="96"/>
      <c r="Z67" s="461"/>
      <c r="AA67" s="789"/>
      <c r="AB67" s="790"/>
      <c r="AC67" s="789"/>
      <c r="AD67" s="790"/>
      <c r="AE67" s="95"/>
      <c r="AF67" s="54"/>
    </row>
    <row r="68" spans="1:32" s="63" customFormat="1" ht="12" customHeight="1" x14ac:dyDescent="0.2">
      <c r="A68" s="93"/>
      <c r="B68" s="93"/>
      <c r="C68" s="94"/>
      <c r="D68" s="641"/>
      <c r="E68" s="590"/>
      <c r="F68" s="96"/>
      <c r="G68" s="96"/>
      <c r="H68" s="96"/>
      <c r="I68" s="96"/>
      <c r="J68" s="96"/>
      <c r="K68" s="96"/>
      <c r="L68" s="96"/>
      <c r="M68" s="96"/>
      <c r="N68" s="96"/>
      <c r="O68" s="96"/>
      <c r="P68" s="96"/>
      <c r="Q68" s="96"/>
      <c r="R68" s="96"/>
      <c r="S68" s="96"/>
      <c r="T68" s="96"/>
      <c r="U68" s="96"/>
      <c r="V68" s="96"/>
      <c r="W68" s="96"/>
      <c r="X68" s="96"/>
      <c r="Y68" s="96"/>
      <c r="Z68" s="461"/>
      <c r="AA68" s="789"/>
      <c r="AB68" s="790"/>
      <c r="AC68" s="789"/>
      <c r="AD68" s="790"/>
      <c r="AE68" s="506"/>
      <c r="AF68" s="54"/>
    </row>
    <row r="69" spans="1:32" s="63" customFormat="1" ht="12" customHeight="1" x14ac:dyDescent="0.2">
      <c r="A69" s="93"/>
      <c r="B69" s="93"/>
      <c r="C69" s="94"/>
      <c r="D69" s="641"/>
      <c r="E69" s="590"/>
      <c r="F69" s="96"/>
      <c r="G69" s="96"/>
      <c r="H69" s="96"/>
      <c r="I69" s="96"/>
      <c r="J69" s="96"/>
      <c r="K69" s="96"/>
      <c r="L69" s="96"/>
      <c r="M69" s="96"/>
      <c r="N69" s="96"/>
      <c r="O69" s="96"/>
      <c r="P69" s="96"/>
      <c r="Q69" s="96"/>
      <c r="R69" s="96"/>
      <c r="S69" s="96"/>
      <c r="T69" s="96"/>
      <c r="U69" s="96"/>
      <c r="V69" s="96"/>
      <c r="W69" s="96"/>
      <c r="X69" s="96"/>
      <c r="Y69" s="96"/>
      <c r="Z69" s="461"/>
      <c r="AA69" s="789"/>
      <c r="AB69" s="790"/>
      <c r="AC69" s="789"/>
      <c r="AD69" s="790"/>
      <c r="AE69" s="506"/>
      <c r="AF69" s="54"/>
    </row>
    <row r="70" spans="1:32" s="63" customFormat="1" ht="12" customHeight="1" x14ac:dyDescent="0.2">
      <c r="A70" s="93"/>
      <c r="B70" s="93"/>
      <c r="C70" s="94"/>
      <c r="D70" s="641"/>
      <c r="E70" s="590"/>
      <c r="F70" s="96"/>
      <c r="G70" s="96"/>
      <c r="H70" s="96"/>
      <c r="I70" s="96"/>
      <c r="J70" s="96"/>
      <c r="K70" s="96"/>
      <c r="L70" s="96"/>
      <c r="M70" s="96"/>
      <c r="N70" s="96"/>
      <c r="O70" s="96"/>
      <c r="P70" s="96"/>
      <c r="Q70" s="96"/>
      <c r="R70" s="96"/>
      <c r="S70" s="96"/>
      <c r="T70" s="96"/>
      <c r="U70" s="96"/>
      <c r="V70" s="96"/>
      <c r="W70" s="96"/>
      <c r="X70" s="96"/>
      <c r="Y70" s="96"/>
      <c r="Z70" s="461"/>
      <c r="AA70" s="789"/>
      <c r="AB70" s="790"/>
      <c r="AC70" s="789"/>
      <c r="AD70" s="790"/>
      <c r="AE70" s="506"/>
      <c r="AF70" s="54"/>
    </row>
    <row r="71" spans="1:32" s="63" customFormat="1" ht="12" hidden="1" customHeight="1" x14ac:dyDescent="0.2">
      <c r="A71" s="93"/>
      <c r="B71" s="93"/>
      <c r="C71" s="94"/>
      <c r="D71" s="641"/>
      <c r="E71" s="590"/>
      <c r="F71" s="96"/>
      <c r="G71" s="96"/>
      <c r="H71" s="96"/>
      <c r="I71" s="96"/>
      <c r="J71" s="96"/>
      <c r="K71" s="96"/>
      <c r="L71" s="96"/>
      <c r="M71" s="96"/>
      <c r="N71" s="96"/>
      <c r="O71" s="96"/>
      <c r="P71" s="96"/>
      <c r="Q71" s="96"/>
      <c r="R71" s="96"/>
      <c r="S71" s="96"/>
      <c r="T71" s="96"/>
      <c r="U71" s="96"/>
      <c r="V71" s="96"/>
      <c r="W71" s="96"/>
      <c r="X71" s="96"/>
      <c r="Y71" s="96"/>
      <c r="Z71" s="461"/>
      <c r="AA71" s="789"/>
      <c r="AB71" s="790"/>
      <c r="AC71" s="789"/>
      <c r="AD71" s="790"/>
      <c r="AE71" s="506"/>
      <c r="AF71" s="54"/>
    </row>
    <row r="72" spans="1:32" s="63" customFormat="1" ht="12" hidden="1" customHeight="1" x14ac:dyDescent="0.2">
      <c r="A72" s="93"/>
      <c r="B72" s="93"/>
      <c r="C72" s="94"/>
      <c r="D72" s="641"/>
      <c r="E72" s="590"/>
      <c r="F72" s="96"/>
      <c r="G72" s="96"/>
      <c r="H72" s="96"/>
      <c r="I72" s="96"/>
      <c r="J72" s="96"/>
      <c r="K72" s="96"/>
      <c r="L72" s="96"/>
      <c r="M72" s="96"/>
      <c r="N72" s="96"/>
      <c r="O72" s="96"/>
      <c r="P72" s="96"/>
      <c r="Q72" s="96"/>
      <c r="R72" s="96"/>
      <c r="S72" s="96"/>
      <c r="T72" s="96"/>
      <c r="U72" s="96"/>
      <c r="V72" s="96"/>
      <c r="W72" s="96"/>
      <c r="X72" s="96"/>
      <c r="Y72" s="96"/>
      <c r="Z72" s="461"/>
      <c r="AA72" s="789"/>
      <c r="AB72" s="790"/>
      <c r="AC72" s="789"/>
      <c r="AD72" s="790"/>
      <c r="AE72" s="506"/>
      <c r="AF72" s="54"/>
    </row>
    <row r="73" spans="1:32" s="63" customFormat="1" ht="12" hidden="1" customHeight="1" x14ac:dyDescent="0.2">
      <c r="A73" s="93"/>
      <c r="B73" s="93"/>
      <c r="C73" s="94"/>
      <c r="D73" s="641"/>
      <c r="E73" s="590"/>
      <c r="F73" s="96"/>
      <c r="G73" s="96"/>
      <c r="H73" s="96"/>
      <c r="I73" s="96"/>
      <c r="J73" s="96"/>
      <c r="K73" s="96"/>
      <c r="L73" s="96"/>
      <c r="M73" s="96"/>
      <c r="N73" s="96"/>
      <c r="O73" s="96"/>
      <c r="P73" s="96"/>
      <c r="Q73" s="96"/>
      <c r="R73" s="96"/>
      <c r="S73" s="96"/>
      <c r="T73" s="96"/>
      <c r="U73" s="96"/>
      <c r="V73" s="96"/>
      <c r="W73" s="96"/>
      <c r="X73" s="96"/>
      <c r="Y73" s="96"/>
      <c r="Z73" s="461"/>
      <c r="AA73" s="789"/>
      <c r="AB73" s="790"/>
      <c r="AC73" s="789"/>
      <c r="AD73" s="790"/>
      <c r="AE73" s="95"/>
      <c r="AF73" s="54"/>
    </row>
    <row r="74" spans="1:32" s="63" customFormat="1" ht="12" hidden="1" customHeight="1" x14ac:dyDescent="0.2">
      <c r="A74" s="93"/>
      <c r="B74" s="93"/>
      <c r="C74" s="94"/>
      <c r="D74" s="641"/>
      <c r="E74" s="590"/>
      <c r="F74" s="96"/>
      <c r="G74" s="96"/>
      <c r="H74" s="96"/>
      <c r="I74" s="96"/>
      <c r="J74" s="96"/>
      <c r="K74" s="96"/>
      <c r="L74" s="96"/>
      <c r="M74" s="96"/>
      <c r="N74" s="96"/>
      <c r="O74" s="96"/>
      <c r="P74" s="96"/>
      <c r="Q74" s="96"/>
      <c r="R74" s="96"/>
      <c r="S74" s="96"/>
      <c r="T74" s="96"/>
      <c r="U74" s="96"/>
      <c r="V74" s="96"/>
      <c r="W74" s="96"/>
      <c r="X74" s="96"/>
      <c r="Y74" s="96"/>
      <c r="Z74" s="461"/>
      <c r="AA74" s="789"/>
      <c r="AB74" s="790"/>
      <c r="AC74" s="789"/>
      <c r="AD74" s="790"/>
      <c r="AE74" s="506"/>
      <c r="AF74" s="54"/>
    </row>
    <row r="75" spans="1:32" s="63" customFormat="1" ht="12" hidden="1" customHeight="1" x14ac:dyDescent="0.2">
      <c r="A75" s="93"/>
      <c r="B75" s="93"/>
      <c r="C75" s="94"/>
      <c r="D75" s="641"/>
      <c r="E75" s="590"/>
      <c r="F75" s="96"/>
      <c r="G75" s="96"/>
      <c r="H75" s="96"/>
      <c r="I75" s="96"/>
      <c r="J75" s="96"/>
      <c r="K75" s="96"/>
      <c r="L75" s="96"/>
      <c r="M75" s="96"/>
      <c r="N75" s="96"/>
      <c r="O75" s="96"/>
      <c r="P75" s="96"/>
      <c r="Q75" s="96"/>
      <c r="R75" s="96"/>
      <c r="S75" s="96"/>
      <c r="T75" s="96"/>
      <c r="U75" s="96"/>
      <c r="V75" s="96"/>
      <c r="W75" s="96"/>
      <c r="X75" s="96"/>
      <c r="Y75" s="96"/>
      <c r="Z75" s="461"/>
      <c r="AA75" s="789"/>
      <c r="AB75" s="790"/>
      <c r="AC75" s="789"/>
      <c r="AD75" s="790"/>
      <c r="AE75" s="506"/>
      <c r="AF75" s="54"/>
    </row>
    <row r="76" spans="1:32" s="63" customFormat="1" ht="12" hidden="1" customHeight="1" x14ac:dyDescent="0.2">
      <c r="A76" s="93"/>
      <c r="B76" s="93"/>
      <c r="C76" s="94"/>
      <c r="D76" s="641"/>
      <c r="E76" s="590"/>
      <c r="F76" s="96"/>
      <c r="G76" s="96"/>
      <c r="H76" s="96"/>
      <c r="I76" s="96"/>
      <c r="J76" s="96"/>
      <c r="K76" s="96"/>
      <c r="L76" s="96"/>
      <c r="M76" s="96"/>
      <c r="N76" s="96"/>
      <c r="O76" s="96"/>
      <c r="P76" s="96"/>
      <c r="Q76" s="96"/>
      <c r="R76" s="96"/>
      <c r="S76" s="96"/>
      <c r="T76" s="96"/>
      <c r="U76" s="96"/>
      <c r="V76" s="96"/>
      <c r="W76" s="96"/>
      <c r="X76" s="96"/>
      <c r="Y76" s="96"/>
      <c r="Z76" s="461"/>
      <c r="AA76" s="789"/>
      <c r="AB76" s="790"/>
      <c r="AC76" s="789"/>
      <c r="AD76" s="790"/>
      <c r="AE76" s="506"/>
      <c r="AF76" s="54"/>
    </row>
    <row r="77" spans="1:32" s="63" customFormat="1" ht="12" hidden="1" customHeight="1" x14ac:dyDescent="0.2">
      <c r="A77" s="93"/>
      <c r="B77" s="93"/>
      <c r="C77" s="94"/>
      <c r="D77" s="641"/>
      <c r="E77" s="590"/>
      <c r="F77" s="96"/>
      <c r="G77" s="96"/>
      <c r="H77" s="96"/>
      <c r="I77" s="96"/>
      <c r="J77" s="96"/>
      <c r="K77" s="96"/>
      <c r="L77" s="96"/>
      <c r="M77" s="96"/>
      <c r="N77" s="96"/>
      <c r="O77" s="96"/>
      <c r="P77" s="96"/>
      <c r="Q77" s="96"/>
      <c r="R77" s="96"/>
      <c r="S77" s="96"/>
      <c r="T77" s="96"/>
      <c r="U77" s="96"/>
      <c r="V77" s="96"/>
      <c r="W77" s="96"/>
      <c r="X77" s="96"/>
      <c r="Y77" s="96"/>
      <c r="Z77" s="461"/>
      <c r="AA77" s="789"/>
      <c r="AB77" s="790"/>
      <c r="AC77" s="789"/>
      <c r="AD77" s="790"/>
      <c r="AE77" s="506"/>
      <c r="AF77" s="54"/>
    </row>
    <row r="78" spans="1:32" s="63" customFormat="1" ht="12" hidden="1" customHeight="1" x14ac:dyDescent="0.2">
      <c r="A78" s="93"/>
      <c r="B78" s="93"/>
      <c r="C78" s="94"/>
      <c r="D78" s="641"/>
      <c r="E78" s="590"/>
      <c r="F78" s="96"/>
      <c r="G78" s="96"/>
      <c r="H78" s="96"/>
      <c r="I78" s="96"/>
      <c r="J78" s="96"/>
      <c r="K78" s="96"/>
      <c r="L78" s="96"/>
      <c r="M78" s="96"/>
      <c r="N78" s="96"/>
      <c r="O78" s="96"/>
      <c r="P78" s="96"/>
      <c r="Q78" s="96"/>
      <c r="R78" s="96"/>
      <c r="S78" s="96"/>
      <c r="T78" s="96"/>
      <c r="U78" s="96"/>
      <c r="V78" s="96"/>
      <c r="W78" s="96"/>
      <c r="X78" s="96"/>
      <c r="Y78" s="96"/>
      <c r="Z78" s="461"/>
      <c r="AA78" s="789"/>
      <c r="AB78" s="790"/>
      <c r="AC78" s="789"/>
      <c r="AD78" s="790"/>
      <c r="AE78" s="506"/>
      <c r="AF78" s="54"/>
    </row>
    <row r="79" spans="1:32" s="63" customFormat="1" ht="12" hidden="1" customHeight="1" x14ac:dyDescent="0.2">
      <c r="A79" s="93"/>
      <c r="B79" s="93"/>
      <c r="C79" s="94"/>
      <c r="D79" s="641"/>
      <c r="E79" s="590"/>
      <c r="F79" s="96"/>
      <c r="G79" s="96"/>
      <c r="H79" s="96"/>
      <c r="I79" s="96"/>
      <c r="J79" s="96"/>
      <c r="K79" s="96"/>
      <c r="L79" s="96"/>
      <c r="M79" s="96"/>
      <c r="N79" s="96"/>
      <c r="O79" s="96"/>
      <c r="P79" s="96"/>
      <c r="Q79" s="96"/>
      <c r="R79" s="96"/>
      <c r="S79" s="96"/>
      <c r="T79" s="96"/>
      <c r="U79" s="96"/>
      <c r="V79" s="96"/>
      <c r="W79" s="96"/>
      <c r="X79" s="96"/>
      <c r="Y79" s="96"/>
      <c r="Z79" s="461"/>
      <c r="AA79" s="789"/>
      <c r="AB79" s="790"/>
      <c r="AC79" s="789"/>
      <c r="AD79" s="790"/>
      <c r="AE79" s="506"/>
      <c r="AF79" s="54"/>
    </row>
    <row r="80" spans="1:32" s="63" customFormat="1" ht="12" hidden="1" customHeight="1" x14ac:dyDescent="0.2">
      <c r="A80" s="93"/>
      <c r="B80" s="93"/>
      <c r="C80" s="94"/>
      <c r="D80" s="641"/>
      <c r="E80" s="590"/>
      <c r="F80" s="96"/>
      <c r="G80" s="96"/>
      <c r="H80" s="96"/>
      <c r="I80" s="96"/>
      <c r="J80" s="96"/>
      <c r="K80" s="96"/>
      <c r="L80" s="96"/>
      <c r="M80" s="96"/>
      <c r="N80" s="96"/>
      <c r="O80" s="96"/>
      <c r="P80" s="96"/>
      <c r="Q80" s="96"/>
      <c r="R80" s="96"/>
      <c r="S80" s="96"/>
      <c r="T80" s="96"/>
      <c r="U80" s="96"/>
      <c r="V80" s="96"/>
      <c r="W80" s="96"/>
      <c r="X80" s="96"/>
      <c r="Y80" s="96"/>
      <c r="Z80" s="461"/>
      <c r="AA80" s="789"/>
      <c r="AB80" s="790"/>
      <c r="AC80" s="789"/>
      <c r="AD80" s="790"/>
      <c r="AE80" s="506"/>
      <c r="AF80" s="54"/>
    </row>
    <row r="81" spans="1:32" s="63" customFormat="1" ht="12" hidden="1" customHeight="1" x14ac:dyDescent="0.2">
      <c r="A81" s="93"/>
      <c r="B81" s="93"/>
      <c r="C81" s="94"/>
      <c r="D81" s="641"/>
      <c r="E81" s="590"/>
      <c r="F81" s="96"/>
      <c r="G81" s="96"/>
      <c r="H81" s="96"/>
      <c r="I81" s="96"/>
      <c r="J81" s="96"/>
      <c r="K81" s="96"/>
      <c r="L81" s="96"/>
      <c r="M81" s="96"/>
      <c r="N81" s="96"/>
      <c r="O81" s="96"/>
      <c r="P81" s="96"/>
      <c r="Q81" s="96"/>
      <c r="R81" s="96"/>
      <c r="S81" s="96"/>
      <c r="T81" s="96"/>
      <c r="U81" s="96"/>
      <c r="V81" s="96"/>
      <c r="W81" s="96"/>
      <c r="X81" s="96"/>
      <c r="Y81" s="96"/>
      <c r="Z81" s="461"/>
      <c r="AA81" s="789"/>
      <c r="AB81" s="790"/>
      <c r="AC81" s="789"/>
      <c r="AD81" s="790"/>
      <c r="AE81" s="506"/>
      <c r="AF81" s="54"/>
    </row>
    <row r="82" spans="1:32" s="63" customFormat="1" ht="12" hidden="1" customHeight="1" x14ac:dyDescent="0.2">
      <c r="A82" s="93"/>
      <c r="B82" s="93"/>
      <c r="C82" s="94"/>
      <c r="D82" s="641"/>
      <c r="E82" s="590"/>
      <c r="F82" s="96"/>
      <c r="G82" s="96"/>
      <c r="H82" s="96"/>
      <c r="I82" s="96"/>
      <c r="J82" s="96"/>
      <c r="K82" s="96"/>
      <c r="L82" s="96"/>
      <c r="M82" s="96"/>
      <c r="N82" s="96"/>
      <c r="O82" s="96"/>
      <c r="P82" s="96"/>
      <c r="Q82" s="96"/>
      <c r="R82" s="96"/>
      <c r="S82" s="96"/>
      <c r="T82" s="96"/>
      <c r="U82" s="96"/>
      <c r="V82" s="96"/>
      <c r="W82" s="96"/>
      <c r="X82" s="96"/>
      <c r="Y82" s="96"/>
      <c r="Z82" s="461"/>
      <c r="AA82" s="789"/>
      <c r="AB82" s="790"/>
      <c r="AC82" s="789"/>
      <c r="AD82" s="790"/>
      <c r="AE82" s="506"/>
      <c r="AF82" s="54"/>
    </row>
    <row r="83" spans="1:32" s="63" customFormat="1" ht="12" hidden="1" customHeight="1" x14ac:dyDescent="0.2">
      <c r="A83" s="93"/>
      <c r="B83" s="93"/>
      <c r="C83" s="94"/>
      <c r="D83" s="641"/>
      <c r="E83" s="590"/>
      <c r="F83" s="96"/>
      <c r="G83" s="96"/>
      <c r="H83" s="96"/>
      <c r="I83" s="96"/>
      <c r="J83" s="96"/>
      <c r="K83" s="96"/>
      <c r="L83" s="96"/>
      <c r="M83" s="96"/>
      <c r="N83" s="96"/>
      <c r="O83" s="96"/>
      <c r="P83" s="96"/>
      <c r="Q83" s="96"/>
      <c r="R83" s="96"/>
      <c r="S83" s="96"/>
      <c r="T83" s="96"/>
      <c r="U83" s="96"/>
      <c r="V83" s="96"/>
      <c r="W83" s="96"/>
      <c r="X83" s="96"/>
      <c r="Y83" s="96"/>
      <c r="Z83" s="461"/>
      <c r="AA83" s="789"/>
      <c r="AB83" s="790"/>
      <c r="AC83" s="789"/>
      <c r="AD83" s="790"/>
      <c r="AE83" s="506"/>
      <c r="AF83" s="54"/>
    </row>
    <row r="84" spans="1:32" s="63" customFormat="1" ht="12" hidden="1" customHeight="1" x14ac:dyDescent="0.2">
      <c r="A84" s="93"/>
      <c r="B84" s="93"/>
      <c r="C84" s="94"/>
      <c r="D84" s="641"/>
      <c r="E84" s="590"/>
      <c r="F84" s="96"/>
      <c r="G84" s="96"/>
      <c r="H84" s="96"/>
      <c r="I84" s="96"/>
      <c r="J84" s="96"/>
      <c r="K84" s="96"/>
      <c r="L84" s="96"/>
      <c r="M84" s="96"/>
      <c r="N84" s="96"/>
      <c r="O84" s="96"/>
      <c r="P84" s="96"/>
      <c r="Q84" s="96"/>
      <c r="R84" s="96"/>
      <c r="S84" s="96"/>
      <c r="T84" s="96"/>
      <c r="U84" s="96"/>
      <c r="V84" s="96"/>
      <c r="W84" s="96"/>
      <c r="X84" s="96"/>
      <c r="Y84" s="96"/>
      <c r="Z84" s="461"/>
      <c r="AA84" s="789"/>
      <c r="AB84" s="790"/>
      <c r="AC84" s="789"/>
      <c r="AD84" s="790"/>
      <c r="AE84" s="506"/>
      <c r="AF84" s="54"/>
    </row>
    <row r="85" spans="1:32" s="63" customFormat="1" ht="12" hidden="1" customHeight="1" x14ac:dyDescent="0.2">
      <c r="A85" s="93"/>
      <c r="B85" s="93"/>
      <c r="C85" s="94"/>
      <c r="D85" s="641"/>
      <c r="E85" s="590"/>
      <c r="F85" s="96"/>
      <c r="G85" s="96"/>
      <c r="H85" s="96"/>
      <c r="I85" s="96"/>
      <c r="J85" s="96"/>
      <c r="K85" s="96"/>
      <c r="L85" s="96"/>
      <c r="M85" s="96"/>
      <c r="N85" s="96"/>
      <c r="O85" s="96"/>
      <c r="P85" s="96"/>
      <c r="Q85" s="96"/>
      <c r="R85" s="96"/>
      <c r="S85" s="96"/>
      <c r="T85" s="96"/>
      <c r="U85" s="96"/>
      <c r="V85" s="96"/>
      <c r="W85" s="96"/>
      <c r="X85" s="96"/>
      <c r="Y85" s="96"/>
      <c r="Z85" s="461"/>
      <c r="AA85" s="789"/>
      <c r="AB85" s="790"/>
      <c r="AC85" s="789"/>
      <c r="AD85" s="790"/>
      <c r="AE85" s="506"/>
      <c r="AF85" s="54"/>
    </row>
    <row r="86" spans="1:32" s="63" customFormat="1" ht="12" hidden="1" customHeight="1" x14ac:dyDescent="0.2">
      <c r="A86" s="93"/>
      <c r="B86" s="93"/>
      <c r="C86" s="94"/>
      <c r="D86" s="641"/>
      <c r="E86" s="590"/>
      <c r="F86" s="96"/>
      <c r="G86" s="96"/>
      <c r="H86" s="96"/>
      <c r="I86" s="96"/>
      <c r="J86" s="96"/>
      <c r="K86" s="96"/>
      <c r="L86" s="96"/>
      <c r="M86" s="96"/>
      <c r="N86" s="96"/>
      <c r="O86" s="96"/>
      <c r="P86" s="96"/>
      <c r="Q86" s="96"/>
      <c r="R86" s="96"/>
      <c r="S86" s="96"/>
      <c r="T86" s="96"/>
      <c r="U86" s="96"/>
      <c r="V86" s="96"/>
      <c r="W86" s="96"/>
      <c r="X86" s="96"/>
      <c r="Y86" s="96"/>
      <c r="Z86" s="461"/>
      <c r="AA86" s="789"/>
      <c r="AB86" s="790"/>
      <c r="AC86" s="789"/>
      <c r="AD86" s="790"/>
      <c r="AE86" s="506"/>
      <c r="AF86" s="54"/>
    </row>
    <row r="87" spans="1:32" s="63" customFormat="1" ht="12" hidden="1" customHeight="1" x14ac:dyDescent="0.2">
      <c r="A87" s="93"/>
      <c r="B87" s="93"/>
      <c r="C87" s="94"/>
      <c r="D87" s="641"/>
      <c r="E87" s="590"/>
      <c r="F87" s="96"/>
      <c r="G87" s="96"/>
      <c r="H87" s="96"/>
      <c r="I87" s="96"/>
      <c r="J87" s="96"/>
      <c r="K87" s="96"/>
      <c r="L87" s="96"/>
      <c r="M87" s="96"/>
      <c r="N87" s="96"/>
      <c r="O87" s="96"/>
      <c r="P87" s="96"/>
      <c r="Q87" s="96"/>
      <c r="R87" s="96"/>
      <c r="S87" s="96"/>
      <c r="T87" s="96"/>
      <c r="U87" s="96"/>
      <c r="V87" s="96"/>
      <c r="W87" s="96"/>
      <c r="X87" s="96"/>
      <c r="Y87" s="96"/>
      <c r="Z87" s="461"/>
      <c r="AA87" s="789"/>
      <c r="AB87" s="790"/>
      <c r="AC87" s="789"/>
      <c r="AD87" s="790"/>
      <c r="AE87" s="506"/>
      <c r="AF87" s="54"/>
    </row>
    <row r="88" spans="1:32" s="63" customFormat="1" ht="12" hidden="1" customHeight="1" x14ac:dyDescent="0.2">
      <c r="A88" s="93"/>
      <c r="B88" s="93"/>
      <c r="C88" s="94"/>
      <c r="D88" s="641"/>
      <c r="E88" s="590"/>
      <c r="F88" s="96"/>
      <c r="G88" s="96"/>
      <c r="H88" s="96"/>
      <c r="I88" s="96"/>
      <c r="J88" s="96"/>
      <c r="K88" s="96"/>
      <c r="L88" s="96"/>
      <c r="M88" s="96"/>
      <c r="N88" s="96"/>
      <c r="O88" s="96"/>
      <c r="P88" s="96"/>
      <c r="Q88" s="96"/>
      <c r="R88" s="96"/>
      <c r="S88" s="96"/>
      <c r="T88" s="96"/>
      <c r="U88" s="96"/>
      <c r="V88" s="96"/>
      <c r="W88" s="96"/>
      <c r="X88" s="96"/>
      <c r="Y88" s="96"/>
      <c r="Z88" s="461"/>
      <c r="AA88" s="789"/>
      <c r="AB88" s="790"/>
      <c r="AC88" s="789"/>
      <c r="AD88" s="790"/>
      <c r="AE88" s="506"/>
      <c r="AF88" s="54"/>
    </row>
    <row r="89" spans="1:32" s="63" customFormat="1" ht="12" hidden="1" customHeight="1" x14ac:dyDescent="0.2">
      <c r="A89" s="93"/>
      <c r="B89" s="93"/>
      <c r="C89" s="94"/>
      <c r="D89" s="641"/>
      <c r="E89" s="590"/>
      <c r="F89" s="96"/>
      <c r="G89" s="96"/>
      <c r="H89" s="96"/>
      <c r="I89" s="96"/>
      <c r="J89" s="96"/>
      <c r="K89" s="96"/>
      <c r="L89" s="96"/>
      <c r="M89" s="96"/>
      <c r="N89" s="96"/>
      <c r="O89" s="96"/>
      <c r="P89" s="96"/>
      <c r="Q89" s="96"/>
      <c r="R89" s="96"/>
      <c r="S89" s="96"/>
      <c r="T89" s="96"/>
      <c r="U89" s="96"/>
      <c r="V89" s="96"/>
      <c r="W89" s="96"/>
      <c r="X89" s="96"/>
      <c r="Y89" s="96"/>
      <c r="Z89" s="461"/>
      <c r="AA89" s="789"/>
      <c r="AB89" s="790"/>
      <c r="AC89" s="789"/>
      <c r="AD89" s="790"/>
      <c r="AE89" s="506"/>
      <c r="AF89" s="54"/>
    </row>
    <row r="90" spans="1:32" s="63" customFormat="1" ht="12" hidden="1" customHeight="1" x14ac:dyDescent="0.2">
      <c r="A90" s="93"/>
      <c r="B90" s="93"/>
      <c r="C90" s="94"/>
      <c r="D90" s="641"/>
      <c r="E90" s="590"/>
      <c r="F90" s="96"/>
      <c r="G90" s="96"/>
      <c r="H90" s="96"/>
      <c r="I90" s="96"/>
      <c r="J90" s="96"/>
      <c r="K90" s="96"/>
      <c r="L90" s="96"/>
      <c r="M90" s="96"/>
      <c r="N90" s="96"/>
      <c r="O90" s="96"/>
      <c r="P90" s="96"/>
      <c r="Q90" s="96"/>
      <c r="R90" s="96"/>
      <c r="S90" s="96"/>
      <c r="T90" s="96"/>
      <c r="U90" s="96"/>
      <c r="V90" s="96"/>
      <c r="W90" s="96"/>
      <c r="X90" s="96"/>
      <c r="Y90" s="96"/>
      <c r="Z90" s="461"/>
      <c r="AA90" s="789"/>
      <c r="AB90" s="790"/>
      <c r="AC90" s="789"/>
      <c r="AD90" s="790"/>
      <c r="AE90" s="506"/>
      <c r="AF90" s="54"/>
    </row>
    <row r="91" spans="1:32" s="63" customFormat="1" ht="12" hidden="1" customHeight="1" x14ac:dyDescent="0.2">
      <c r="A91" s="93"/>
      <c r="B91" s="93"/>
      <c r="C91" s="94"/>
      <c r="D91" s="641"/>
      <c r="E91" s="590"/>
      <c r="F91" s="96"/>
      <c r="G91" s="96"/>
      <c r="H91" s="96"/>
      <c r="I91" s="96"/>
      <c r="J91" s="96"/>
      <c r="K91" s="96"/>
      <c r="L91" s="96"/>
      <c r="M91" s="96"/>
      <c r="N91" s="96"/>
      <c r="O91" s="96"/>
      <c r="P91" s="96"/>
      <c r="Q91" s="96"/>
      <c r="R91" s="96"/>
      <c r="S91" s="96"/>
      <c r="T91" s="96"/>
      <c r="U91" s="96"/>
      <c r="V91" s="96"/>
      <c r="W91" s="96"/>
      <c r="X91" s="96"/>
      <c r="Y91" s="96"/>
      <c r="Z91" s="461"/>
      <c r="AA91" s="789"/>
      <c r="AB91" s="790"/>
      <c r="AC91" s="789"/>
      <c r="AD91" s="790"/>
      <c r="AE91" s="506"/>
      <c r="AF91" s="54"/>
    </row>
    <row r="92" spans="1:32" s="63" customFormat="1" ht="12" hidden="1" customHeight="1" x14ac:dyDescent="0.2">
      <c r="A92" s="93"/>
      <c r="B92" s="93"/>
      <c r="C92" s="94"/>
      <c r="D92" s="641"/>
      <c r="E92" s="590"/>
      <c r="F92" s="96"/>
      <c r="G92" s="96"/>
      <c r="H92" s="96"/>
      <c r="I92" s="96"/>
      <c r="J92" s="96"/>
      <c r="K92" s="96"/>
      <c r="L92" s="96"/>
      <c r="M92" s="96"/>
      <c r="N92" s="96"/>
      <c r="O92" s="96"/>
      <c r="P92" s="96"/>
      <c r="Q92" s="96"/>
      <c r="R92" s="96"/>
      <c r="S92" s="96"/>
      <c r="T92" s="96"/>
      <c r="U92" s="96"/>
      <c r="V92" s="96"/>
      <c r="W92" s="96"/>
      <c r="X92" s="96"/>
      <c r="Y92" s="96"/>
      <c r="Z92" s="461"/>
      <c r="AA92" s="789"/>
      <c r="AB92" s="790"/>
      <c r="AC92" s="789"/>
      <c r="AD92" s="790"/>
      <c r="AE92" s="506"/>
      <c r="AF92" s="54"/>
    </row>
    <row r="93" spans="1:32" s="63" customFormat="1" ht="12" hidden="1" customHeight="1" x14ac:dyDescent="0.2">
      <c r="A93" s="93"/>
      <c r="B93" s="93"/>
      <c r="C93" s="94"/>
      <c r="D93" s="641"/>
      <c r="E93" s="590"/>
      <c r="F93" s="96"/>
      <c r="G93" s="96"/>
      <c r="H93" s="96"/>
      <c r="I93" s="96"/>
      <c r="J93" s="96"/>
      <c r="K93" s="96"/>
      <c r="L93" s="96"/>
      <c r="M93" s="96"/>
      <c r="N93" s="96"/>
      <c r="O93" s="96"/>
      <c r="P93" s="96"/>
      <c r="Q93" s="96"/>
      <c r="R93" s="96"/>
      <c r="S93" s="96"/>
      <c r="T93" s="96"/>
      <c r="U93" s="96"/>
      <c r="V93" s="96"/>
      <c r="W93" s="96"/>
      <c r="X93" s="96"/>
      <c r="Y93" s="96"/>
      <c r="Z93" s="461"/>
      <c r="AA93" s="789"/>
      <c r="AB93" s="790"/>
      <c r="AC93" s="789"/>
      <c r="AD93" s="790"/>
      <c r="AE93" s="506"/>
      <c r="AF93" s="54"/>
    </row>
    <row r="94" spans="1:32" s="63" customFormat="1" ht="12" hidden="1" customHeight="1" x14ac:dyDescent="0.2">
      <c r="A94" s="93"/>
      <c r="B94" s="93"/>
      <c r="C94" s="94"/>
      <c r="D94" s="641"/>
      <c r="E94" s="590"/>
      <c r="F94" s="96"/>
      <c r="G94" s="96"/>
      <c r="H94" s="96"/>
      <c r="I94" s="96"/>
      <c r="J94" s="96"/>
      <c r="K94" s="96"/>
      <c r="L94" s="96"/>
      <c r="M94" s="96"/>
      <c r="N94" s="96"/>
      <c r="O94" s="96"/>
      <c r="P94" s="96"/>
      <c r="Q94" s="96"/>
      <c r="R94" s="96"/>
      <c r="S94" s="96"/>
      <c r="T94" s="96"/>
      <c r="U94" s="96"/>
      <c r="V94" s="96"/>
      <c r="W94" s="96"/>
      <c r="X94" s="96"/>
      <c r="Y94" s="96"/>
      <c r="Z94" s="461"/>
      <c r="AA94" s="789"/>
      <c r="AB94" s="790"/>
      <c r="AC94" s="789"/>
      <c r="AD94" s="790"/>
      <c r="AE94" s="506"/>
      <c r="AF94" s="54"/>
    </row>
    <row r="95" spans="1:32" s="63" customFormat="1" ht="12" hidden="1" customHeight="1" x14ac:dyDescent="0.2">
      <c r="A95" s="93"/>
      <c r="B95" s="93"/>
      <c r="C95" s="94"/>
      <c r="D95" s="641"/>
      <c r="E95" s="590"/>
      <c r="F95" s="96"/>
      <c r="G95" s="96"/>
      <c r="H95" s="96"/>
      <c r="I95" s="96"/>
      <c r="J95" s="96"/>
      <c r="K95" s="96"/>
      <c r="L95" s="96"/>
      <c r="M95" s="96"/>
      <c r="N95" s="96"/>
      <c r="O95" s="96"/>
      <c r="P95" s="96"/>
      <c r="Q95" s="96"/>
      <c r="R95" s="96"/>
      <c r="S95" s="96"/>
      <c r="T95" s="96"/>
      <c r="U95" s="96"/>
      <c r="V95" s="96"/>
      <c r="W95" s="96"/>
      <c r="X95" s="96"/>
      <c r="Y95" s="96"/>
      <c r="Z95" s="461"/>
      <c r="AA95" s="789"/>
      <c r="AB95" s="790"/>
      <c r="AC95" s="789"/>
      <c r="AD95" s="790"/>
      <c r="AE95" s="506"/>
      <c r="AF95" s="54"/>
    </row>
    <row r="96" spans="1:32" s="63" customFormat="1" ht="12" hidden="1" customHeight="1" x14ac:dyDescent="0.2">
      <c r="A96" s="93"/>
      <c r="B96" s="93"/>
      <c r="C96" s="94"/>
      <c r="D96" s="641"/>
      <c r="E96" s="590"/>
      <c r="F96" s="96"/>
      <c r="G96" s="96"/>
      <c r="H96" s="96"/>
      <c r="I96" s="96"/>
      <c r="J96" s="96"/>
      <c r="K96" s="96"/>
      <c r="L96" s="96"/>
      <c r="M96" s="96"/>
      <c r="N96" s="96"/>
      <c r="O96" s="96"/>
      <c r="P96" s="96"/>
      <c r="Q96" s="96"/>
      <c r="R96" s="96"/>
      <c r="S96" s="96"/>
      <c r="T96" s="96"/>
      <c r="U96" s="96"/>
      <c r="V96" s="96"/>
      <c r="W96" s="96"/>
      <c r="X96" s="96"/>
      <c r="Y96" s="96"/>
      <c r="Z96" s="461"/>
      <c r="AA96" s="789"/>
      <c r="AB96" s="790"/>
      <c r="AC96" s="789"/>
      <c r="AD96" s="790"/>
      <c r="AE96" s="506"/>
      <c r="AF96" s="54"/>
    </row>
    <row r="97" spans="1:32" s="63" customFormat="1" ht="12" hidden="1" customHeight="1" x14ac:dyDescent="0.2">
      <c r="A97" s="93"/>
      <c r="B97" s="93"/>
      <c r="C97" s="94"/>
      <c r="D97" s="641"/>
      <c r="E97" s="590"/>
      <c r="F97" s="96"/>
      <c r="G97" s="96"/>
      <c r="H97" s="96"/>
      <c r="I97" s="96"/>
      <c r="J97" s="96"/>
      <c r="K97" s="96"/>
      <c r="L97" s="96"/>
      <c r="M97" s="96"/>
      <c r="N97" s="96"/>
      <c r="O97" s="96"/>
      <c r="P97" s="96"/>
      <c r="Q97" s="96"/>
      <c r="R97" s="96"/>
      <c r="S97" s="96"/>
      <c r="T97" s="96"/>
      <c r="U97" s="96"/>
      <c r="V97" s="96"/>
      <c r="W97" s="96"/>
      <c r="X97" s="96"/>
      <c r="Y97" s="96"/>
      <c r="Z97" s="461"/>
      <c r="AA97" s="789"/>
      <c r="AB97" s="790"/>
      <c r="AC97" s="789"/>
      <c r="AD97" s="790"/>
      <c r="AE97" s="506"/>
      <c r="AF97" s="54"/>
    </row>
    <row r="98" spans="1:32" s="63" customFormat="1" ht="12" hidden="1" customHeight="1" x14ac:dyDescent="0.2">
      <c r="A98" s="93"/>
      <c r="B98" s="93"/>
      <c r="C98" s="94"/>
      <c r="D98" s="641"/>
      <c r="E98" s="590"/>
      <c r="F98" s="96"/>
      <c r="G98" s="96"/>
      <c r="H98" s="96"/>
      <c r="I98" s="96"/>
      <c r="J98" s="96"/>
      <c r="K98" s="96"/>
      <c r="L98" s="96"/>
      <c r="M98" s="96"/>
      <c r="N98" s="96"/>
      <c r="O98" s="96"/>
      <c r="P98" s="96"/>
      <c r="Q98" s="96"/>
      <c r="R98" s="96"/>
      <c r="S98" s="96"/>
      <c r="T98" s="96"/>
      <c r="U98" s="96"/>
      <c r="V98" s="96"/>
      <c r="W98" s="96"/>
      <c r="X98" s="96"/>
      <c r="Y98" s="96"/>
      <c r="Z98" s="461"/>
      <c r="AA98" s="789"/>
      <c r="AB98" s="790"/>
      <c r="AC98" s="789"/>
      <c r="AD98" s="790"/>
      <c r="AE98" s="506"/>
      <c r="AF98" s="54"/>
    </row>
    <row r="99" spans="1:32" s="63" customFormat="1" ht="12" hidden="1" customHeight="1" x14ac:dyDescent="0.2">
      <c r="A99" s="93"/>
      <c r="B99" s="93"/>
      <c r="C99" s="94"/>
      <c r="D99" s="641"/>
      <c r="E99" s="590"/>
      <c r="F99" s="96"/>
      <c r="G99" s="96"/>
      <c r="H99" s="96"/>
      <c r="I99" s="96"/>
      <c r="J99" s="96"/>
      <c r="K99" s="96"/>
      <c r="L99" s="96"/>
      <c r="M99" s="96"/>
      <c r="N99" s="96"/>
      <c r="O99" s="96"/>
      <c r="P99" s="96"/>
      <c r="Q99" s="96"/>
      <c r="R99" s="96"/>
      <c r="S99" s="96"/>
      <c r="T99" s="96"/>
      <c r="U99" s="96"/>
      <c r="V99" s="96"/>
      <c r="W99" s="96"/>
      <c r="X99" s="96"/>
      <c r="Y99" s="96"/>
      <c r="Z99" s="461"/>
      <c r="AA99" s="789"/>
      <c r="AB99" s="790"/>
      <c r="AC99" s="789"/>
      <c r="AD99" s="790"/>
      <c r="AE99" s="506"/>
      <c r="AF99" s="54"/>
    </row>
    <row r="100" spans="1:32" s="63" customFormat="1" ht="12" hidden="1" customHeight="1" x14ac:dyDescent="0.2">
      <c r="A100" s="93"/>
      <c r="B100" s="93"/>
      <c r="C100" s="94"/>
      <c r="D100" s="641"/>
      <c r="E100" s="590"/>
      <c r="F100" s="96"/>
      <c r="G100" s="96"/>
      <c r="H100" s="96"/>
      <c r="I100" s="96"/>
      <c r="J100" s="96"/>
      <c r="K100" s="96"/>
      <c r="L100" s="96"/>
      <c r="M100" s="96"/>
      <c r="N100" s="96"/>
      <c r="O100" s="96"/>
      <c r="P100" s="96"/>
      <c r="Q100" s="96"/>
      <c r="R100" s="96"/>
      <c r="S100" s="96"/>
      <c r="T100" s="96"/>
      <c r="U100" s="96"/>
      <c r="V100" s="96"/>
      <c r="W100" s="96"/>
      <c r="X100" s="96"/>
      <c r="Y100" s="96"/>
      <c r="Z100" s="461"/>
      <c r="AA100" s="789"/>
      <c r="AB100" s="790"/>
      <c r="AC100" s="789"/>
      <c r="AD100" s="790"/>
      <c r="AE100" s="506"/>
      <c r="AF100" s="54"/>
    </row>
    <row r="101" spans="1:32" s="63" customFormat="1" ht="12" hidden="1" customHeight="1" x14ac:dyDescent="0.2">
      <c r="A101" s="93"/>
      <c r="B101" s="93"/>
      <c r="C101" s="94"/>
      <c r="D101" s="641"/>
      <c r="E101" s="590"/>
      <c r="F101" s="96"/>
      <c r="G101" s="96"/>
      <c r="H101" s="96"/>
      <c r="I101" s="96"/>
      <c r="J101" s="96"/>
      <c r="K101" s="96"/>
      <c r="L101" s="96"/>
      <c r="M101" s="96"/>
      <c r="N101" s="96"/>
      <c r="O101" s="96"/>
      <c r="P101" s="96"/>
      <c r="Q101" s="96"/>
      <c r="R101" s="96"/>
      <c r="S101" s="96"/>
      <c r="T101" s="96"/>
      <c r="U101" s="96"/>
      <c r="V101" s="96"/>
      <c r="W101" s="96"/>
      <c r="X101" s="96"/>
      <c r="Y101" s="96"/>
      <c r="Z101" s="461"/>
      <c r="AA101" s="789"/>
      <c r="AB101" s="790"/>
      <c r="AC101" s="789"/>
      <c r="AD101" s="790"/>
      <c r="AE101" s="506"/>
      <c r="AF101" s="54"/>
    </row>
    <row r="102" spans="1:32" s="63" customFormat="1" ht="12" hidden="1" customHeight="1" x14ac:dyDescent="0.2">
      <c r="A102" s="93"/>
      <c r="B102" s="93"/>
      <c r="C102" s="94"/>
      <c r="D102" s="641"/>
      <c r="E102" s="590"/>
      <c r="F102" s="96"/>
      <c r="G102" s="96"/>
      <c r="H102" s="96"/>
      <c r="I102" s="96"/>
      <c r="J102" s="96"/>
      <c r="K102" s="96"/>
      <c r="L102" s="96"/>
      <c r="M102" s="96"/>
      <c r="N102" s="96"/>
      <c r="O102" s="96"/>
      <c r="P102" s="96"/>
      <c r="Q102" s="96"/>
      <c r="R102" s="96"/>
      <c r="S102" s="96"/>
      <c r="T102" s="96"/>
      <c r="U102" s="96"/>
      <c r="V102" s="96"/>
      <c r="W102" s="96"/>
      <c r="X102" s="96"/>
      <c r="Y102" s="96"/>
      <c r="Z102" s="461"/>
      <c r="AA102" s="789"/>
      <c r="AB102" s="790"/>
      <c r="AC102" s="789"/>
      <c r="AD102" s="790"/>
      <c r="AE102" s="506"/>
      <c r="AF102" s="54"/>
    </row>
    <row r="103" spans="1:32" s="63" customFormat="1" ht="12" hidden="1" customHeight="1" x14ac:dyDescent="0.2">
      <c r="A103" s="93"/>
      <c r="B103" s="93"/>
      <c r="C103" s="94"/>
      <c r="D103" s="641"/>
      <c r="E103" s="590"/>
      <c r="F103" s="96"/>
      <c r="G103" s="96"/>
      <c r="H103" s="96"/>
      <c r="I103" s="96"/>
      <c r="J103" s="96"/>
      <c r="K103" s="96"/>
      <c r="L103" s="96"/>
      <c r="M103" s="96"/>
      <c r="N103" s="96"/>
      <c r="O103" s="96"/>
      <c r="P103" s="96"/>
      <c r="Q103" s="96"/>
      <c r="R103" s="96"/>
      <c r="S103" s="96"/>
      <c r="T103" s="96"/>
      <c r="U103" s="96"/>
      <c r="V103" s="96"/>
      <c r="W103" s="96"/>
      <c r="X103" s="96"/>
      <c r="Y103" s="96"/>
      <c r="Z103" s="461"/>
      <c r="AA103" s="789"/>
      <c r="AB103" s="790"/>
      <c r="AC103" s="789"/>
      <c r="AD103" s="790"/>
      <c r="AE103" s="506"/>
      <c r="AF103" s="54"/>
    </row>
    <row r="104" spans="1:32" s="63" customFormat="1" ht="12" hidden="1" customHeight="1" x14ac:dyDescent="0.2">
      <c r="A104" s="93"/>
      <c r="B104" s="93"/>
      <c r="C104" s="94"/>
      <c r="D104" s="641"/>
      <c r="E104" s="590"/>
      <c r="F104" s="96"/>
      <c r="G104" s="96"/>
      <c r="H104" s="96"/>
      <c r="I104" s="96"/>
      <c r="J104" s="96"/>
      <c r="K104" s="96"/>
      <c r="L104" s="96"/>
      <c r="M104" s="96"/>
      <c r="N104" s="96"/>
      <c r="O104" s="96"/>
      <c r="P104" s="96"/>
      <c r="Q104" s="96"/>
      <c r="R104" s="96"/>
      <c r="S104" s="96"/>
      <c r="T104" s="96"/>
      <c r="U104" s="96"/>
      <c r="V104" s="96"/>
      <c r="W104" s="96"/>
      <c r="X104" s="96"/>
      <c r="Y104" s="96"/>
      <c r="Z104" s="461"/>
      <c r="AA104" s="789"/>
      <c r="AB104" s="790"/>
      <c r="AC104" s="789"/>
      <c r="AD104" s="790"/>
      <c r="AE104" s="506"/>
      <c r="AF104" s="54"/>
    </row>
    <row r="105" spans="1:32" s="63" customFormat="1" ht="12" hidden="1" customHeight="1" x14ac:dyDescent="0.2">
      <c r="A105" s="93"/>
      <c r="B105" s="93"/>
      <c r="C105" s="94"/>
      <c r="D105" s="641"/>
      <c r="E105" s="590"/>
      <c r="F105" s="96"/>
      <c r="G105" s="96"/>
      <c r="H105" s="96"/>
      <c r="I105" s="96"/>
      <c r="J105" s="96"/>
      <c r="K105" s="96"/>
      <c r="L105" s="96"/>
      <c r="M105" s="96"/>
      <c r="N105" s="96"/>
      <c r="O105" s="96"/>
      <c r="P105" s="96"/>
      <c r="Q105" s="96"/>
      <c r="R105" s="96"/>
      <c r="S105" s="96"/>
      <c r="T105" s="96"/>
      <c r="U105" s="96"/>
      <c r="V105" s="96"/>
      <c r="W105" s="96"/>
      <c r="X105" s="96"/>
      <c r="Y105" s="96"/>
      <c r="Z105" s="461"/>
      <c r="AA105" s="789"/>
      <c r="AB105" s="790"/>
      <c r="AC105" s="789"/>
      <c r="AD105" s="790"/>
      <c r="AE105" s="506"/>
      <c r="AF105" s="54"/>
    </row>
    <row r="106" spans="1:32" s="63" customFormat="1" ht="12" hidden="1" customHeight="1" x14ac:dyDescent="0.2">
      <c r="A106" s="93"/>
      <c r="B106" s="93"/>
      <c r="C106" s="94"/>
      <c r="D106" s="641"/>
      <c r="E106" s="590"/>
      <c r="F106" s="96"/>
      <c r="G106" s="96"/>
      <c r="H106" s="96"/>
      <c r="I106" s="96"/>
      <c r="J106" s="96"/>
      <c r="K106" s="96"/>
      <c r="L106" s="96"/>
      <c r="M106" s="96"/>
      <c r="N106" s="96"/>
      <c r="O106" s="96"/>
      <c r="P106" s="96"/>
      <c r="Q106" s="96"/>
      <c r="R106" s="96"/>
      <c r="S106" s="96"/>
      <c r="T106" s="96"/>
      <c r="U106" s="96"/>
      <c r="V106" s="96"/>
      <c r="W106" s="96"/>
      <c r="X106" s="96"/>
      <c r="Y106" s="96"/>
      <c r="Z106" s="461"/>
      <c r="AA106" s="789"/>
      <c r="AB106" s="790"/>
      <c r="AC106" s="789"/>
      <c r="AD106" s="790"/>
      <c r="AE106" s="506"/>
      <c r="AF106" s="54"/>
    </row>
    <row r="107" spans="1:32" s="63" customFormat="1" ht="12" hidden="1" customHeight="1" x14ac:dyDescent="0.2">
      <c r="A107" s="93"/>
      <c r="B107" s="93"/>
      <c r="C107" s="94"/>
      <c r="D107" s="641"/>
      <c r="E107" s="590"/>
      <c r="F107" s="96"/>
      <c r="G107" s="96"/>
      <c r="H107" s="96"/>
      <c r="I107" s="96"/>
      <c r="J107" s="96"/>
      <c r="K107" s="96"/>
      <c r="L107" s="96"/>
      <c r="M107" s="96"/>
      <c r="N107" s="96"/>
      <c r="O107" s="96"/>
      <c r="P107" s="96"/>
      <c r="Q107" s="96"/>
      <c r="R107" s="96"/>
      <c r="S107" s="96"/>
      <c r="T107" s="96"/>
      <c r="U107" s="96"/>
      <c r="V107" s="96"/>
      <c r="W107" s="96"/>
      <c r="X107" s="96"/>
      <c r="Y107" s="96"/>
      <c r="Z107" s="461"/>
      <c r="AA107" s="789"/>
      <c r="AB107" s="790"/>
      <c r="AC107" s="789"/>
      <c r="AD107" s="790"/>
      <c r="AE107" s="506"/>
      <c r="AF107" s="54"/>
    </row>
    <row r="108" spans="1:32" s="63" customFormat="1" ht="12" hidden="1" customHeight="1" x14ac:dyDescent="0.2">
      <c r="A108" s="93"/>
      <c r="B108" s="93"/>
      <c r="C108" s="94"/>
      <c r="D108" s="641"/>
      <c r="E108" s="590"/>
      <c r="F108" s="96"/>
      <c r="G108" s="96"/>
      <c r="H108" s="96"/>
      <c r="I108" s="96"/>
      <c r="J108" s="96"/>
      <c r="K108" s="96"/>
      <c r="L108" s="96"/>
      <c r="M108" s="96"/>
      <c r="N108" s="96"/>
      <c r="O108" s="96"/>
      <c r="P108" s="96"/>
      <c r="Q108" s="96"/>
      <c r="R108" s="96"/>
      <c r="S108" s="96"/>
      <c r="T108" s="96"/>
      <c r="U108" s="96"/>
      <c r="V108" s="96"/>
      <c r="W108" s="96"/>
      <c r="X108" s="96"/>
      <c r="Y108" s="96"/>
      <c r="Z108" s="461"/>
      <c r="AA108" s="789"/>
      <c r="AB108" s="790"/>
      <c r="AC108" s="789"/>
      <c r="AD108" s="790"/>
      <c r="AE108" s="506"/>
      <c r="AF108" s="54"/>
    </row>
    <row r="109" spans="1:32" s="63" customFormat="1" ht="12" hidden="1" customHeight="1" x14ac:dyDescent="0.2">
      <c r="A109" s="93"/>
      <c r="B109" s="93"/>
      <c r="C109" s="94"/>
      <c r="D109" s="641"/>
      <c r="E109" s="590"/>
      <c r="F109" s="96"/>
      <c r="G109" s="96"/>
      <c r="H109" s="96"/>
      <c r="I109" s="96"/>
      <c r="J109" s="96"/>
      <c r="K109" s="96"/>
      <c r="L109" s="96"/>
      <c r="M109" s="96"/>
      <c r="N109" s="96"/>
      <c r="O109" s="96"/>
      <c r="P109" s="96"/>
      <c r="Q109" s="96"/>
      <c r="R109" s="96"/>
      <c r="S109" s="96"/>
      <c r="T109" s="96"/>
      <c r="U109" s="96"/>
      <c r="V109" s="96"/>
      <c r="W109" s="96"/>
      <c r="X109" s="96"/>
      <c r="Y109" s="96"/>
      <c r="Z109" s="461"/>
      <c r="AA109" s="789"/>
      <c r="AB109" s="790"/>
      <c r="AC109" s="789"/>
      <c r="AD109" s="790"/>
      <c r="AE109" s="506"/>
      <c r="AF109" s="54"/>
    </row>
    <row r="110" spans="1:32" s="63" customFormat="1" ht="12" hidden="1" customHeight="1" x14ac:dyDescent="0.2">
      <c r="A110" s="93"/>
      <c r="B110" s="93"/>
      <c r="C110" s="94"/>
      <c r="D110" s="641"/>
      <c r="E110" s="590"/>
      <c r="F110" s="96"/>
      <c r="G110" s="96"/>
      <c r="H110" s="96"/>
      <c r="I110" s="96"/>
      <c r="J110" s="96"/>
      <c r="K110" s="96"/>
      <c r="L110" s="96"/>
      <c r="M110" s="96"/>
      <c r="N110" s="96"/>
      <c r="O110" s="96"/>
      <c r="P110" s="96"/>
      <c r="Q110" s="96"/>
      <c r="R110" s="96"/>
      <c r="S110" s="96"/>
      <c r="T110" s="96"/>
      <c r="U110" s="96"/>
      <c r="V110" s="96"/>
      <c r="W110" s="96"/>
      <c r="X110" s="96"/>
      <c r="Y110" s="96"/>
      <c r="Z110" s="461"/>
      <c r="AA110" s="789"/>
      <c r="AB110" s="790"/>
      <c r="AC110" s="789"/>
      <c r="AD110" s="790"/>
      <c r="AE110" s="506"/>
      <c r="AF110" s="54"/>
    </row>
    <row r="111" spans="1:32" s="63" customFormat="1" ht="12" hidden="1" customHeight="1" x14ac:dyDescent="0.2">
      <c r="A111" s="93"/>
      <c r="B111" s="93"/>
      <c r="C111" s="94"/>
      <c r="D111" s="641"/>
      <c r="E111" s="590"/>
      <c r="F111" s="96"/>
      <c r="G111" s="96"/>
      <c r="H111" s="96"/>
      <c r="I111" s="96"/>
      <c r="J111" s="96"/>
      <c r="K111" s="96"/>
      <c r="L111" s="96"/>
      <c r="M111" s="96"/>
      <c r="N111" s="96"/>
      <c r="O111" s="96"/>
      <c r="P111" s="96"/>
      <c r="Q111" s="96"/>
      <c r="R111" s="96"/>
      <c r="S111" s="96"/>
      <c r="T111" s="96"/>
      <c r="U111" s="96"/>
      <c r="V111" s="96"/>
      <c r="W111" s="96"/>
      <c r="X111" s="96"/>
      <c r="Y111" s="96"/>
      <c r="Z111" s="461"/>
      <c r="AA111" s="789"/>
      <c r="AB111" s="790"/>
      <c r="AC111" s="789"/>
      <c r="AD111" s="790"/>
      <c r="AE111" s="506"/>
      <c r="AF111" s="54"/>
    </row>
    <row r="112" spans="1:32" s="63" customFormat="1" ht="12" hidden="1" customHeight="1" x14ac:dyDescent="0.2">
      <c r="A112" s="93"/>
      <c r="B112" s="93"/>
      <c r="C112" s="94"/>
      <c r="D112" s="641"/>
      <c r="E112" s="590"/>
      <c r="F112" s="96"/>
      <c r="G112" s="96"/>
      <c r="H112" s="96"/>
      <c r="I112" s="96"/>
      <c r="J112" s="96"/>
      <c r="K112" s="96"/>
      <c r="L112" s="96"/>
      <c r="M112" s="96"/>
      <c r="N112" s="96"/>
      <c r="O112" s="96"/>
      <c r="P112" s="96"/>
      <c r="Q112" s="96"/>
      <c r="R112" s="96"/>
      <c r="S112" s="96"/>
      <c r="T112" s="96"/>
      <c r="U112" s="96"/>
      <c r="V112" s="96"/>
      <c r="W112" s="96"/>
      <c r="X112" s="96"/>
      <c r="Y112" s="96"/>
      <c r="Z112" s="461"/>
      <c r="AA112" s="789"/>
      <c r="AB112" s="790"/>
      <c r="AC112" s="789"/>
      <c r="AD112" s="790"/>
      <c r="AE112" s="506"/>
      <c r="AF112" s="54"/>
    </row>
    <row r="113" spans="1:32" s="63" customFormat="1" ht="12" hidden="1" customHeight="1" x14ac:dyDescent="0.2">
      <c r="A113" s="93"/>
      <c r="B113" s="93"/>
      <c r="C113" s="94"/>
      <c r="D113" s="641"/>
      <c r="E113" s="590"/>
      <c r="F113" s="96"/>
      <c r="G113" s="96"/>
      <c r="H113" s="96"/>
      <c r="I113" s="96"/>
      <c r="J113" s="96"/>
      <c r="K113" s="96"/>
      <c r="L113" s="96"/>
      <c r="M113" s="96"/>
      <c r="N113" s="96"/>
      <c r="O113" s="96"/>
      <c r="P113" s="96"/>
      <c r="Q113" s="96"/>
      <c r="R113" s="96"/>
      <c r="S113" s="96"/>
      <c r="T113" s="96"/>
      <c r="U113" s="96"/>
      <c r="V113" s="96"/>
      <c r="W113" s="96"/>
      <c r="X113" s="96"/>
      <c r="Y113" s="96"/>
      <c r="Z113" s="461"/>
      <c r="AA113" s="789"/>
      <c r="AB113" s="790"/>
      <c r="AC113" s="789"/>
      <c r="AD113" s="790"/>
      <c r="AE113" s="506"/>
      <c r="AF113" s="54"/>
    </row>
    <row r="114" spans="1:32" s="63" customFormat="1" ht="12" hidden="1" customHeight="1" x14ac:dyDescent="0.2">
      <c r="A114" s="93"/>
      <c r="B114" s="93"/>
      <c r="C114" s="94"/>
      <c r="D114" s="641"/>
      <c r="E114" s="590"/>
      <c r="F114" s="96"/>
      <c r="G114" s="96"/>
      <c r="H114" s="96"/>
      <c r="I114" s="96"/>
      <c r="J114" s="96"/>
      <c r="K114" s="96"/>
      <c r="L114" s="96"/>
      <c r="M114" s="96"/>
      <c r="N114" s="96"/>
      <c r="O114" s="96"/>
      <c r="P114" s="96"/>
      <c r="Q114" s="96"/>
      <c r="R114" s="96"/>
      <c r="S114" s="96"/>
      <c r="T114" s="96"/>
      <c r="U114" s="96"/>
      <c r="V114" s="96"/>
      <c r="W114" s="96"/>
      <c r="X114" s="96"/>
      <c r="Y114" s="96"/>
      <c r="Z114" s="461"/>
      <c r="AA114" s="789"/>
      <c r="AB114" s="790"/>
      <c r="AC114" s="789"/>
      <c r="AD114" s="790"/>
      <c r="AE114" s="506"/>
      <c r="AF114" s="54"/>
    </row>
    <row r="115" spans="1:32" s="63" customFormat="1" ht="12" hidden="1" customHeight="1" x14ac:dyDescent="0.2">
      <c r="A115" s="93"/>
      <c r="B115" s="93"/>
      <c r="C115" s="94"/>
      <c r="D115" s="641"/>
      <c r="E115" s="590"/>
      <c r="F115" s="96"/>
      <c r="G115" s="96"/>
      <c r="H115" s="96"/>
      <c r="I115" s="96"/>
      <c r="J115" s="96"/>
      <c r="K115" s="96"/>
      <c r="L115" s="96"/>
      <c r="M115" s="96"/>
      <c r="N115" s="96"/>
      <c r="O115" s="96"/>
      <c r="P115" s="96"/>
      <c r="Q115" s="96"/>
      <c r="R115" s="96"/>
      <c r="S115" s="96"/>
      <c r="T115" s="96"/>
      <c r="U115" s="96"/>
      <c r="V115" s="96"/>
      <c r="W115" s="96"/>
      <c r="X115" s="96"/>
      <c r="Y115" s="96"/>
      <c r="Z115" s="461"/>
      <c r="AA115" s="789"/>
      <c r="AB115" s="790"/>
      <c r="AC115" s="789"/>
      <c r="AD115" s="790"/>
      <c r="AE115" s="506"/>
      <c r="AF115" s="54"/>
    </row>
    <row r="116" spans="1:32" s="63" customFormat="1" ht="12" hidden="1" customHeight="1" x14ac:dyDescent="0.2">
      <c r="A116" s="93"/>
      <c r="B116" s="93"/>
      <c r="C116" s="94"/>
      <c r="D116" s="641"/>
      <c r="E116" s="590"/>
      <c r="F116" s="96"/>
      <c r="G116" s="96"/>
      <c r="H116" s="96"/>
      <c r="I116" s="96"/>
      <c r="J116" s="96"/>
      <c r="K116" s="96"/>
      <c r="L116" s="96"/>
      <c r="M116" s="96"/>
      <c r="N116" s="96"/>
      <c r="O116" s="96"/>
      <c r="P116" s="96"/>
      <c r="Q116" s="96"/>
      <c r="R116" s="96"/>
      <c r="S116" s="96"/>
      <c r="T116" s="96"/>
      <c r="U116" s="96"/>
      <c r="V116" s="96"/>
      <c r="W116" s="96"/>
      <c r="X116" s="96"/>
      <c r="Y116" s="96"/>
      <c r="Z116" s="461"/>
      <c r="AA116" s="789"/>
      <c r="AB116" s="790"/>
      <c r="AC116" s="789"/>
      <c r="AD116" s="790"/>
      <c r="AE116" s="506"/>
      <c r="AF116" s="54"/>
    </row>
    <row r="117" spans="1:32" s="63" customFormat="1" ht="12" hidden="1" customHeight="1" x14ac:dyDescent="0.2">
      <c r="A117" s="93"/>
      <c r="B117" s="93"/>
      <c r="C117" s="94"/>
      <c r="D117" s="641"/>
      <c r="E117" s="590"/>
      <c r="F117" s="96"/>
      <c r="G117" s="96"/>
      <c r="H117" s="96"/>
      <c r="I117" s="96"/>
      <c r="J117" s="96"/>
      <c r="K117" s="96"/>
      <c r="L117" s="96"/>
      <c r="M117" s="96"/>
      <c r="N117" s="96"/>
      <c r="O117" s="96"/>
      <c r="P117" s="96"/>
      <c r="Q117" s="96"/>
      <c r="R117" s="96"/>
      <c r="S117" s="96"/>
      <c r="T117" s="96"/>
      <c r="U117" s="96"/>
      <c r="V117" s="96"/>
      <c r="W117" s="96"/>
      <c r="X117" s="96"/>
      <c r="Y117" s="96"/>
      <c r="Z117" s="461"/>
      <c r="AA117" s="789"/>
      <c r="AB117" s="790"/>
      <c r="AC117" s="789"/>
      <c r="AD117" s="790"/>
      <c r="AE117" s="506"/>
      <c r="AF117" s="54"/>
    </row>
    <row r="118" spans="1:32" s="63" customFormat="1" ht="12" hidden="1" customHeight="1" x14ac:dyDescent="0.2">
      <c r="A118" s="93"/>
      <c r="B118" s="93"/>
      <c r="C118" s="94"/>
      <c r="D118" s="641"/>
      <c r="E118" s="590"/>
      <c r="F118" s="96"/>
      <c r="G118" s="96"/>
      <c r="H118" s="96"/>
      <c r="I118" s="96"/>
      <c r="J118" s="96"/>
      <c r="K118" s="96"/>
      <c r="L118" s="96"/>
      <c r="M118" s="96"/>
      <c r="N118" s="96"/>
      <c r="O118" s="96"/>
      <c r="P118" s="96"/>
      <c r="Q118" s="96"/>
      <c r="R118" s="96"/>
      <c r="S118" s="96"/>
      <c r="T118" s="96"/>
      <c r="U118" s="96"/>
      <c r="V118" s="96"/>
      <c r="W118" s="96"/>
      <c r="X118" s="96"/>
      <c r="Y118" s="96"/>
      <c r="Z118" s="461"/>
      <c r="AA118" s="789"/>
      <c r="AB118" s="790"/>
      <c r="AC118" s="789"/>
      <c r="AD118" s="790"/>
      <c r="AE118" s="506"/>
      <c r="AF118" s="54"/>
    </row>
    <row r="119" spans="1:32" s="63" customFormat="1" ht="12" hidden="1" customHeight="1" x14ac:dyDescent="0.2">
      <c r="A119" s="93"/>
      <c r="B119" s="93"/>
      <c r="C119" s="94"/>
      <c r="D119" s="641"/>
      <c r="E119" s="590"/>
      <c r="F119" s="96"/>
      <c r="G119" s="96"/>
      <c r="H119" s="96"/>
      <c r="I119" s="96"/>
      <c r="J119" s="96"/>
      <c r="K119" s="96"/>
      <c r="L119" s="96"/>
      <c r="M119" s="96"/>
      <c r="N119" s="96"/>
      <c r="O119" s="96"/>
      <c r="P119" s="96"/>
      <c r="Q119" s="96"/>
      <c r="R119" s="96"/>
      <c r="S119" s="96"/>
      <c r="T119" s="96"/>
      <c r="U119" s="96"/>
      <c r="V119" s="96"/>
      <c r="W119" s="96"/>
      <c r="X119" s="96"/>
      <c r="Y119" s="96"/>
      <c r="Z119" s="461"/>
      <c r="AA119" s="789"/>
      <c r="AB119" s="790"/>
      <c r="AC119" s="789"/>
      <c r="AD119" s="790"/>
      <c r="AE119" s="506"/>
      <c r="AF119" s="54"/>
    </row>
    <row r="120" spans="1:32" s="63" customFormat="1" ht="12" hidden="1" customHeight="1" x14ac:dyDescent="0.2">
      <c r="A120" s="93"/>
      <c r="B120" s="93"/>
      <c r="C120" s="94"/>
      <c r="D120" s="641"/>
      <c r="E120" s="590"/>
      <c r="F120" s="96"/>
      <c r="G120" s="96"/>
      <c r="H120" s="96"/>
      <c r="I120" s="96"/>
      <c r="J120" s="96"/>
      <c r="K120" s="96"/>
      <c r="L120" s="96"/>
      <c r="M120" s="96"/>
      <c r="N120" s="96"/>
      <c r="O120" s="96"/>
      <c r="P120" s="96"/>
      <c r="Q120" s="96"/>
      <c r="R120" s="96"/>
      <c r="S120" s="96"/>
      <c r="T120" s="96"/>
      <c r="U120" s="96"/>
      <c r="V120" s="96"/>
      <c r="W120" s="96"/>
      <c r="X120" s="96"/>
      <c r="Y120" s="96"/>
      <c r="Z120" s="461"/>
      <c r="AA120" s="789"/>
      <c r="AB120" s="790"/>
      <c r="AC120" s="789"/>
      <c r="AD120" s="790"/>
      <c r="AE120" s="506"/>
      <c r="AF120" s="54"/>
    </row>
    <row r="121" spans="1:32" s="63" customFormat="1" ht="12" hidden="1" customHeight="1" x14ac:dyDescent="0.2">
      <c r="A121" s="93"/>
      <c r="B121" s="93"/>
      <c r="C121" s="94"/>
      <c r="D121" s="641"/>
      <c r="E121" s="590"/>
      <c r="F121" s="96"/>
      <c r="G121" s="96"/>
      <c r="H121" s="96"/>
      <c r="I121" s="96"/>
      <c r="J121" s="96"/>
      <c r="K121" s="96"/>
      <c r="L121" s="96"/>
      <c r="M121" s="96"/>
      <c r="N121" s="96"/>
      <c r="O121" s="96"/>
      <c r="P121" s="96"/>
      <c r="Q121" s="96"/>
      <c r="R121" s="96"/>
      <c r="S121" s="96"/>
      <c r="T121" s="96"/>
      <c r="U121" s="96"/>
      <c r="V121" s="96"/>
      <c r="W121" s="96"/>
      <c r="X121" s="96"/>
      <c r="Y121" s="96"/>
      <c r="Z121" s="461"/>
      <c r="AA121" s="789"/>
      <c r="AB121" s="790"/>
      <c r="AC121" s="789"/>
      <c r="AD121" s="790"/>
      <c r="AE121" s="506"/>
      <c r="AF121" s="54"/>
    </row>
    <row r="122" spans="1:32" s="63" customFormat="1" ht="12" hidden="1" customHeight="1" x14ac:dyDescent="0.2">
      <c r="A122" s="93"/>
      <c r="B122" s="93"/>
      <c r="C122" s="94"/>
      <c r="D122" s="641"/>
      <c r="E122" s="590"/>
      <c r="F122" s="96"/>
      <c r="G122" s="96"/>
      <c r="H122" s="96"/>
      <c r="I122" s="96"/>
      <c r="J122" s="96"/>
      <c r="K122" s="96"/>
      <c r="L122" s="96"/>
      <c r="M122" s="96"/>
      <c r="N122" s="96"/>
      <c r="O122" s="96"/>
      <c r="P122" s="96"/>
      <c r="Q122" s="96"/>
      <c r="R122" s="96"/>
      <c r="S122" s="96"/>
      <c r="T122" s="96"/>
      <c r="U122" s="96"/>
      <c r="V122" s="96"/>
      <c r="W122" s="96"/>
      <c r="X122" s="96"/>
      <c r="Y122" s="96"/>
      <c r="Z122" s="461"/>
      <c r="AA122" s="789"/>
      <c r="AB122" s="790"/>
      <c r="AC122" s="789"/>
      <c r="AD122" s="790"/>
      <c r="AE122" s="506"/>
      <c r="AF122" s="54"/>
    </row>
    <row r="123" spans="1:32" s="63" customFormat="1" ht="12" hidden="1" customHeight="1" x14ac:dyDescent="0.2">
      <c r="A123" s="93"/>
      <c r="B123" s="93"/>
      <c r="C123" s="94"/>
      <c r="D123" s="641"/>
      <c r="E123" s="590"/>
      <c r="F123" s="96"/>
      <c r="G123" s="96"/>
      <c r="H123" s="96"/>
      <c r="I123" s="96"/>
      <c r="J123" s="96"/>
      <c r="K123" s="96"/>
      <c r="L123" s="96"/>
      <c r="M123" s="96"/>
      <c r="N123" s="96"/>
      <c r="O123" s="96"/>
      <c r="P123" s="96"/>
      <c r="Q123" s="96"/>
      <c r="R123" s="96"/>
      <c r="S123" s="96"/>
      <c r="T123" s="96"/>
      <c r="U123" s="96"/>
      <c r="V123" s="96"/>
      <c r="W123" s="96"/>
      <c r="X123" s="96"/>
      <c r="Y123" s="96"/>
      <c r="Z123" s="461"/>
      <c r="AA123" s="789"/>
      <c r="AB123" s="790"/>
      <c r="AC123" s="789"/>
      <c r="AD123" s="790"/>
      <c r="AE123" s="506"/>
      <c r="AF123" s="54"/>
    </row>
    <row r="124" spans="1:32" s="63" customFormat="1" ht="12" hidden="1" customHeight="1" x14ac:dyDescent="0.2">
      <c r="A124" s="93"/>
      <c r="B124" s="93"/>
      <c r="C124" s="94"/>
      <c r="D124" s="641"/>
      <c r="E124" s="590"/>
      <c r="F124" s="96"/>
      <c r="G124" s="96"/>
      <c r="H124" s="96"/>
      <c r="I124" s="96"/>
      <c r="J124" s="96"/>
      <c r="K124" s="96"/>
      <c r="L124" s="96"/>
      <c r="M124" s="96"/>
      <c r="N124" s="96"/>
      <c r="O124" s="96"/>
      <c r="P124" s="96"/>
      <c r="Q124" s="96"/>
      <c r="R124" s="96"/>
      <c r="S124" s="96"/>
      <c r="T124" s="96"/>
      <c r="U124" s="96"/>
      <c r="V124" s="96"/>
      <c r="W124" s="96"/>
      <c r="X124" s="96"/>
      <c r="Y124" s="96"/>
      <c r="Z124" s="461"/>
      <c r="AA124" s="789"/>
      <c r="AB124" s="790"/>
      <c r="AC124" s="789"/>
      <c r="AD124" s="790"/>
      <c r="AE124" s="506"/>
      <c r="AF124" s="54"/>
    </row>
    <row r="125" spans="1:32" s="63" customFormat="1" ht="12" hidden="1" customHeight="1" x14ac:dyDescent="0.2">
      <c r="A125" s="93"/>
      <c r="B125" s="93"/>
      <c r="C125" s="94"/>
      <c r="D125" s="641"/>
      <c r="E125" s="590"/>
      <c r="F125" s="96"/>
      <c r="G125" s="96"/>
      <c r="H125" s="96"/>
      <c r="I125" s="96"/>
      <c r="J125" s="96"/>
      <c r="K125" s="96"/>
      <c r="L125" s="96"/>
      <c r="M125" s="96"/>
      <c r="N125" s="96"/>
      <c r="O125" s="96"/>
      <c r="P125" s="96"/>
      <c r="Q125" s="96"/>
      <c r="R125" s="96"/>
      <c r="S125" s="96"/>
      <c r="T125" s="96"/>
      <c r="U125" s="96"/>
      <c r="V125" s="96"/>
      <c r="W125" s="96"/>
      <c r="X125" s="96"/>
      <c r="Y125" s="96"/>
      <c r="Z125" s="461"/>
      <c r="AA125" s="789"/>
      <c r="AB125" s="790"/>
      <c r="AC125" s="789"/>
      <c r="AD125" s="790"/>
      <c r="AE125" s="506"/>
      <c r="AF125" s="54"/>
    </row>
    <row r="126" spans="1:32" s="63" customFormat="1" ht="12" hidden="1" customHeight="1" x14ac:dyDescent="0.2">
      <c r="A126" s="93"/>
      <c r="B126" s="93"/>
      <c r="C126" s="94"/>
      <c r="D126" s="641"/>
      <c r="E126" s="590"/>
      <c r="F126" s="96"/>
      <c r="G126" s="96"/>
      <c r="H126" s="96"/>
      <c r="I126" s="96"/>
      <c r="J126" s="96"/>
      <c r="K126" s="96"/>
      <c r="L126" s="96"/>
      <c r="M126" s="96"/>
      <c r="N126" s="96"/>
      <c r="O126" s="96"/>
      <c r="P126" s="96"/>
      <c r="Q126" s="96"/>
      <c r="R126" s="96"/>
      <c r="S126" s="96"/>
      <c r="T126" s="96"/>
      <c r="U126" s="96"/>
      <c r="V126" s="96"/>
      <c r="W126" s="96"/>
      <c r="X126" s="96"/>
      <c r="Y126" s="96"/>
      <c r="Z126" s="461"/>
      <c r="AA126" s="789"/>
      <c r="AB126" s="790"/>
      <c r="AC126" s="789"/>
      <c r="AD126" s="790"/>
      <c r="AE126" s="506"/>
      <c r="AF126" s="54"/>
    </row>
    <row r="127" spans="1:32" s="63" customFormat="1" ht="12" hidden="1" customHeight="1" x14ac:dyDescent="0.2">
      <c r="A127" s="93"/>
      <c r="B127" s="93"/>
      <c r="C127" s="94"/>
      <c r="D127" s="641"/>
      <c r="E127" s="590"/>
      <c r="F127" s="96"/>
      <c r="G127" s="96"/>
      <c r="H127" s="96"/>
      <c r="I127" s="96"/>
      <c r="J127" s="96"/>
      <c r="K127" s="96"/>
      <c r="L127" s="96"/>
      <c r="M127" s="96"/>
      <c r="N127" s="96"/>
      <c r="O127" s="96"/>
      <c r="P127" s="96"/>
      <c r="Q127" s="96"/>
      <c r="R127" s="96"/>
      <c r="S127" s="96"/>
      <c r="T127" s="96"/>
      <c r="U127" s="96"/>
      <c r="V127" s="96"/>
      <c r="W127" s="96"/>
      <c r="X127" s="96"/>
      <c r="Y127" s="96"/>
      <c r="Z127" s="461"/>
      <c r="AA127" s="789"/>
      <c r="AB127" s="790"/>
      <c r="AC127" s="789"/>
      <c r="AD127" s="790"/>
      <c r="AE127" s="506"/>
      <c r="AF127" s="54"/>
    </row>
    <row r="128" spans="1:32" s="63" customFormat="1" ht="12" hidden="1" customHeight="1" x14ac:dyDescent="0.2">
      <c r="A128" s="93"/>
      <c r="B128" s="93"/>
      <c r="C128" s="94"/>
      <c r="D128" s="641"/>
      <c r="E128" s="590"/>
      <c r="F128" s="96"/>
      <c r="G128" s="96"/>
      <c r="H128" s="96"/>
      <c r="I128" s="96"/>
      <c r="J128" s="96"/>
      <c r="K128" s="96"/>
      <c r="L128" s="96"/>
      <c r="M128" s="96"/>
      <c r="N128" s="96"/>
      <c r="O128" s="96"/>
      <c r="P128" s="96"/>
      <c r="Q128" s="96"/>
      <c r="R128" s="96"/>
      <c r="S128" s="96"/>
      <c r="T128" s="96"/>
      <c r="U128" s="96"/>
      <c r="V128" s="96"/>
      <c r="W128" s="96"/>
      <c r="X128" s="96"/>
      <c r="Y128" s="96"/>
      <c r="Z128" s="461"/>
      <c r="AA128" s="789"/>
      <c r="AB128" s="790"/>
      <c r="AC128" s="789"/>
      <c r="AD128" s="790"/>
      <c r="AE128" s="506"/>
      <c r="AF128" s="54"/>
    </row>
    <row r="129" spans="1:32" s="63" customFormat="1" ht="12" hidden="1" customHeight="1" x14ac:dyDescent="0.2">
      <c r="A129" s="93"/>
      <c r="B129" s="93"/>
      <c r="C129" s="94"/>
      <c r="D129" s="641"/>
      <c r="E129" s="590"/>
      <c r="F129" s="96"/>
      <c r="G129" s="96"/>
      <c r="H129" s="96"/>
      <c r="I129" s="96"/>
      <c r="J129" s="96"/>
      <c r="K129" s="96"/>
      <c r="L129" s="96"/>
      <c r="M129" s="96"/>
      <c r="N129" s="96"/>
      <c r="O129" s="96"/>
      <c r="P129" s="96"/>
      <c r="Q129" s="96"/>
      <c r="R129" s="96"/>
      <c r="S129" s="96"/>
      <c r="T129" s="96"/>
      <c r="U129" s="96"/>
      <c r="V129" s="96"/>
      <c r="W129" s="96"/>
      <c r="X129" s="96"/>
      <c r="Y129" s="96"/>
      <c r="Z129" s="461"/>
      <c r="AA129" s="789"/>
      <c r="AB129" s="790"/>
      <c r="AC129" s="789"/>
      <c r="AD129" s="790"/>
      <c r="AE129" s="506"/>
      <c r="AF129" s="54"/>
    </row>
    <row r="130" spans="1:32" s="63" customFormat="1" ht="12" hidden="1" customHeight="1" x14ac:dyDescent="0.2">
      <c r="A130" s="93"/>
      <c r="B130" s="93"/>
      <c r="C130" s="94"/>
      <c r="D130" s="641"/>
      <c r="E130" s="590"/>
      <c r="F130" s="96"/>
      <c r="G130" s="96"/>
      <c r="H130" s="96"/>
      <c r="I130" s="96"/>
      <c r="J130" s="96"/>
      <c r="K130" s="96"/>
      <c r="L130" s="96"/>
      <c r="M130" s="96"/>
      <c r="N130" s="96"/>
      <c r="O130" s="96"/>
      <c r="P130" s="96"/>
      <c r="Q130" s="96"/>
      <c r="R130" s="96"/>
      <c r="S130" s="96"/>
      <c r="T130" s="96"/>
      <c r="U130" s="96"/>
      <c r="V130" s="96"/>
      <c r="W130" s="96"/>
      <c r="X130" s="96"/>
      <c r="Y130" s="96"/>
      <c r="Z130" s="461"/>
      <c r="AA130" s="789"/>
      <c r="AB130" s="790"/>
      <c r="AC130" s="789"/>
      <c r="AD130" s="790"/>
      <c r="AE130" s="511"/>
      <c r="AF130" s="512"/>
    </row>
    <row r="131" spans="1:32" s="63" customFormat="1" ht="12" hidden="1" customHeight="1" x14ac:dyDescent="0.2">
      <c r="A131" s="93"/>
      <c r="B131" s="93"/>
      <c r="C131" s="94"/>
      <c r="D131" s="641"/>
      <c r="E131" s="590"/>
      <c r="F131" s="96"/>
      <c r="G131" s="96"/>
      <c r="H131" s="96"/>
      <c r="I131" s="96"/>
      <c r="J131" s="96"/>
      <c r="K131" s="96"/>
      <c r="L131" s="96"/>
      <c r="M131" s="96"/>
      <c r="N131" s="96"/>
      <c r="O131" s="96"/>
      <c r="P131" s="96"/>
      <c r="Q131" s="96"/>
      <c r="R131" s="96"/>
      <c r="S131" s="96"/>
      <c r="T131" s="96"/>
      <c r="U131" s="96"/>
      <c r="V131" s="96"/>
      <c r="W131" s="96"/>
      <c r="X131" s="96"/>
      <c r="Y131" s="96"/>
      <c r="Z131" s="461"/>
      <c r="AA131" s="789"/>
      <c r="AB131" s="790"/>
      <c r="AC131" s="789"/>
      <c r="AD131" s="790"/>
      <c r="AE131" s="506"/>
      <c r="AF131" s="54"/>
    </row>
    <row r="132" spans="1:32" s="63" customFormat="1" ht="12" hidden="1" customHeight="1" x14ac:dyDescent="0.2">
      <c r="A132" s="93"/>
      <c r="B132" s="93"/>
      <c r="C132" s="94"/>
      <c r="D132" s="641"/>
      <c r="E132" s="590"/>
      <c r="F132" s="96"/>
      <c r="G132" s="96"/>
      <c r="H132" s="96"/>
      <c r="I132" s="96"/>
      <c r="J132" s="96"/>
      <c r="K132" s="96"/>
      <c r="L132" s="96"/>
      <c r="M132" s="96"/>
      <c r="N132" s="96"/>
      <c r="O132" s="96"/>
      <c r="P132" s="96"/>
      <c r="Q132" s="96"/>
      <c r="R132" s="96"/>
      <c r="S132" s="96"/>
      <c r="T132" s="96"/>
      <c r="U132" s="96"/>
      <c r="V132" s="96"/>
      <c r="W132" s="96"/>
      <c r="X132" s="96"/>
      <c r="Y132" s="96"/>
      <c r="Z132" s="461"/>
      <c r="AA132" s="789"/>
      <c r="AB132" s="790"/>
      <c r="AC132" s="789"/>
      <c r="AD132" s="790"/>
      <c r="AE132" s="506"/>
      <c r="AF132" s="54"/>
    </row>
    <row r="133" spans="1:32" s="63" customFormat="1" ht="12" hidden="1" customHeight="1" x14ac:dyDescent="0.2">
      <c r="A133" s="93"/>
      <c r="B133" s="93"/>
      <c r="C133" s="94"/>
      <c r="D133" s="641"/>
      <c r="E133" s="590"/>
      <c r="F133" s="96"/>
      <c r="G133" s="96"/>
      <c r="H133" s="96"/>
      <c r="I133" s="96"/>
      <c r="J133" s="96"/>
      <c r="K133" s="96"/>
      <c r="L133" s="96"/>
      <c r="M133" s="96"/>
      <c r="N133" s="96"/>
      <c r="O133" s="96"/>
      <c r="P133" s="96"/>
      <c r="Q133" s="96"/>
      <c r="R133" s="96"/>
      <c r="S133" s="96"/>
      <c r="T133" s="96"/>
      <c r="U133" s="96"/>
      <c r="V133" s="96"/>
      <c r="W133" s="96"/>
      <c r="X133" s="96"/>
      <c r="Y133" s="96"/>
      <c r="Z133" s="461"/>
      <c r="AA133" s="789"/>
      <c r="AB133" s="790"/>
      <c r="AC133" s="789"/>
      <c r="AD133" s="790"/>
      <c r="AE133" s="506"/>
      <c r="AF133" s="54"/>
    </row>
    <row r="134" spans="1:32" s="63" customFormat="1" ht="12" hidden="1" customHeight="1" x14ac:dyDescent="0.2">
      <c r="A134" s="93"/>
      <c r="B134" s="93"/>
      <c r="C134" s="94"/>
      <c r="D134" s="641"/>
      <c r="E134" s="590"/>
      <c r="F134" s="96"/>
      <c r="G134" s="96"/>
      <c r="H134" s="96"/>
      <c r="I134" s="96"/>
      <c r="J134" s="96"/>
      <c r="K134" s="96"/>
      <c r="L134" s="96"/>
      <c r="M134" s="96"/>
      <c r="N134" s="96"/>
      <c r="O134" s="96"/>
      <c r="P134" s="96"/>
      <c r="Q134" s="96"/>
      <c r="R134" s="96"/>
      <c r="S134" s="96"/>
      <c r="T134" s="96"/>
      <c r="U134" s="96"/>
      <c r="V134" s="96"/>
      <c r="W134" s="96"/>
      <c r="X134" s="96"/>
      <c r="Y134" s="96"/>
      <c r="Z134" s="461"/>
      <c r="AA134" s="789"/>
      <c r="AB134" s="790"/>
      <c r="AC134" s="789"/>
      <c r="AD134" s="790"/>
      <c r="AE134" s="506"/>
      <c r="AF134" s="54"/>
    </row>
    <row r="135" spans="1:32" s="63" customFormat="1" ht="12" hidden="1" customHeight="1" x14ac:dyDescent="0.2">
      <c r="A135" s="93"/>
      <c r="B135" s="93"/>
      <c r="C135" s="94"/>
      <c r="D135" s="641"/>
      <c r="E135" s="590"/>
      <c r="F135" s="96"/>
      <c r="G135" s="96"/>
      <c r="H135" s="96"/>
      <c r="I135" s="96"/>
      <c r="J135" s="96"/>
      <c r="K135" s="96"/>
      <c r="L135" s="96"/>
      <c r="M135" s="96"/>
      <c r="N135" s="96"/>
      <c r="O135" s="96"/>
      <c r="P135" s="96"/>
      <c r="Q135" s="96"/>
      <c r="R135" s="96"/>
      <c r="S135" s="96"/>
      <c r="T135" s="96"/>
      <c r="U135" s="96"/>
      <c r="V135" s="96"/>
      <c r="W135" s="96"/>
      <c r="X135" s="96"/>
      <c r="Y135" s="96"/>
      <c r="Z135" s="461"/>
      <c r="AA135" s="789"/>
      <c r="AB135" s="790"/>
      <c r="AC135" s="789"/>
      <c r="AD135" s="790"/>
      <c r="AE135" s="506"/>
      <c r="AF135" s="54"/>
    </row>
    <row r="136" spans="1:32" s="63" customFormat="1" ht="12" hidden="1" customHeight="1" x14ac:dyDescent="0.2">
      <c r="A136" s="93"/>
      <c r="B136" s="93"/>
      <c r="C136" s="94"/>
      <c r="D136" s="641"/>
      <c r="E136" s="590"/>
      <c r="F136" s="96"/>
      <c r="G136" s="96"/>
      <c r="H136" s="96"/>
      <c r="I136" s="96"/>
      <c r="J136" s="96"/>
      <c r="K136" s="96"/>
      <c r="L136" s="96"/>
      <c r="M136" s="96"/>
      <c r="N136" s="96"/>
      <c r="O136" s="96"/>
      <c r="P136" s="96"/>
      <c r="Q136" s="96"/>
      <c r="R136" s="96"/>
      <c r="S136" s="96"/>
      <c r="T136" s="96"/>
      <c r="U136" s="96"/>
      <c r="V136" s="96"/>
      <c r="W136" s="96"/>
      <c r="X136" s="96"/>
      <c r="Y136" s="96"/>
      <c r="Z136" s="461"/>
      <c r="AA136" s="789"/>
      <c r="AB136" s="790"/>
      <c r="AC136" s="789"/>
      <c r="AD136" s="790"/>
      <c r="AE136" s="506"/>
      <c r="AF136" s="54"/>
    </row>
    <row r="137" spans="1:32" s="63" customFormat="1" ht="12" hidden="1" customHeight="1" x14ac:dyDescent="0.2">
      <c r="A137" s="93"/>
      <c r="B137" s="93"/>
      <c r="C137" s="94"/>
      <c r="D137" s="641"/>
      <c r="E137" s="590"/>
      <c r="F137" s="96"/>
      <c r="G137" s="96"/>
      <c r="H137" s="96"/>
      <c r="I137" s="96"/>
      <c r="J137" s="96"/>
      <c r="K137" s="96"/>
      <c r="L137" s="96"/>
      <c r="M137" s="96"/>
      <c r="N137" s="96"/>
      <c r="O137" s="96"/>
      <c r="P137" s="96"/>
      <c r="Q137" s="96"/>
      <c r="R137" s="96"/>
      <c r="S137" s="96"/>
      <c r="T137" s="96"/>
      <c r="U137" s="96"/>
      <c r="V137" s="96"/>
      <c r="W137" s="96"/>
      <c r="X137" s="96"/>
      <c r="Y137" s="96"/>
      <c r="Z137" s="461"/>
      <c r="AA137" s="789"/>
      <c r="AB137" s="790"/>
      <c r="AC137" s="789"/>
      <c r="AD137" s="790"/>
      <c r="AE137" s="506"/>
      <c r="AF137" s="54"/>
    </row>
    <row r="138" spans="1:32" s="63" customFormat="1" ht="12" hidden="1" customHeight="1" x14ac:dyDescent="0.2">
      <c r="A138" s="93"/>
      <c r="B138" s="93"/>
      <c r="C138" s="94"/>
      <c r="D138" s="641"/>
      <c r="E138" s="590"/>
      <c r="F138" s="96"/>
      <c r="G138" s="96"/>
      <c r="H138" s="96"/>
      <c r="I138" s="96"/>
      <c r="J138" s="96"/>
      <c r="K138" s="96"/>
      <c r="L138" s="96"/>
      <c r="M138" s="96"/>
      <c r="N138" s="96"/>
      <c r="O138" s="96"/>
      <c r="P138" s="96"/>
      <c r="Q138" s="96"/>
      <c r="R138" s="96"/>
      <c r="S138" s="96"/>
      <c r="T138" s="96"/>
      <c r="U138" s="96"/>
      <c r="V138" s="96"/>
      <c r="W138" s="96"/>
      <c r="X138" s="96"/>
      <c r="Y138" s="96"/>
      <c r="Z138" s="461"/>
      <c r="AA138" s="789"/>
      <c r="AB138" s="790"/>
      <c r="AC138" s="789"/>
      <c r="AD138" s="790"/>
      <c r="AE138" s="506"/>
      <c r="AF138" s="54"/>
    </row>
    <row r="139" spans="1:32" s="63" customFormat="1" ht="12" hidden="1" customHeight="1" x14ac:dyDescent="0.2">
      <c r="A139" s="93"/>
      <c r="B139" s="93"/>
      <c r="C139" s="94"/>
      <c r="D139" s="641"/>
      <c r="E139" s="590"/>
      <c r="F139" s="96"/>
      <c r="G139" s="96"/>
      <c r="H139" s="96"/>
      <c r="I139" s="96"/>
      <c r="J139" s="96"/>
      <c r="K139" s="96"/>
      <c r="L139" s="96"/>
      <c r="M139" s="96"/>
      <c r="N139" s="96"/>
      <c r="O139" s="96"/>
      <c r="P139" s="96"/>
      <c r="Q139" s="96"/>
      <c r="R139" s="96"/>
      <c r="S139" s="96"/>
      <c r="T139" s="96"/>
      <c r="U139" s="96"/>
      <c r="V139" s="96"/>
      <c r="W139" s="96"/>
      <c r="X139" s="96"/>
      <c r="Y139" s="96"/>
      <c r="Z139" s="461"/>
      <c r="AA139" s="789"/>
      <c r="AB139" s="790"/>
      <c r="AC139" s="789"/>
      <c r="AD139" s="790"/>
      <c r="AE139" s="506"/>
      <c r="AF139" s="54"/>
    </row>
    <row r="140" spans="1:32" s="63" customFormat="1" ht="12" hidden="1" customHeight="1" x14ac:dyDescent="0.2">
      <c r="A140" s="93"/>
      <c r="B140" s="93"/>
      <c r="C140" s="94"/>
      <c r="D140" s="641"/>
      <c r="E140" s="590"/>
      <c r="F140" s="96"/>
      <c r="G140" s="96"/>
      <c r="H140" s="96"/>
      <c r="I140" s="96"/>
      <c r="J140" s="96"/>
      <c r="K140" s="96"/>
      <c r="L140" s="96"/>
      <c r="M140" s="96"/>
      <c r="N140" s="96"/>
      <c r="O140" s="96"/>
      <c r="P140" s="96"/>
      <c r="Q140" s="96"/>
      <c r="R140" s="96"/>
      <c r="S140" s="96"/>
      <c r="T140" s="96"/>
      <c r="U140" s="96"/>
      <c r="V140" s="96"/>
      <c r="W140" s="96"/>
      <c r="X140" s="96"/>
      <c r="Y140" s="96"/>
      <c r="Z140" s="461"/>
      <c r="AA140" s="789"/>
      <c r="AB140" s="790"/>
      <c r="AC140" s="789"/>
      <c r="AD140" s="790"/>
      <c r="AE140" s="506"/>
      <c r="AF140" s="54"/>
    </row>
    <row r="141" spans="1:32" s="63" customFormat="1" ht="12" hidden="1" customHeight="1" x14ac:dyDescent="0.2">
      <c r="A141" s="93"/>
      <c r="B141" s="93"/>
      <c r="C141" s="94"/>
      <c r="D141" s="641"/>
      <c r="E141" s="590"/>
      <c r="F141" s="96"/>
      <c r="G141" s="96"/>
      <c r="H141" s="96"/>
      <c r="I141" s="96"/>
      <c r="J141" s="96"/>
      <c r="K141" s="96"/>
      <c r="L141" s="96"/>
      <c r="M141" s="96"/>
      <c r="N141" s="96"/>
      <c r="O141" s="96"/>
      <c r="P141" s="96"/>
      <c r="Q141" s="96"/>
      <c r="R141" s="96"/>
      <c r="S141" s="96"/>
      <c r="T141" s="96"/>
      <c r="U141" s="96"/>
      <c r="V141" s="96"/>
      <c r="W141" s="96"/>
      <c r="X141" s="96"/>
      <c r="Y141" s="96"/>
      <c r="Z141" s="461"/>
      <c r="AA141" s="789"/>
      <c r="AB141" s="790"/>
      <c r="AC141" s="789"/>
      <c r="AD141" s="790"/>
      <c r="AE141" s="506"/>
      <c r="AF141" s="54"/>
    </row>
    <row r="142" spans="1:32" s="63" customFormat="1" ht="12" hidden="1" customHeight="1" x14ac:dyDescent="0.2">
      <c r="A142" s="93"/>
      <c r="B142" s="93"/>
      <c r="C142" s="94"/>
      <c r="D142" s="641"/>
      <c r="E142" s="590"/>
      <c r="F142" s="96"/>
      <c r="G142" s="96"/>
      <c r="H142" s="96"/>
      <c r="I142" s="96"/>
      <c r="J142" s="96"/>
      <c r="K142" s="96"/>
      <c r="L142" s="96"/>
      <c r="M142" s="96"/>
      <c r="N142" s="96"/>
      <c r="O142" s="96"/>
      <c r="P142" s="96"/>
      <c r="Q142" s="96"/>
      <c r="R142" s="96"/>
      <c r="S142" s="96"/>
      <c r="T142" s="96"/>
      <c r="U142" s="96"/>
      <c r="V142" s="96"/>
      <c r="W142" s="96"/>
      <c r="X142" s="96"/>
      <c r="Y142" s="96"/>
      <c r="Z142" s="461"/>
      <c r="AA142" s="789"/>
      <c r="AB142" s="790"/>
      <c r="AC142" s="789"/>
      <c r="AD142" s="790"/>
      <c r="AE142" s="506"/>
      <c r="AF142" s="54"/>
    </row>
    <row r="143" spans="1:32" s="63" customFormat="1" ht="12" hidden="1" customHeight="1" x14ac:dyDescent="0.2">
      <c r="A143" s="93"/>
      <c r="B143" s="93"/>
      <c r="C143" s="94"/>
      <c r="D143" s="641"/>
      <c r="E143" s="590"/>
      <c r="F143" s="96"/>
      <c r="G143" s="96"/>
      <c r="H143" s="96"/>
      <c r="I143" s="96"/>
      <c r="J143" s="96"/>
      <c r="K143" s="96"/>
      <c r="L143" s="96"/>
      <c r="M143" s="96"/>
      <c r="N143" s="96"/>
      <c r="O143" s="96"/>
      <c r="P143" s="96"/>
      <c r="Q143" s="96"/>
      <c r="R143" s="96"/>
      <c r="S143" s="96"/>
      <c r="T143" s="96"/>
      <c r="U143" s="96"/>
      <c r="V143" s="96"/>
      <c r="W143" s="96"/>
      <c r="X143" s="96"/>
      <c r="Y143" s="96"/>
      <c r="Z143" s="461"/>
      <c r="AA143" s="789"/>
      <c r="AB143" s="790"/>
      <c r="AC143" s="789"/>
      <c r="AD143" s="790"/>
      <c r="AE143" s="506"/>
      <c r="AF143" s="54"/>
    </row>
    <row r="144" spans="1:32" s="63" customFormat="1" ht="17.45" hidden="1" customHeight="1" x14ac:dyDescent="0.2">
      <c r="A144" s="93"/>
      <c r="B144" s="93"/>
      <c r="C144" s="94"/>
      <c r="D144" s="641"/>
      <c r="E144" s="590"/>
      <c r="F144" s="96"/>
      <c r="G144" s="96"/>
      <c r="H144" s="96"/>
      <c r="I144" s="96"/>
      <c r="J144" s="96"/>
      <c r="K144" s="96"/>
      <c r="L144" s="96"/>
      <c r="M144" s="96"/>
      <c r="N144" s="96"/>
      <c r="O144" s="96"/>
      <c r="P144" s="96"/>
      <c r="Q144" s="96"/>
      <c r="R144" s="96"/>
      <c r="S144" s="96"/>
      <c r="T144" s="96"/>
      <c r="U144" s="96"/>
      <c r="V144" s="96"/>
      <c r="W144" s="96"/>
      <c r="X144" s="96"/>
      <c r="Y144" s="96"/>
      <c r="Z144" s="461"/>
      <c r="AA144" s="789"/>
      <c r="AB144" s="790"/>
      <c r="AC144" s="789"/>
      <c r="AD144" s="790"/>
      <c r="AE144" s="506"/>
      <c r="AF144" s="54"/>
    </row>
    <row r="145" spans="1:32" s="63" customFormat="1" ht="12" hidden="1" customHeight="1" x14ac:dyDescent="0.2">
      <c r="A145" s="93"/>
      <c r="B145" s="93"/>
      <c r="C145" s="94"/>
      <c r="D145" s="641"/>
      <c r="E145" s="590"/>
      <c r="F145" s="96"/>
      <c r="G145" s="96"/>
      <c r="H145" s="96"/>
      <c r="I145" s="96"/>
      <c r="J145" s="96"/>
      <c r="K145" s="96"/>
      <c r="L145" s="96"/>
      <c r="M145" s="96"/>
      <c r="N145" s="96"/>
      <c r="O145" s="96"/>
      <c r="P145" s="96"/>
      <c r="Q145" s="96"/>
      <c r="R145" s="96"/>
      <c r="S145" s="96"/>
      <c r="T145" s="96"/>
      <c r="U145" s="96"/>
      <c r="V145" s="96"/>
      <c r="W145" s="96"/>
      <c r="X145" s="96"/>
      <c r="Y145" s="96"/>
      <c r="Z145" s="461"/>
      <c r="AA145" s="789"/>
      <c r="AB145" s="790"/>
      <c r="AC145" s="789"/>
      <c r="AD145" s="790"/>
      <c r="AE145" s="506"/>
      <c r="AF145" s="54"/>
    </row>
    <row r="146" spans="1:32" s="63" customFormat="1" ht="12" hidden="1" customHeight="1" x14ac:dyDescent="0.2">
      <c r="A146" s="93"/>
      <c r="B146" s="93"/>
      <c r="C146" s="94"/>
      <c r="D146" s="641"/>
      <c r="E146" s="590"/>
      <c r="F146" s="96"/>
      <c r="G146" s="96"/>
      <c r="H146" s="96"/>
      <c r="I146" s="96"/>
      <c r="J146" s="96"/>
      <c r="K146" s="96"/>
      <c r="L146" s="96"/>
      <c r="M146" s="96"/>
      <c r="N146" s="96"/>
      <c r="O146" s="96"/>
      <c r="P146" s="96"/>
      <c r="Q146" s="96"/>
      <c r="R146" s="96"/>
      <c r="S146" s="96"/>
      <c r="T146" s="96"/>
      <c r="U146" s="96"/>
      <c r="V146" s="96"/>
      <c r="W146" s="96"/>
      <c r="X146" s="96"/>
      <c r="Y146" s="96"/>
      <c r="Z146" s="461"/>
      <c r="AA146" s="789"/>
      <c r="AB146" s="790"/>
      <c r="AC146" s="789"/>
      <c r="AD146" s="790"/>
      <c r="AE146" s="506"/>
      <c r="AF146" s="54"/>
    </row>
    <row r="147" spans="1:32" s="63" customFormat="1" ht="12" hidden="1" customHeight="1" x14ac:dyDescent="0.2">
      <c r="A147" s="93"/>
      <c r="B147" s="93"/>
      <c r="C147" s="94"/>
      <c r="D147" s="641"/>
      <c r="E147" s="590"/>
      <c r="F147" s="96"/>
      <c r="G147" s="96"/>
      <c r="H147" s="96"/>
      <c r="I147" s="96"/>
      <c r="J147" s="96"/>
      <c r="K147" s="96"/>
      <c r="L147" s="96"/>
      <c r="M147" s="96"/>
      <c r="N147" s="96"/>
      <c r="O147" s="96"/>
      <c r="P147" s="96"/>
      <c r="Q147" s="96"/>
      <c r="R147" s="96"/>
      <c r="S147" s="96"/>
      <c r="T147" s="96"/>
      <c r="U147" s="96"/>
      <c r="V147" s="96"/>
      <c r="W147" s="96"/>
      <c r="X147" s="96"/>
      <c r="Y147" s="96"/>
      <c r="Z147" s="461"/>
      <c r="AA147" s="789"/>
      <c r="AB147" s="790"/>
      <c r="AC147" s="789"/>
      <c r="AD147" s="790"/>
      <c r="AE147" s="506"/>
      <c r="AF147" s="54"/>
    </row>
    <row r="148" spans="1:32" s="63" customFormat="1" ht="12" hidden="1" customHeight="1" x14ac:dyDescent="0.2">
      <c r="A148" s="93"/>
      <c r="B148" s="93"/>
      <c r="C148" s="94"/>
      <c r="D148" s="641"/>
      <c r="E148" s="590"/>
      <c r="F148" s="96"/>
      <c r="G148" s="96"/>
      <c r="H148" s="96"/>
      <c r="I148" s="96"/>
      <c r="J148" s="96"/>
      <c r="K148" s="96"/>
      <c r="L148" s="96"/>
      <c r="M148" s="96"/>
      <c r="N148" s="96"/>
      <c r="O148" s="96"/>
      <c r="P148" s="96"/>
      <c r="Q148" s="96"/>
      <c r="R148" s="96"/>
      <c r="S148" s="96"/>
      <c r="T148" s="96"/>
      <c r="U148" s="96"/>
      <c r="V148" s="96"/>
      <c r="W148" s="96"/>
      <c r="X148" s="96"/>
      <c r="Y148" s="96"/>
      <c r="Z148" s="461"/>
      <c r="AA148" s="789"/>
      <c r="AB148" s="790"/>
      <c r="AC148" s="789"/>
      <c r="AD148" s="790"/>
      <c r="AE148" s="506"/>
      <c r="AF148" s="54"/>
    </row>
    <row r="149" spans="1:32" s="63" customFormat="1" ht="12" hidden="1" customHeight="1" x14ac:dyDescent="0.2">
      <c r="A149" s="93"/>
      <c r="B149" s="93"/>
      <c r="C149" s="94"/>
      <c r="D149" s="641"/>
      <c r="E149" s="590"/>
      <c r="F149" s="96"/>
      <c r="G149" s="96"/>
      <c r="H149" s="96"/>
      <c r="I149" s="96"/>
      <c r="J149" s="96"/>
      <c r="K149" s="96"/>
      <c r="L149" s="96"/>
      <c r="M149" s="96"/>
      <c r="N149" s="96"/>
      <c r="O149" s="96"/>
      <c r="P149" s="96"/>
      <c r="Q149" s="96"/>
      <c r="R149" s="96"/>
      <c r="S149" s="96"/>
      <c r="T149" s="96"/>
      <c r="U149" s="96"/>
      <c r="V149" s="96"/>
      <c r="W149" s="96"/>
      <c r="X149" s="96"/>
      <c r="Y149" s="96"/>
      <c r="Z149" s="461"/>
      <c r="AA149" s="789"/>
      <c r="AB149" s="790"/>
      <c r="AC149" s="789"/>
      <c r="AD149" s="790"/>
      <c r="AE149" s="506"/>
      <c r="AF149" s="54"/>
    </row>
    <row r="150" spans="1:32" s="63" customFormat="1" ht="12" hidden="1" customHeight="1" x14ac:dyDescent="0.2">
      <c r="A150" s="93"/>
      <c r="B150" s="93"/>
      <c r="C150" s="94"/>
      <c r="D150" s="641"/>
      <c r="E150" s="590"/>
      <c r="F150" s="96"/>
      <c r="G150" s="96"/>
      <c r="H150" s="96"/>
      <c r="I150" s="96"/>
      <c r="J150" s="96"/>
      <c r="K150" s="96"/>
      <c r="L150" s="96"/>
      <c r="M150" s="96"/>
      <c r="N150" s="96"/>
      <c r="O150" s="96"/>
      <c r="P150" s="96"/>
      <c r="Q150" s="96"/>
      <c r="R150" s="96"/>
      <c r="S150" s="96"/>
      <c r="T150" s="96"/>
      <c r="U150" s="96"/>
      <c r="V150" s="96"/>
      <c r="W150" s="96"/>
      <c r="X150" s="96"/>
      <c r="Y150" s="96"/>
      <c r="Z150" s="461"/>
      <c r="AA150" s="789"/>
      <c r="AB150" s="790"/>
      <c r="AC150" s="789"/>
      <c r="AD150" s="790"/>
      <c r="AE150" s="506"/>
      <c r="AF150" s="54"/>
    </row>
    <row r="151" spans="1:32" s="63" customFormat="1" ht="12" hidden="1" customHeight="1" x14ac:dyDescent="0.2">
      <c r="A151" s="93"/>
      <c r="B151" s="93"/>
      <c r="C151" s="94"/>
      <c r="D151" s="641"/>
      <c r="E151" s="590"/>
      <c r="F151" s="96"/>
      <c r="G151" s="96"/>
      <c r="H151" s="96"/>
      <c r="I151" s="96"/>
      <c r="J151" s="96"/>
      <c r="K151" s="96"/>
      <c r="L151" s="96"/>
      <c r="M151" s="96"/>
      <c r="N151" s="96"/>
      <c r="O151" s="96"/>
      <c r="P151" s="96"/>
      <c r="Q151" s="96"/>
      <c r="R151" s="96"/>
      <c r="S151" s="96"/>
      <c r="T151" s="96"/>
      <c r="U151" s="96"/>
      <c r="V151" s="96"/>
      <c r="W151" s="96"/>
      <c r="X151" s="96"/>
      <c r="Y151" s="96"/>
      <c r="Z151" s="461"/>
      <c r="AA151" s="789"/>
      <c r="AB151" s="790"/>
      <c r="AC151" s="789"/>
      <c r="AD151" s="790"/>
      <c r="AE151" s="506"/>
      <c r="AF151" s="54"/>
    </row>
    <row r="152" spans="1:32" s="63" customFormat="1" ht="12" hidden="1" customHeight="1" x14ac:dyDescent="0.2">
      <c r="A152" s="93"/>
      <c r="B152" s="93"/>
      <c r="C152" s="94"/>
      <c r="D152" s="641"/>
      <c r="E152" s="590"/>
      <c r="F152" s="96"/>
      <c r="G152" s="96"/>
      <c r="H152" s="96"/>
      <c r="I152" s="96"/>
      <c r="J152" s="96"/>
      <c r="K152" s="96"/>
      <c r="L152" s="96"/>
      <c r="M152" s="96"/>
      <c r="N152" s="96"/>
      <c r="O152" s="96"/>
      <c r="P152" s="96"/>
      <c r="Q152" s="96"/>
      <c r="R152" s="96"/>
      <c r="S152" s="96"/>
      <c r="T152" s="96"/>
      <c r="U152" s="96"/>
      <c r="V152" s="96"/>
      <c r="W152" s="96"/>
      <c r="X152" s="96"/>
      <c r="Y152" s="96"/>
      <c r="Z152" s="461"/>
      <c r="AA152" s="789"/>
      <c r="AB152" s="790"/>
      <c r="AC152" s="789"/>
      <c r="AD152" s="790"/>
      <c r="AE152" s="506"/>
      <c r="AF152" s="54"/>
    </row>
    <row r="153" spans="1:32" s="63" customFormat="1" ht="12" hidden="1" customHeight="1" x14ac:dyDescent="0.2">
      <c r="A153" s="93"/>
      <c r="B153" s="93"/>
      <c r="C153" s="94"/>
      <c r="D153" s="641"/>
      <c r="E153" s="590"/>
      <c r="F153" s="96"/>
      <c r="G153" s="96"/>
      <c r="H153" s="96"/>
      <c r="I153" s="96"/>
      <c r="J153" s="96"/>
      <c r="K153" s="96"/>
      <c r="L153" s="96"/>
      <c r="M153" s="96"/>
      <c r="N153" s="96"/>
      <c r="O153" s="96"/>
      <c r="P153" s="96"/>
      <c r="Q153" s="96"/>
      <c r="R153" s="96"/>
      <c r="S153" s="96"/>
      <c r="T153" s="96"/>
      <c r="U153" s="96"/>
      <c r="V153" s="96"/>
      <c r="W153" s="96"/>
      <c r="X153" s="96"/>
      <c r="Y153" s="96"/>
      <c r="Z153" s="461"/>
      <c r="AA153" s="789"/>
      <c r="AB153" s="790"/>
      <c r="AC153" s="789"/>
      <c r="AD153" s="790"/>
      <c r="AE153" s="506"/>
      <c r="AF153" s="54"/>
    </row>
    <row r="154" spans="1:32" s="63" customFormat="1" ht="12" hidden="1" customHeight="1" x14ac:dyDescent="0.2">
      <c r="A154" s="93"/>
      <c r="B154" s="93"/>
      <c r="C154" s="94"/>
      <c r="D154" s="641"/>
      <c r="E154" s="590"/>
      <c r="F154" s="96"/>
      <c r="G154" s="96"/>
      <c r="H154" s="96"/>
      <c r="I154" s="96"/>
      <c r="J154" s="96"/>
      <c r="K154" s="96"/>
      <c r="L154" s="96"/>
      <c r="M154" s="96"/>
      <c r="N154" s="96"/>
      <c r="O154" s="96"/>
      <c r="P154" s="96"/>
      <c r="Q154" s="96"/>
      <c r="R154" s="96"/>
      <c r="S154" s="96"/>
      <c r="T154" s="96"/>
      <c r="U154" s="96"/>
      <c r="V154" s="96"/>
      <c r="W154" s="96"/>
      <c r="X154" s="96"/>
      <c r="Y154" s="96"/>
      <c r="Z154" s="461"/>
      <c r="AA154" s="789"/>
      <c r="AB154" s="790"/>
      <c r="AC154" s="789"/>
      <c r="AD154" s="790"/>
      <c r="AE154" s="506"/>
      <c r="AF154" s="54"/>
    </row>
    <row r="155" spans="1:32" s="63" customFormat="1" ht="12" hidden="1" customHeight="1" x14ac:dyDescent="0.2">
      <c r="A155" s="93"/>
      <c r="B155" s="93"/>
      <c r="C155" s="94"/>
      <c r="D155" s="641"/>
      <c r="E155" s="590"/>
      <c r="F155" s="96"/>
      <c r="G155" s="96"/>
      <c r="H155" s="96"/>
      <c r="I155" s="96"/>
      <c r="J155" s="96"/>
      <c r="K155" s="96"/>
      <c r="L155" s="96"/>
      <c r="M155" s="96"/>
      <c r="N155" s="96"/>
      <c r="O155" s="96"/>
      <c r="P155" s="96"/>
      <c r="Q155" s="96"/>
      <c r="R155" s="96"/>
      <c r="S155" s="96"/>
      <c r="T155" s="96"/>
      <c r="U155" s="96"/>
      <c r="V155" s="96"/>
      <c r="W155" s="96"/>
      <c r="X155" s="96"/>
      <c r="Y155" s="96"/>
      <c r="Z155" s="461"/>
      <c r="AA155" s="789"/>
      <c r="AB155" s="790"/>
      <c r="AC155" s="789"/>
      <c r="AD155" s="790"/>
      <c r="AE155" s="506"/>
      <c r="AF155" s="54"/>
    </row>
    <row r="156" spans="1:32" s="63" customFormat="1" ht="12" hidden="1" customHeight="1" x14ac:dyDescent="0.2">
      <c r="A156" s="93"/>
      <c r="B156" s="93"/>
      <c r="C156" s="94"/>
      <c r="D156" s="641"/>
      <c r="E156" s="590"/>
      <c r="F156" s="96"/>
      <c r="G156" s="96"/>
      <c r="H156" s="96"/>
      <c r="I156" s="96"/>
      <c r="J156" s="96"/>
      <c r="K156" s="96"/>
      <c r="L156" s="96"/>
      <c r="M156" s="96"/>
      <c r="N156" s="96"/>
      <c r="O156" s="96"/>
      <c r="P156" s="96"/>
      <c r="Q156" s="96"/>
      <c r="R156" s="96"/>
      <c r="S156" s="96"/>
      <c r="T156" s="96"/>
      <c r="U156" s="96"/>
      <c r="V156" s="96"/>
      <c r="W156" s="96"/>
      <c r="X156" s="96"/>
      <c r="Y156" s="96"/>
      <c r="Z156" s="461"/>
      <c r="AA156" s="789"/>
      <c r="AB156" s="790"/>
      <c r="AC156" s="789"/>
      <c r="AD156" s="790"/>
      <c r="AE156" s="506"/>
      <c r="AF156" s="54"/>
    </row>
    <row r="157" spans="1:32" s="63" customFormat="1" ht="12" hidden="1" customHeight="1" x14ac:dyDescent="0.2">
      <c r="A157" s="93"/>
      <c r="B157" s="93"/>
      <c r="C157" s="94"/>
      <c r="D157" s="641"/>
      <c r="E157" s="590"/>
      <c r="F157" s="96"/>
      <c r="G157" s="96"/>
      <c r="H157" s="96"/>
      <c r="I157" s="96"/>
      <c r="J157" s="96"/>
      <c r="K157" s="96"/>
      <c r="L157" s="96"/>
      <c r="M157" s="96"/>
      <c r="N157" s="96"/>
      <c r="O157" s="96"/>
      <c r="P157" s="96"/>
      <c r="Q157" s="96"/>
      <c r="R157" s="96"/>
      <c r="S157" s="96"/>
      <c r="T157" s="96"/>
      <c r="U157" s="96"/>
      <c r="V157" s="96"/>
      <c r="W157" s="96"/>
      <c r="X157" s="96"/>
      <c r="Y157" s="96"/>
      <c r="Z157" s="461"/>
      <c r="AA157" s="789"/>
      <c r="AB157" s="790"/>
      <c r="AC157" s="789"/>
      <c r="AD157" s="790"/>
      <c r="AE157" s="506"/>
      <c r="AF157" s="54"/>
    </row>
    <row r="158" spans="1:32" s="63" customFormat="1" ht="12" hidden="1" customHeight="1" x14ac:dyDescent="0.2">
      <c r="A158" s="93"/>
      <c r="B158" s="93"/>
      <c r="C158" s="94"/>
      <c r="D158" s="641"/>
      <c r="E158" s="590"/>
      <c r="F158" s="96"/>
      <c r="G158" s="96"/>
      <c r="H158" s="96"/>
      <c r="I158" s="96"/>
      <c r="J158" s="96"/>
      <c r="K158" s="96"/>
      <c r="L158" s="96"/>
      <c r="M158" s="96"/>
      <c r="N158" s="96"/>
      <c r="O158" s="96"/>
      <c r="P158" s="96"/>
      <c r="Q158" s="96"/>
      <c r="R158" s="96"/>
      <c r="S158" s="96"/>
      <c r="T158" s="96"/>
      <c r="U158" s="96"/>
      <c r="V158" s="96"/>
      <c r="W158" s="96"/>
      <c r="X158" s="96"/>
      <c r="Y158" s="96"/>
      <c r="Z158" s="461"/>
      <c r="AA158" s="789"/>
      <c r="AB158" s="790"/>
      <c r="AC158" s="789"/>
      <c r="AD158" s="790"/>
      <c r="AE158" s="506"/>
      <c r="AF158" s="54"/>
    </row>
    <row r="159" spans="1:32" s="63" customFormat="1" ht="12" hidden="1" customHeight="1" x14ac:dyDescent="0.2">
      <c r="A159" s="93"/>
      <c r="B159" s="93"/>
      <c r="C159" s="94"/>
      <c r="D159" s="641"/>
      <c r="E159" s="590"/>
      <c r="F159" s="96"/>
      <c r="G159" s="96"/>
      <c r="H159" s="96"/>
      <c r="I159" s="96"/>
      <c r="J159" s="96"/>
      <c r="K159" s="96"/>
      <c r="L159" s="96"/>
      <c r="M159" s="96"/>
      <c r="N159" s="96"/>
      <c r="O159" s="96"/>
      <c r="P159" s="96"/>
      <c r="Q159" s="96"/>
      <c r="R159" s="96"/>
      <c r="S159" s="96"/>
      <c r="T159" s="96"/>
      <c r="U159" s="96"/>
      <c r="V159" s="96"/>
      <c r="W159" s="96"/>
      <c r="X159" s="96"/>
      <c r="Y159" s="96"/>
      <c r="Z159" s="461"/>
      <c r="AA159" s="789"/>
      <c r="AB159" s="790"/>
      <c r="AC159" s="789"/>
      <c r="AD159" s="790"/>
      <c r="AE159" s="506"/>
      <c r="AF159" s="54"/>
    </row>
    <row r="160" spans="1:32" s="63" customFormat="1" ht="12" hidden="1" customHeight="1" x14ac:dyDescent="0.2">
      <c r="A160" s="93"/>
      <c r="B160" s="93"/>
      <c r="C160" s="94"/>
      <c r="D160" s="641"/>
      <c r="E160" s="590"/>
      <c r="F160" s="96"/>
      <c r="G160" s="96"/>
      <c r="H160" s="96"/>
      <c r="I160" s="96"/>
      <c r="J160" s="96"/>
      <c r="K160" s="96"/>
      <c r="L160" s="96"/>
      <c r="M160" s="96"/>
      <c r="N160" s="96"/>
      <c r="O160" s="96"/>
      <c r="P160" s="96"/>
      <c r="Q160" s="96"/>
      <c r="R160" s="96"/>
      <c r="S160" s="96"/>
      <c r="T160" s="96"/>
      <c r="U160" s="96"/>
      <c r="V160" s="96"/>
      <c r="W160" s="96"/>
      <c r="X160" s="96"/>
      <c r="Y160" s="96"/>
      <c r="Z160" s="461"/>
      <c r="AA160" s="789"/>
      <c r="AB160" s="790"/>
      <c r="AC160" s="789"/>
      <c r="AD160" s="790"/>
      <c r="AE160" s="506"/>
      <c r="AF160" s="54"/>
    </row>
    <row r="161" spans="1:32" s="63" customFormat="1" ht="12" hidden="1" customHeight="1" x14ac:dyDescent="0.2">
      <c r="A161" s="93"/>
      <c r="B161" s="93"/>
      <c r="C161" s="94"/>
      <c r="D161" s="641"/>
      <c r="E161" s="590"/>
      <c r="F161" s="96"/>
      <c r="G161" s="96"/>
      <c r="H161" s="96"/>
      <c r="I161" s="96"/>
      <c r="J161" s="96"/>
      <c r="K161" s="96"/>
      <c r="L161" s="96"/>
      <c r="M161" s="96"/>
      <c r="N161" s="96"/>
      <c r="O161" s="96"/>
      <c r="P161" s="96"/>
      <c r="Q161" s="96"/>
      <c r="R161" s="96"/>
      <c r="S161" s="96"/>
      <c r="T161" s="96"/>
      <c r="U161" s="96"/>
      <c r="V161" s="96"/>
      <c r="W161" s="96"/>
      <c r="X161" s="96"/>
      <c r="Y161" s="96"/>
      <c r="Z161" s="461"/>
      <c r="AA161" s="789"/>
      <c r="AB161" s="790"/>
      <c r="AC161" s="789"/>
      <c r="AD161" s="790"/>
      <c r="AE161" s="506"/>
      <c r="AF161" s="54"/>
    </row>
    <row r="162" spans="1:32" s="63" customFormat="1" ht="12" hidden="1" customHeight="1" x14ac:dyDescent="0.2">
      <c r="A162" s="93"/>
      <c r="B162" s="93"/>
      <c r="C162" s="94"/>
      <c r="D162" s="641"/>
      <c r="E162" s="590"/>
      <c r="F162" s="96"/>
      <c r="G162" s="96"/>
      <c r="H162" s="96"/>
      <c r="I162" s="96"/>
      <c r="J162" s="96"/>
      <c r="K162" s="96"/>
      <c r="L162" s="96"/>
      <c r="M162" s="96"/>
      <c r="N162" s="96"/>
      <c r="O162" s="96"/>
      <c r="P162" s="96"/>
      <c r="Q162" s="96"/>
      <c r="R162" s="96"/>
      <c r="S162" s="96"/>
      <c r="T162" s="96"/>
      <c r="U162" s="96"/>
      <c r="V162" s="96"/>
      <c r="W162" s="96"/>
      <c r="X162" s="96"/>
      <c r="Y162" s="96"/>
      <c r="Z162" s="461"/>
      <c r="AA162" s="789"/>
      <c r="AB162" s="790"/>
      <c r="AC162" s="789"/>
      <c r="AD162" s="790"/>
      <c r="AE162" s="506"/>
      <c r="AF162" s="54"/>
    </row>
    <row r="163" spans="1:32" s="63" customFormat="1" ht="12" hidden="1" customHeight="1" x14ac:dyDescent="0.2">
      <c r="A163" s="93"/>
      <c r="B163" s="93"/>
      <c r="C163" s="94"/>
      <c r="D163" s="641"/>
      <c r="E163" s="590"/>
      <c r="F163" s="96"/>
      <c r="G163" s="96"/>
      <c r="H163" s="96"/>
      <c r="I163" s="96"/>
      <c r="J163" s="96"/>
      <c r="K163" s="96"/>
      <c r="L163" s="96"/>
      <c r="M163" s="96"/>
      <c r="N163" s="96"/>
      <c r="O163" s="96"/>
      <c r="P163" s="96"/>
      <c r="Q163" s="96"/>
      <c r="R163" s="96"/>
      <c r="S163" s="96"/>
      <c r="T163" s="96"/>
      <c r="U163" s="96"/>
      <c r="V163" s="96"/>
      <c r="W163" s="96"/>
      <c r="X163" s="96"/>
      <c r="Y163" s="96"/>
      <c r="Z163" s="461"/>
      <c r="AA163" s="789"/>
      <c r="AB163" s="790"/>
      <c r="AC163" s="789"/>
      <c r="AD163" s="790"/>
      <c r="AE163" s="506"/>
      <c r="AF163" s="54"/>
    </row>
    <row r="164" spans="1:32" s="63" customFormat="1" ht="12" hidden="1" customHeight="1" x14ac:dyDescent="0.2">
      <c r="A164" s="93"/>
      <c r="B164" s="93"/>
      <c r="C164" s="94"/>
      <c r="D164" s="641"/>
      <c r="E164" s="590"/>
      <c r="F164" s="96"/>
      <c r="G164" s="96"/>
      <c r="H164" s="96"/>
      <c r="I164" s="96"/>
      <c r="J164" s="96"/>
      <c r="K164" s="96"/>
      <c r="L164" s="96"/>
      <c r="M164" s="96"/>
      <c r="N164" s="96"/>
      <c r="O164" s="96"/>
      <c r="P164" s="96"/>
      <c r="Q164" s="96"/>
      <c r="R164" s="96"/>
      <c r="S164" s="96"/>
      <c r="T164" s="96"/>
      <c r="U164" s="96"/>
      <c r="V164" s="96"/>
      <c r="W164" s="96"/>
      <c r="X164" s="96"/>
      <c r="Y164" s="96"/>
      <c r="Z164" s="461"/>
      <c r="AA164" s="789"/>
      <c r="AB164" s="790"/>
      <c r="AC164" s="789"/>
      <c r="AD164" s="790"/>
      <c r="AE164" s="506"/>
      <c r="AF164" s="54"/>
    </row>
    <row r="165" spans="1:32" s="63" customFormat="1" ht="12" hidden="1" customHeight="1" x14ac:dyDescent="0.2">
      <c r="A165" s="93"/>
      <c r="B165" s="93"/>
      <c r="C165" s="94"/>
      <c r="D165" s="641"/>
      <c r="E165" s="590"/>
      <c r="F165" s="96"/>
      <c r="G165" s="96"/>
      <c r="H165" s="96"/>
      <c r="I165" s="96"/>
      <c r="J165" s="96"/>
      <c r="K165" s="96"/>
      <c r="L165" s="96"/>
      <c r="M165" s="96"/>
      <c r="N165" s="96"/>
      <c r="O165" s="96"/>
      <c r="P165" s="96"/>
      <c r="Q165" s="96"/>
      <c r="R165" s="96"/>
      <c r="S165" s="96"/>
      <c r="T165" s="96"/>
      <c r="U165" s="96"/>
      <c r="V165" s="96"/>
      <c r="W165" s="96"/>
      <c r="X165" s="96"/>
      <c r="Y165" s="96"/>
      <c r="Z165" s="461"/>
      <c r="AA165" s="789"/>
      <c r="AB165" s="790"/>
      <c r="AC165" s="789"/>
      <c r="AD165" s="790"/>
      <c r="AE165" s="506"/>
      <c r="AF165" s="54"/>
    </row>
    <row r="166" spans="1:32" s="63" customFormat="1" ht="12" hidden="1" customHeight="1" x14ac:dyDescent="0.2">
      <c r="A166" s="93"/>
      <c r="B166" s="93"/>
      <c r="C166" s="94"/>
      <c r="D166" s="641"/>
      <c r="E166" s="590"/>
      <c r="F166" s="96"/>
      <c r="G166" s="96"/>
      <c r="H166" s="96"/>
      <c r="I166" s="96"/>
      <c r="J166" s="96"/>
      <c r="K166" s="96"/>
      <c r="L166" s="96"/>
      <c r="M166" s="96"/>
      <c r="N166" s="96"/>
      <c r="O166" s="96"/>
      <c r="P166" s="96"/>
      <c r="Q166" s="96"/>
      <c r="R166" s="96"/>
      <c r="S166" s="96"/>
      <c r="T166" s="96"/>
      <c r="U166" s="96"/>
      <c r="V166" s="96"/>
      <c r="W166" s="96"/>
      <c r="X166" s="96"/>
      <c r="Y166" s="96"/>
      <c r="Z166" s="461"/>
      <c r="AA166" s="789"/>
      <c r="AB166" s="790"/>
      <c r="AC166" s="789"/>
      <c r="AD166" s="790"/>
      <c r="AE166" s="506"/>
      <c r="AF166" s="54"/>
    </row>
    <row r="167" spans="1:32" s="63" customFormat="1" ht="12" hidden="1" customHeight="1" x14ac:dyDescent="0.2">
      <c r="A167" s="93"/>
      <c r="B167" s="93"/>
      <c r="C167" s="94"/>
      <c r="D167" s="641"/>
      <c r="E167" s="590"/>
      <c r="F167" s="96"/>
      <c r="G167" s="96"/>
      <c r="H167" s="96"/>
      <c r="I167" s="96"/>
      <c r="J167" s="96"/>
      <c r="K167" s="96"/>
      <c r="L167" s="96"/>
      <c r="M167" s="96"/>
      <c r="N167" s="96"/>
      <c r="O167" s="96"/>
      <c r="P167" s="96"/>
      <c r="Q167" s="96"/>
      <c r="R167" s="96"/>
      <c r="S167" s="96"/>
      <c r="T167" s="96"/>
      <c r="U167" s="96"/>
      <c r="V167" s="96"/>
      <c r="W167" s="96"/>
      <c r="X167" s="96"/>
      <c r="Y167" s="96"/>
      <c r="Z167" s="461"/>
      <c r="AA167" s="789"/>
      <c r="AB167" s="790"/>
      <c r="AC167" s="789"/>
      <c r="AD167" s="790"/>
      <c r="AE167" s="506"/>
      <c r="AF167" s="54"/>
    </row>
    <row r="168" spans="1:32" s="63" customFormat="1" ht="12" hidden="1" customHeight="1" x14ac:dyDescent="0.2">
      <c r="A168" s="93"/>
      <c r="B168" s="93"/>
      <c r="C168" s="94"/>
      <c r="D168" s="641"/>
      <c r="E168" s="590"/>
      <c r="F168" s="96"/>
      <c r="G168" s="96"/>
      <c r="H168" s="96"/>
      <c r="I168" s="96"/>
      <c r="J168" s="96"/>
      <c r="K168" s="96"/>
      <c r="L168" s="96"/>
      <c r="M168" s="96"/>
      <c r="N168" s="96"/>
      <c r="O168" s="96"/>
      <c r="P168" s="96"/>
      <c r="Q168" s="96"/>
      <c r="R168" s="96"/>
      <c r="S168" s="96"/>
      <c r="T168" s="96"/>
      <c r="U168" s="96"/>
      <c r="V168" s="96"/>
      <c r="W168" s="96"/>
      <c r="X168" s="96"/>
      <c r="Y168" s="96"/>
      <c r="Z168" s="461"/>
      <c r="AA168" s="789"/>
      <c r="AB168" s="790"/>
      <c r="AC168" s="789"/>
      <c r="AD168" s="790"/>
      <c r="AE168" s="506"/>
      <c r="AF168" s="54"/>
    </row>
    <row r="169" spans="1:32" s="63" customFormat="1" ht="12" hidden="1" customHeight="1" x14ac:dyDescent="0.2">
      <c r="A169" s="507"/>
      <c r="B169" s="507"/>
      <c r="C169" s="508"/>
      <c r="D169" s="642"/>
      <c r="E169" s="591"/>
      <c r="F169" s="447"/>
      <c r="G169" s="447"/>
      <c r="H169" s="447"/>
      <c r="I169" s="447"/>
      <c r="J169" s="447"/>
      <c r="K169" s="447"/>
      <c r="L169" s="447"/>
      <c r="M169" s="447"/>
      <c r="N169" s="447"/>
      <c r="O169" s="447"/>
      <c r="P169" s="447"/>
      <c r="Q169" s="447"/>
      <c r="R169" s="447"/>
      <c r="S169" s="447"/>
      <c r="T169" s="447"/>
      <c r="U169" s="447"/>
      <c r="V169" s="447"/>
      <c r="W169" s="447"/>
      <c r="X169" s="447"/>
      <c r="Y169" s="447"/>
      <c r="Z169" s="459"/>
      <c r="AA169" s="789"/>
      <c r="AB169" s="790"/>
      <c r="AC169" s="789"/>
      <c r="AD169" s="790"/>
      <c r="AE169" s="506"/>
      <c r="AF169" s="54"/>
    </row>
    <row r="170" spans="1:32" s="63" customFormat="1" ht="12" hidden="1" customHeight="1" x14ac:dyDescent="0.2">
      <c r="A170" s="612"/>
      <c r="B170" s="612"/>
      <c r="C170" s="613"/>
      <c r="D170" s="643"/>
      <c r="E170" s="592"/>
      <c r="F170" s="513"/>
      <c r="G170" s="513"/>
      <c r="H170" s="513"/>
      <c r="I170" s="513"/>
      <c r="J170" s="513"/>
      <c r="K170" s="513"/>
      <c r="L170" s="513"/>
      <c r="M170" s="513"/>
      <c r="N170" s="513"/>
      <c r="O170" s="513"/>
      <c r="P170" s="513"/>
      <c r="Q170" s="513"/>
      <c r="R170" s="513"/>
      <c r="S170" s="513"/>
      <c r="T170" s="513"/>
      <c r="U170" s="513"/>
      <c r="V170" s="513"/>
      <c r="W170" s="513"/>
      <c r="X170" s="513"/>
      <c r="Y170" s="513"/>
      <c r="Z170" s="514"/>
      <c r="AA170" s="789"/>
      <c r="AB170" s="790"/>
      <c r="AC170" s="789"/>
      <c r="AD170" s="790"/>
      <c r="AE170" s="506"/>
      <c r="AF170" s="54"/>
    </row>
    <row r="171" spans="1:32" s="63" customFormat="1" ht="12" hidden="1" customHeight="1" x14ac:dyDescent="0.2">
      <c r="A171" s="448"/>
      <c r="B171" s="448"/>
      <c r="C171" s="509"/>
      <c r="D171" s="640"/>
      <c r="E171" s="593"/>
      <c r="F171" s="449"/>
      <c r="G171" s="449"/>
      <c r="H171" s="449"/>
      <c r="I171" s="449"/>
      <c r="J171" s="449"/>
      <c r="K171" s="449"/>
      <c r="L171" s="449"/>
      <c r="M171" s="449"/>
      <c r="N171" s="449"/>
      <c r="O171" s="449"/>
      <c r="P171" s="449"/>
      <c r="Q171" s="449"/>
      <c r="R171" s="449"/>
      <c r="S171" s="449"/>
      <c r="T171" s="449"/>
      <c r="U171" s="449"/>
      <c r="V171" s="449"/>
      <c r="W171" s="449"/>
      <c r="X171" s="449"/>
      <c r="Y171" s="449"/>
      <c r="Z171" s="460"/>
      <c r="AA171" s="789"/>
      <c r="AB171" s="790"/>
      <c r="AC171" s="789"/>
      <c r="AD171" s="790"/>
      <c r="AE171" s="506"/>
      <c r="AF171" s="54"/>
    </row>
    <row r="172" spans="1:32" s="63" customFormat="1" ht="12" hidden="1" customHeight="1" x14ac:dyDescent="0.2">
      <c r="A172" s="93"/>
      <c r="B172" s="93"/>
      <c r="C172" s="510"/>
      <c r="D172" s="641"/>
      <c r="E172" s="590"/>
      <c r="F172" s="96"/>
      <c r="G172" s="96"/>
      <c r="H172" s="96"/>
      <c r="I172" s="96"/>
      <c r="J172" s="96"/>
      <c r="K172" s="96"/>
      <c r="L172" s="96"/>
      <c r="M172" s="96"/>
      <c r="N172" s="96"/>
      <c r="O172" s="96"/>
      <c r="P172" s="96"/>
      <c r="Q172" s="96"/>
      <c r="R172" s="96"/>
      <c r="S172" s="96"/>
      <c r="T172" s="96"/>
      <c r="U172" s="96"/>
      <c r="V172" s="96"/>
      <c r="W172" s="96"/>
      <c r="X172" s="96"/>
      <c r="Y172" s="96"/>
      <c r="Z172" s="461"/>
      <c r="AA172" s="789"/>
      <c r="AB172" s="790"/>
      <c r="AC172" s="789"/>
      <c r="AD172" s="790"/>
      <c r="AE172" s="506"/>
      <c r="AF172" s="54"/>
    </row>
    <row r="173" spans="1:32" s="63" customFormat="1" ht="12" hidden="1" customHeight="1" x14ac:dyDescent="0.2">
      <c r="A173" s="93"/>
      <c r="B173" s="93"/>
      <c r="C173" s="94"/>
      <c r="D173" s="641"/>
      <c r="E173" s="590"/>
      <c r="F173" s="96"/>
      <c r="G173" s="96"/>
      <c r="H173" s="96"/>
      <c r="I173" s="96"/>
      <c r="J173" s="96"/>
      <c r="K173" s="96"/>
      <c r="L173" s="96"/>
      <c r="M173" s="96"/>
      <c r="N173" s="96"/>
      <c r="O173" s="96"/>
      <c r="P173" s="96"/>
      <c r="Q173" s="96"/>
      <c r="R173" s="96"/>
      <c r="S173" s="96"/>
      <c r="T173" s="96"/>
      <c r="U173" s="96"/>
      <c r="V173" s="96"/>
      <c r="W173" s="96"/>
      <c r="X173" s="96"/>
      <c r="Y173" s="96"/>
      <c r="Z173" s="461"/>
      <c r="AA173" s="789"/>
      <c r="AB173" s="790"/>
      <c r="AC173" s="789"/>
      <c r="AD173" s="790"/>
      <c r="AE173" s="506"/>
      <c r="AF173" s="54"/>
    </row>
    <row r="174" spans="1:32" s="63" customFormat="1" ht="12" hidden="1" customHeight="1" x14ac:dyDescent="0.2">
      <c r="A174" s="93"/>
      <c r="B174" s="93"/>
      <c r="C174" s="94"/>
      <c r="D174" s="641"/>
      <c r="E174" s="590"/>
      <c r="F174" s="96"/>
      <c r="G174" s="96"/>
      <c r="H174" s="96"/>
      <c r="I174" s="96"/>
      <c r="J174" s="96"/>
      <c r="K174" s="96"/>
      <c r="L174" s="96"/>
      <c r="M174" s="96"/>
      <c r="N174" s="96"/>
      <c r="O174" s="96"/>
      <c r="P174" s="96"/>
      <c r="Q174" s="96"/>
      <c r="R174" s="96"/>
      <c r="S174" s="96"/>
      <c r="T174" s="96"/>
      <c r="U174" s="96"/>
      <c r="V174" s="96"/>
      <c r="W174" s="96"/>
      <c r="X174" s="96"/>
      <c r="Y174" s="96"/>
      <c r="Z174" s="461"/>
      <c r="AA174" s="789"/>
      <c r="AB174" s="790"/>
      <c r="AC174" s="789"/>
      <c r="AD174" s="790"/>
      <c r="AE174" s="506"/>
      <c r="AF174" s="54"/>
    </row>
    <row r="175" spans="1:32" s="63" customFormat="1" ht="12" hidden="1" customHeight="1" x14ac:dyDescent="0.2">
      <c r="A175" s="93"/>
      <c r="B175" s="93"/>
      <c r="C175" s="94"/>
      <c r="D175" s="641"/>
      <c r="E175" s="590"/>
      <c r="F175" s="96"/>
      <c r="G175" s="96"/>
      <c r="H175" s="96"/>
      <c r="I175" s="96"/>
      <c r="J175" s="96"/>
      <c r="K175" s="96"/>
      <c r="L175" s="96"/>
      <c r="M175" s="96"/>
      <c r="N175" s="96"/>
      <c r="O175" s="96"/>
      <c r="P175" s="96"/>
      <c r="Q175" s="96"/>
      <c r="R175" s="96"/>
      <c r="S175" s="96"/>
      <c r="T175" s="96"/>
      <c r="U175" s="96"/>
      <c r="V175" s="96"/>
      <c r="W175" s="96"/>
      <c r="X175" s="96"/>
      <c r="Y175" s="96"/>
      <c r="Z175" s="461"/>
      <c r="AA175" s="789"/>
      <c r="AB175" s="790"/>
      <c r="AC175" s="789"/>
      <c r="AD175" s="790"/>
      <c r="AE175" s="506"/>
      <c r="AF175" s="54"/>
    </row>
    <row r="176" spans="1:32" s="63" customFormat="1" ht="12" hidden="1" customHeight="1" x14ac:dyDescent="0.2">
      <c r="A176" s="93"/>
      <c r="B176" s="93"/>
      <c r="C176" s="94"/>
      <c r="D176" s="641"/>
      <c r="E176" s="590"/>
      <c r="F176" s="96"/>
      <c r="G176" s="96"/>
      <c r="H176" s="96"/>
      <c r="I176" s="96"/>
      <c r="J176" s="96"/>
      <c r="K176" s="96"/>
      <c r="L176" s="96"/>
      <c r="M176" s="96"/>
      <c r="N176" s="96"/>
      <c r="O176" s="96"/>
      <c r="P176" s="96"/>
      <c r="Q176" s="96"/>
      <c r="R176" s="96"/>
      <c r="S176" s="96"/>
      <c r="T176" s="96"/>
      <c r="U176" s="96"/>
      <c r="V176" s="96"/>
      <c r="W176" s="96"/>
      <c r="X176" s="96"/>
      <c r="Y176" s="96"/>
      <c r="Z176" s="461"/>
      <c r="AA176" s="789"/>
      <c r="AB176" s="790"/>
      <c r="AC176" s="789"/>
      <c r="AD176" s="790"/>
      <c r="AE176" s="506"/>
      <c r="AF176" s="54"/>
    </row>
    <row r="177" spans="1:32" s="63" customFormat="1" ht="12" hidden="1" customHeight="1" x14ac:dyDescent="0.2">
      <c r="A177" s="93"/>
      <c r="B177" s="93"/>
      <c r="C177" s="94"/>
      <c r="D177" s="641"/>
      <c r="E177" s="590"/>
      <c r="F177" s="96"/>
      <c r="G177" s="96"/>
      <c r="H177" s="96"/>
      <c r="I177" s="96"/>
      <c r="J177" s="96"/>
      <c r="K177" s="96"/>
      <c r="L177" s="96"/>
      <c r="M177" s="96"/>
      <c r="N177" s="96"/>
      <c r="O177" s="96"/>
      <c r="P177" s="96"/>
      <c r="Q177" s="96"/>
      <c r="R177" s="96"/>
      <c r="S177" s="96"/>
      <c r="T177" s="96"/>
      <c r="U177" s="96"/>
      <c r="V177" s="96"/>
      <c r="W177" s="96"/>
      <c r="X177" s="96"/>
      <c r="Y177" s="96"/>
      <c r="Z177" s="461"/>
      <c r="AA177" s="789"/>
      <c r="AB177" s="790"/>
      <c r="AC177" s="789"/>
      <c r="AD177" s="790"/>
      <c r="AE177" s="506"/>
      <c r="AF177" s="54"/>
    </row>
    <row r="178" spans="1:32" s="63" customFormat="1" ht="12" hidden="1" customHeight="1" x14ac:dyDescent="0.2">
      <c r="A178" s="93"/>
      <c r="B178" s="93"/>
      <c r="C178" s="94"/>
      <c r="D178" s="641"/>
      <c r="E178" s="590"/>
      <c r="F178" s="96"/>
      <c r="G178" s="96"/>
      <c r="H178" s="96"/>
      <c r="I178" s="96"/>
      <c r="J178" s="96"/>
      <c r="K178" s="96"/>
      <c r="L178" s="96"/>
      <c r="M178" s="96"/>
      <c r="N178" s="96"/>
      <c r="O178" s="96"/>
      <c r="P178" s="96"/>
      <c r="Q178" s="96"/>
      <c r="R178" s="96"/>
      <c r="S178" s="96"/>
      <c r="T178" s="96"/>
      <c r="U178" s="96"/>
      <c r="V178" s="96"/>
      <c r="W178" s="96"/>
      <c r="X178" s="96"/>
      <c r="Y178" s="96"/>
      <c r="Z178" s="461"/>
      <c r="AA178" s="789"/>
      <c r="AB178" s="790"/>
      <c r="AC178" s="789"/>
      <c r="AD178" s="790"/>
      <c r="AE178" s="506"/>
      <c r="AF178" s="54"/>
    </row>
    <row r="179" spans="1:32" s="63" customFormat="1" ht="12" hidden="1" customHeight="1" x14ac:dyDescent="0.2">
      <c r="A179" s="93"/>
      <c r="B179" s="93"/>
      <c r="C179" s="94"/>
      <c r="D179" s="641"/>
      <c r="E179" s="590"/>
      <c r="F179" s="96"/>
      <c r="G179" s="96"/>
      <c r="H179" s="96"/>
      <c r="I179" s="96"/>
      <c r="J179" s="96"/>
      <c r="K179" s="96"/>
      <c r="L179" s="96"/>
      <c r="M179" s="96"/>
      <c r="N179" s="96"/>
      <c r="O179" s="96"/>
      <c r="P179" s="96"/>
      <c r="Q179" s="96"/>
      <c r="R179" s="96"/>
      <c r="S179" s="96"/>
      <c r="T179" s="96"/>
      <c r="U179" s="96"/>
      <c r="V179" s="96"/>
      <c r="W179" s="96"/>
      <c r="X179" s="96"/>
      <c r="Y179" s="96"/>
      <c r="Z179" s="461"/>
      <c r="AA179" s="789"/>
      <c r="AB179" s="790"/>
      <c r="AC179" s="789"/>
      <c r="AD179" s="790"/>
      <c r="AE179" s="506"/>
      <c r="AF179" s="54"/>
    </row>
    <row r="180" spans="1:32" s="63" customFormat="1" ht="12" hidden="1" customHeight="1" x14ac:dyDescent="0.2">
      <c r="A180" s="93"/>
      <c r="B180" s="93"/>
      <c r="C180" s="94"/>
      <c r="D180" s="641"/>
      <c r="E180" s="590"/>
      <c r="F180" s="96"/>
      <c r="G180" s="96"/>
      <c r="H180" s="96"/>
      <c r="I180" s="96"/>
      <c r="J180" s="96"/>
      <c r="K180" s="96"/>
      <c r="L180" s="96"/>
      <c r="M180" s="96"/>
      <c r="N180" s="96"/>
      <c r="O180" s="96"/>
      <c r="P180" s="96"/>
      <c r="Q180" s="96"/>
      <c r="R180" s="96"/>
      <c r="S180" s="96"/>
      <c r="T180" s="96"/>
      <c r="U180" s="96"/>
      <c r="V180" s="96"/>
      <c r="W180" s="96"/>
      <c r="X180" s="96"/>
      <c r="Y180" s="96"/>
      <c r="Z180" s="461"/>
      <c r="AA180" s="789"/>
      <c r="AB180" s="790"/>
      <c r="AC180" s="789"/>
      <c r="AD180" s="790"/>
      <c r="AE180" s="506"/>
      <c r="AF180" s="54"/>
    </row>
    <row r="181" spans="1:32" s="63" customFormat="1" ht="12" hidden="1" customHeight="1" x14ac:dyDescent="0.2">
      <c r="A181" s="93"/>
      <c r="B181" s="93"/>
      <c r="C181" s="94"/>
      <c r="D181" s="641"/>
      <c r="E181" s="590"/>
      <c r="F181" s="96"/>
      <c r="G181" s="96"/>
      <c r="H181" s="96"/>
      <c r="I181" s="96"/>
      <c r="J181" s="96"/>
      <c r="K181" s="96"/>
      <c r="L181" s="96"/>
      <c r="M181" s="96"/>
      <c r="N181" s="96"/>
      <c r="O181" s="96"/>
      <c r="P181" s="96"/>
      <c r="Q181" s="96"/>
      <c r="R181" s="96"/>
      <c r="S181" s="96"/>
      <c r="T181" s="96"/>
      <c r="U181" s="96"/>
      <c r="V181" s="96"/>
      <c r="W181" s="96"/>
      <c r="X181" s="96"/>
      <c r="Y181" s="96"/>
      <c r="Z181" s="461"/>
      <c r="AA181" s="789"/>
      <c r="AB181" s="790"/>
      <c r="AC181" s="789"/>
      <c r="AD181" s="790"/>
      <c r="AE181" s="506"/>
      <c r="AF181" s="54"/>
    </row>
    <row r="182" spans="1:32" x14ac:dyDescent="0.2"/>
  </sheetData>
  <sheetProtection algorithmName="SHA-512" hashValue="+MrLMVbuvGBFWVXDJOY2W/fEEEX1Mcl1fFUh28NghKcmEfO2Cb+ToyLNjFq+1DWC/zPZEqGtbiNyyhGDUua2yw==" saltValue="QbmKSTuqHLM8OLsuX3f1tg==" spinCount="100000" sheet="1" formatCells="0" formatColumns="0" formatRows="0" autoFilter="0"/>
  <mergeCells count="349">
    <mergeCell ref="AA178:AB178"/>
    <mergeCell ref="AA179:AB179"/>
    <mergeCell ref="AA180:AB180"/>
    <mergeCell ref="AA181:AB181"/>
    <mergeCell ref="AA169:AB169"/>
    <mergeCell ref="AA170:AB170"/>
    <mergeCell ref="AA171:AB171"/>
    <mergeCell ref="AA172:AB172"/>
    <mergeCell ref="AA173:AB173"/>
    <mergeCell ref="AA174:AB174"/>
    <mergeCell ref="AA175:AB175"/>
    <mergeCell ref="AA176:AB176"/>
    <mergeCell ref="AA177:AB177"/>
    <mergeCell ref="AA160:AB160"/>
    <mergeCell ref="AA161:AB161"/>
    <mergeCell ref="AA162:AB162"/>
    <mergeCell ref="AA163:AB163"/>
    <mergeCell ref="AA164:AB164"/>
    <mergeCell ref="AA165:AB165"/>
    <mergeCell ref="AA166:AB166"/>
    <mergeCell ref="AA167:AB167"/>
    <mergeCell ref="AA168:AB168"/>
    <mergeCell ref="AA151:AB151"/>
    <mergeCell ref="AA152:AB152"/>
    <mergeCell ref="AA153:AB153"/>
    <mergeCell ref="AA154:AB154"/>
    <mergeCell ref="AA155:AB155"/>
    <mergeCell ref="AA156:AB156"/>
    <mergeCell ref="AA157:AB157"/>
    <mergeCell ref="AA158:AB158"/>
    <mergeCell ref="AA159:AB159"/>
    <mergeCell ref="AA142:AB142"/>
    <mergeCell ref="AA143:AB143"/>
    <mergeCell ref="AA144:AB144"/>
    <mergeCell ref="AA145:AB145"/>
    <mergeCell ref="AA146:AB146"/>
    <mergeCell ref="AA147:AB147"/>
    <mergeCell ref="AA148:AB148"/>
    <mergeCell ref="AA149:AB149"/>
    <mergeCell ref="AA150:AB150"/>
    <mergeCell ref="AA133:AB133"/>
    <mergeCell ref="AA134:AB134"/>
    <mergeCell ref="AA135:AB135"/>
    <mergeCell ref="AA136:AB136"/>
    <mergeCell ref="AA137:AB137"/>
    <mergeCell ref="AA138:AB138"/>
    <mergeCell ref="AA139:AB139"/>
    <mergeCell ref="AA140:AB140"/>
    <mergeCell ref="AA141:AB141"/>
    <mergeCell ref="AA124:AB124"/>
    <mergeCell ref="AA125:AB125"/>
    <mergeCell ref="AA126:AB126"/>
    <mergeCell ref="AA127:AB127"/>
    <mergeCell ref="AA128:AB128"/>
    <mergeCell ref="AA129:AB129"/>
    <mergeCell ref="AA130:AB130"/>
    <mergeCell ref="AA131:AB131"/>
    <mergeCell ref="AA132:AB132"/>
    <mergeCell ref="AA115:AB115"/>
    <mergeCell ref="AA116:AB116"/>
    <mergeCell ref="AA117:AB117"/>
    <mergeCell ref="AA118:AB118"/>
    <mergeCell ref="AA119:AB119"/>
    <mergeCell ref="AA120:AB120"/>
    <mergeCell ref="AA121:AB121"/>
    <mergeCell ref="AA122:AB122"/>
    <mergeCell ref="AA123:AB123"/>
    <mergeCell ref="AA106:AB106"/>
    <mergeCell ref="AA107:AB107"/>
    <mergeCell ref="AA108:AB108"/>
    <mergeCell ref="AA109:AB109"/>
    <mergeCell ref="AA110:AB110"/>
    <mergeCell ref="AA111:AB111"/>
    <mergeCell ref="AA112:AB112"/>
    <mergeCell ref="AA113:AB113"/>
    <mergeCell ref="AA114:AB114"/>
    <mergeCell ref="AA97:AB97"/>
    <mergeCell ref="AA98:AB98"/>
    <mergeCell ref="AA99:AB99"/>
    <mergeCell ref="AA100:AB100"/>
    <mergeCell ref="AA101:AB101"/>
    <mergeCell ref="AA102:AB102"/>
    <mergeCell ref="AA103:AB103"/>
    <mergeCell ref="AA104:AB104"/>
    <mergeCell ref="AA105:AB105"/>
    <mergeCell ref="AA88:AB88"/>
    <mergeCell ref="AA89:AB89"/>
    <mergeCell ref="AA90:AB90"/>
    <mergeCell ref="AA91:AB91"/>
    <mergeCell ref="AA92:AB92"/>
    <mergeCell ref="AA93:AB93"/>
    <mergeCell ref="AA94:AB94"/>
    <mergeCell ref="AA95:AB95"/>
    <mergeCell ref="AA96:AB96"/>
    <mergeCell ref="AA79:AB79"/>
    <mergeCell ref="AA80:AB80"/>
    <mergeCell ref="AA81:AB81"/>
    <mergeCell ref="AA82:AB82"/>
    <mergeCell ref="AA83:AB83"/>
    <mergeCell ref="AA84:AB84"/>
    <mergeCell ref="AA85:AB85"/>
    <mergeCell ref="AA86:AB86"/>
    <mergeCell ref="AA87:AB87"/>
    <mergeCell ref="AA70:AB70"/>
    <mergeCell ref="AA71:AB71"/>
    <mergeCell ref="AA72:AB72"/>
    <mergeCell ref="AA73:AB73"/>
    <mergeCell ref="AA74:AB74"/>
    <mergeCell ref="AA75:AB75"/>
    <mergeCell ref="AA76:AB76"/>
    <mergeCell ref="AA77:AB77"/>
    <mergeCell ref="AA78:AB78"/>
    <mergeCell ref="AA61:AB61"/>
    <mergeCell ref="AA62:AB62"/>
    <mergeCell ref="AA63:AB63"/>
    <mergeCell ref="AA64:AB64"/>
    <mergeCell ref="AA65:AB65"/>
    <mergeCell ref="AA66:AB66"/>
    <mergeCell ref="AA67:AB67"/>
    <mergeCell ref="AA68:AB68"/>
    <mergeCell ref="AA69:AB69"/>
    <mergeCell ref="AA52:AB52"/>
    <mergeCell ref="AA41:AB41"/>
    <mergeCell ref="AA54:AB54"/>
    <mergeCell ref="AA55:AB55"/>
    <mergeCell ref="AA56:AB56"/>
    <mergeCell ref="AA57:AB57"/>
    <mergeCell ref="AA58:AB58"/>
    <mergeCell ref="AA59:AB59"/>
    <mergeCell ref="AA60:AB60"/>
    <mergeCell ref="AA43:AB43"/>
    <mergeCell ref="AA44:AB44"/>
    <mergeCell ref="AA45:AB45"/>
    <mergeCell ref="AA46:AB46"/>
    <mergeCell ref="AA47:AB47"/>
    <mergeCell ref="AA48:AB48"/>
    <mergeCell ref="AA49:AB49"/>
    <mergeCell ref="AA50:AB50"/>
    <mergeCell ref="AA51:AB51"/>
    <mergeCell ref="AA34:AB34"/>
    <mergeCell ref="AA35:AB35"/>
    <mergeCell ref="AA36:AB36"/>
    <mergeCell ref="AA37:AB37"/>
    <mergeCell ref="AA38:AB38"/>
    <mergeCell ref="AA39:AB39"/>
    <mergeCell ref="AA40:AB40"/>
    <mergeCell ref="AA42:AB42"/>
    <mergeCell ref="AA25:AB25"/>
    <mergeCell ref="AA26:AB26"/>
    <mergeCell ref="AA27:AB27"/>
    <mergeCell ref="AA28:AB28"/>
    <mergeCell ref="AA29:AB29"/>
    <mergeCell ref="AA30:AB30"/>
    <mergeCell ref="AA31:AB31"/>
    <mergeCell ref="AA32:AB32"/>
    <mergeCell ref="AA33:AB33"/>
    <mergeCell ref="AA16:AB16"/>
    <mergeCell ref="AA17:AB17"/>
    <mergeCell ref="AA18:AB18"/>
    <mergeCell ref="AA19:AB19"/>
    <mergeCell ref="AA20:AB20"/>
    <mergeCell ref="AA21:AB21"/>
    <mergeCell ref="AA22:AB22"/>
    <mergeCell ref="AA23:AB23"/>
    <mergeCell ref="AA24:AB24"/>
    <mergeCell ref="AC181:AD181"/>
    <mergeCell ref="AC176:AD176"/>
    <mergeCell ref="AC177:AD177"/>
    <mergeCell ref="AC178:AD178"/>
    <mergeCell ref="AC179:AD179"/>
    <mergeCell ref="AC180:AD180"/>
    <mergeCell ref="AC171:AD171"/>
    <mergeCell ref="AC172:AD172"/>
    <mergeCell ref="AC173:AD173"/>
    <mergeCell ref="AC174:AD174"/>
    <mergeCell ref="AC175:AD175"/>
    <mergeCell ref="AC166:AD166"/>
    <mergeCell ref="AC167:AD167"/>
    <mergeCell ref="AC168:AD168"/>
    <mergeCell ref="AC169:AD169"/>
    <mergeCell ref="AC170:AD170"/>
    <mergeCell ref="AC161:AD161"/>
    <mergeCell ref="AC162:AD162"/>
    <mergeCell ref="AC163:AD163"/>
    <mergeCell ref="AC164:AD164"/>
    <mergeCell ref="AC165:AD165"/>
    <mergeCell ref="AC156:AD156"/>
    <mergeCell ref="AC157:AD157"/>
    <mergeCell ref="AC158:AD158"/>
    <mergeCell ref="AC159:AD159"/>
    <mergeCell ref="AC160:AD160"/>
    <mergeCell ref="AC151:AD151"/>
    <mergeCell ref="AC152:AD152"/>
    <mergeCell ref="AC153:AD153"/>
    <mergeCell ref="AC154:AD154"/>
    <mergeCell ref="AC155:AD155"/>
    <mergeCell ref="AC146:AD146"/>
    <mergeCell ref="AC147:AD147"/>
    <mergeCell ref="AC148:AD148"/>
    <mergeCell ref="AC149:AD149"/>
    <mergeCell ref="AC150:AD150"/>
    <mergeCell ref="AC141:AD141"/>
    <mergeCell ref="AC142:AD142"/>
    <mergeCell ref="AC143:AD143"/>
    <mergeCell ref="AC144:AD144"/>
    <mergeCell ref="AC145:AD145"/>
    <mergeCell ref="AC136:AD136"/>
    <mergeCell ref="AC137:AD137"/>
    <mergeCell ref="AC138:AD138"/>
    <mergeCell ref="AC139:AD139"/>
    <mergeCell ref="AC140:AD140"/>
    <mergeCell ref="AC131:AD131"/>
    <mergeCell ref="AC132:AD132"/>
    <mergeCell ref="AC133:AD133"/>
    <mergeCell ref="AC134:AD134"/>
    <mergeCell ref="AC135:AD135"/>
    <mergeCell ref="AC126:AD126"/>
    <mergeCell ref="AC127:AD127"/>
    <mergeCell ref="AC128:AD128"/>
    <mergeCell ref="AC129:AD129"/>
    <mergeCell ref="AC130:AD130"/>
    <mergeCell ref="AC121:AD121"/>
    <mergeCell ref="AC122:AD122"/>
    <mergeCell ref="AC123:AD123"/>
    <mergeCell ref="AC124:AD124"/>
    <mergeCell ref="AC125:AD125"/>
    <mergeCell ref="AC116:AD116"/>
    <mergeCell ref="AC117:AD117"/>
    <mergeCell ref="AC118:AD118"/>
    <mergeCell ref="AC119:AD119"/>
    <mergeCell ref="AC120:AD120"/>
    <mergeCell ref="AC111:AD111"/>
    <mergeCell ref="AC112:AD112"/>
    <mergeCell ref="AC113:AD113"/>
    <mergeCell ref="AC114:AD114"/>
    <mergeCell ref="AC115:AD115"/>
    <mergeCell ref="AC106:AD106"/>
    <mergeCell ref="AC107:AD107"/>
    <mergeCell ref="AC108:AD108"/>
    <mergeCell ref="AC109:AD109"/>
    <mergeCell ref="AC110:AD110"/>
    <mergeCell ref="AC101:AD101"/>
    <mergeCell ref="AC102:AD102"/>
    <mergeCell ref="AC103:AD103"/>
    <mergeCell ref="AC104:AD104"/>
    <mergeCell ref="AC105:AD105"/>
    <mergeCell ref="AC96:AD96"/>
    <mergeCell ref="AC97:AD97"/>
    <mergeCell ref="AC98:AD98"/>
    <mergeCell ref="AC99:AD99"/>
    <mergeCell ref="AC100:AD100"/>
    <mergeCell ref="AC91:AD91"/>
    <mergeCell ref="AC92:AD92"/>
    <mergeCell ref="AC93:AD93"/>
    <mergeCell ref="AC94:AD94"/>
    <mergeCell ref="AC95:AD95"/>
    <mergeCell ref="AC86:AD86"/>
    <mergeCell ref="AC87:AD87"/>
    <mergeCell ref="AC88:AD88"/>
    <mergeCell ref="AC89:AD89"/>
    <mergeCell ref="AC90:AD90"/>
    <mergeCell ref="AC81:AD81"/>
    <mergeCell ref="AC82:AD82"/>
    <mergeCell ref="AC83:AD83"/>
    <mergeCell ref="AC84:AD84"/>
    <mergeCell ref="AC85:AD85"/>
    <mergeCell ref="AC76:AD76"/>
    <mergeCell ref="AC77:AD77"/>
    <mergeCell ref="AC78:AD78"/>
    <mergeCell ref="AC79:AD79"/>
    <mergeCell ref="AC80:AD80"/>
    <mergeCell ref="AC71:AD71"/>
    <mergeCell ref="AC72:AD72"/>
    <mergeCell ref="AC73:AD73"/>
    <mergeCell ref="AC74:AD74"/>
    <mergeCell ref="AC75:AD75"/>
    <mergeCell ref="AC66:AD66"/>
    <mergeCell ref="AC67:AD67"/>
    <mergeCell ref="AC68:AD68"/>
    <mergeCell ref="AC69:AD69"/>
    <mergeCell ref="AC70:AD70"/>
    <mergeCell ref="AC61:AD61"/>
    <mergeCell ref="AC62:AD62"/>
    <mergeCell ref="AC63:AD63"/>
    <mergeCell ref="AC64:AD64"/>
    <mergeCell ref="AC65:AD65"/>
    <mergeCell ref="AC56:AD56"/>
    <mergeCell ref="AC57:AD57"/>
    <mergeCell ref="AC58:AD58"/>
    <mergeCell ref="AC59:AD59"/>
    <mergeCell ref="AC60:AD60"/>
    <mergeCell ref="AC51:AD51"/>
    <mergeCell ref="AC52:AD52"/>
    <mergeCell ref="AC41:AD41"/>
    <mergeCell ref="AC54:AD54"/>
    <mergeCell ref="AC55:AD55"/>
    <mergeCell ref="AC46:AD46"/>
    <mergeCell ref="AC47:AD47"/>
    <mergeCell ref="AC48:AD48"/>
    <mergeCell ref="AC49:AD49"/>
    <mergeCell ref="AC50:AD50"/>
    <mergeCell ref="AC42:AD42"/>
    <mergeCell ref="AC43:AD43"/>
    <mergeCell ref="AC44:AD44"/>
    <mergeCell ref="AC45:AD45"/>
    <mergeCell ref="AC36:AD36"/>
    <mergeCell ref="AC37:AD37"/>
    <mergeCell ref="AC38:AD38"/>
    <mergeCell ref="AC39:AD39"/>
    <mergeCell ref="AC40:AD40"/>
    <mergeCell ref="AC31:AD31"/>
    <mergeCell ref="AC32:AD32"/>
    <mergeCell ref="AC33:AD33"/>
    <mergeCell ref="AC34:AD34"/>
    <mergeCell ref="AC35:AD35"/>
    <mergeCell ref="AC26:AD26"/>
    <mergeCell ref="AC27:AD27"/>
    <mergeCell ref="AC28:AD28"/>
    <mergeCell ref="AC29:AD29"/>
    <mergeCell ref="AC30:AD30"/>
    <mergeCell ref="AC21:AD21"/>
    <mergeCell ref="AC22:AD22"/>
    <mergeCell ref="AC23:AD23"/>
    <mergeCell ref="AC24:AD24"/>
    <mergeCell ref="AC25:AD25"/>
    <mergeCell ref="AC16:AD16"/>
    <mergeCell ref="AC17:AD17"/>
    <mergeCell ref="AC18:AD18"/>
    <mergeCell ref="AC19:AD19"/>
    <mergeCell ref="AC20:AD20"/>
    <mergeCell ref="J13:K13"/>
    <mergeCell ref="L13:N13"/>
    <mergeCell ref="O13:U13"/>
    <mergeCell ref="A1:AD1"/>
    <mergeCell ref="A2:AD2"/>
    <mergeCell ref="A3:AD3"/>
    <mergeCell ref="A4:AD4"/>
    <mergeCell ref="H13:I13"/>
    <mergeCell ref="E10:E13"/>
    <mergeCell ref="F10:G13"/>
    <mergeCell ref="H10:K12"/>
    <mergeCell ref="AA14:AB14"/>
    <mergeCell ref="AC14:AD14"/>
    <mergeCell ref="L11:U11"/>
    <mergeCell ref="V11:Z11"/>
    <mergeCell ref="L12:U12"/>
    <mergeCell ref="V12:W13"/>
    <mergeCell ref="X12:Z13"/>
    <mergeCell ref="AA10:AD13"/>
  </mergeCells>
  <conditionalFormatting sqref="A15:D181">
    <cfRule type="cellIs" dxfId="205" priority="155" stopIfTrue="1" operator="equal">
      <formula>0</formula>
    </cfRule>
  </conditionalFormatting>
  <conditionalFormatting sqref="B7">
    <cfRule type="cellIs" dxfId="204" priority="368" stopIfTrue="1" operator="equal">
      <formula>0</formula>
    </cfRule>
  </conditionalFormatting>
  <conditionalFormatting sqref="B14:D14">
    <cfRule type="cellIs" dxfId="203" priority="385" stopIfTrue="1" operator="equal">
      <formula>0</formula>
    </cfRule>
  </conditionalFormatting>
  <conditionalFormatting sqref="E7 G7">
    <cfRule type="cellIs" dxfId="202" priority="369" stopIfTrue="1" operator="equal">
      <formula>"X"</formula>
    </cfRule>
    <cfRule type="cellIs" dxfId="201" priority="370" stopIfTrue="1" operator="equal">
      <formula>0</formula>
    </cfRule>
  </conditionalFormatting>
  <conditionalFormatting sqref="E16:Z181">
    <cfRule type="cellIs" dxfId="200" priority="209" stopIfTrue="1" operator="between">
      <formula>3.99999999999999</formula>
      <formula>0.00000000001</formula>
    </cfRule>
    <cfRule type="cellIs" dxfId="199" priority="210" stopIfTrue="1" operator="between">
      <formula>4</formula>
      <formula>4.99999999999</formula>
    </cfRule>
  </conditionalFormatting>
  <conditionalFormatting sqref="E15:AD15">
    <cfRule type="cellIs" dxfId="198" priority="354" stopIfTrue="1" operator="between">
      <formula>3.99999999999999</formula>
      <formula>0.00000000001</formula>
    </cfRule>
    <cfRule type="cellIs" dxfId="197" priority="355" stopIfTrue="1" operator="between">
      <formula>4</formula>
      <formula>4.99999999999</formula>
    </cfRule>
  </conditionalFormatting>
  <conditionalFormatting sqref="F15:Z15">
    <cfRule type="cellIs" dxfId="196" priority="358" operator="equal">
      <formula>0</formula>
    </cfRule>
  </conditionalFormatting>
  <conditionalFormatting sqref="F16:Z181">
    <cfRule type="cellIs" dxfId="195" priority="211" operator="equal">
      <formula>0</formula>
    </cfRule>
  </conditionalFormatting>
  <conditionalFormatting sqref="M2 Q2">
    <cfRule type="cellIs" dxfId="194" priority="351" stopIfTrue="1" operator="equal">
      <formula>"X"</formula>
    </cfRule>
    <cfRule type="cellIs" dxfId="193" priority="352" stopIfTrue="1" operator="equal">
      <formula>0</formula>
    </cfRule>
  </conditionalFormatting>
  <conditionalFormatting sqref="AA14:AA15">
    <cfRule type="cellIs" dxfId="192" priority="357" stopIfTrue="1" operator="equal">
      <formula>0</formula>
    </cfRule>
  </conditionalFormatting>
  <conditionalFormatting sqref="AA16:AA181">
    <cfRule type="cellIs" dxfId="191" priority="337" stopIfTrue="1" operator="equal">
      <formula>0</formula>
    </cfRule>
  </conditionalFormatting>
  <conditionalFormatting sqref="AC14:AC15">
    <cfRule type="cellIs" dxfId="190" priority="356" stopIfTrue="1" operator="equal">
      <formula>0</formula>
    </cfRule>
  </conditionalFormatting>
  <conditionalFormatting sqref="AC16:AC181">
    <cfRule type="cellIs" dxfId="189" priority="338" stopIfTrue="1" operator="equal">
      <formula>0</formula>
    </cfRule>
  </conditionalFormatting>
  <conditionalFormatting sqref="AE15">
    <cfRule type="cellIs" dxfId="188" priority="353" stopIfTrue="1" operator="equal">
      <formula>0</formula>
    </cfRule>
  </conditionalFormatting>
  <conditionalFormatting sqref="AE24 AE27 AE30:AE33 AE35 AE37:AE38 AE40 AE42 AE45:AE48 AE50 AE54:AE181">
    <cfRule type="cellIs" dxfId="187" priority="314" stopIfTrue="1" operator="equal">
      <formula>0</formula>
    </cfRule>
  </conditionalFormatting>
  <dataValidations count="2">
    <dataValidation type="whole" allowBlank="1" showInputMessage="1" showErrorMessage="1" errorTitle="FORMATO AÑO ERRÓNEO" error="INGRESAR AÑO CON NÚMERO DE 4 DÍGITOS, POR EJEMPLO 2005" sqref="B9" xr:uid="{00000000-0002-0000-0200-000000000000}">
      <formula1>2000</formula1>
      <formula2>2050</formula2>
    </dataValidation>
    <dataValidation allowBlank="1" showDropDown="1" showInputMessage="1" showErrorMessage="1" errorTitle="DATO ERRÓNEO" error="MARCAR CON UNA &quot;X&quot; EN OPCIÓN QUE CORRESPONDA" sqref="E7 G7" xr:uid="{00000000-0002-0000-0200-000001000000}"/>
  </dataValidations>
  <pageMargins left="0" right="0" top="0" bottom="0" header="0.31496062992125984" footer="0.31496062992125984"/>
  <pageSetup paperSize="9" fitToWidth="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83"/>
  <sheetViews>
    <sheetView showGridLines="0" topLeftCell="A6" workbookViewId="0">
      <selection activeCell="BV10" sqref="BV10"/>
    </sheetView>
  </sheetViews>
  <sheetFormatPr baseColWidth="10" defaultColWidth="11.42578125" defaultRowHeight="12.75" x14ac:dyDescent="0.2"/>
  <cols>
    <col min="1" max="1" width="4.42578125" style="2" customWidth="1"/>
    <col min="2" max="2" width="15.140625" style="2" bestFit="1" customWidth="1"/>
    <col min="3" max="3" width="38.42578125" style="2" customWidth="1"/>
    <col min="4" max="8" width="5.42578125" style="2" customWidth="1"/>
    <col min="9" max="10" width="7.42578125" style="2" customWidth="1"/>
    <col min="11" max="11" width="7.42578125" style="2" bestFit="1" customWidth="1"/>
    <col min="12" max="22" width="4.85546875" style="2" customWidth="1"/>
    <col min="23" max="31" width="5.42578125" style="2" customWidth="1"/>
    <col min="32" max="43" width="5" style="2" customWidth="1"/>
    <col min="44" max="51" width="5.42578125" style="2" customWidth="1"/>
    <col min="52" max="54" width="6.42578125" style="2" customWidth="1"/>
    <col min="55" max="55" width="5" style="2" customWidth="1"/>
    <col min="56" max="56" width="5.42578125" style="2" customWidth="1"/>
    <col min="57" max="60" width="8" style="2" customWidth="1"/>
    <col min="61" max="61" width="7" style="2" customWidth="1"/>
    <col min="62" max="62" width="7.140625" style="2" customWidth="1"/>
    <col min="63" max="63" width="7" style="2" customWidth="1"/>
    <col min="64" max="64" width="9.42578125" style="2" customWidth="1"/>
    <col min="65" max="67" width="6.140625" style="2" customWidth="1"/>
    <col min="68" max="68" width="5.42578125" style="2" customWidth="1"/>
    <col min="69" max="74" width="7.42578125" style="2" customWidth="1"/>
    <col min="75" max="75" width="11.42578125" style="2"/>
    <col min="76" max="76" width="9.140625" style="2" customWidth="1"/>
    <col min="77" max="77" width="8.140625" style="2" customWidth="1"/>
    <col min="78" max="257" width="11.42578125" style="2"/>
    <col min="258" max="258" width="15.140625" style="2" bestFit="1" customWidth="1"/>
    <col min="259" max="259" width="49.42578125" style="2" bestFit="1" customWidth="1"/>
    <col min="260" max="264" width="11.42578125" style="2"/>
    <col min="265" max="265" width="12.42578125" style="2" bestFit="1" customWidth="1"/>
    <col min="266" max="266" width="11.42578125" style="2"/>
    <col min="267" max="267" width="7.42578125" style="2" bestFit="1" customWidth="1"/>
    <col min="268" max="278" width="4.85546875" style="2" customWidth="1"/>
    <col min="279" max="287" width="5.42578125" style="2" customWidth="1"/>
    <col min="288" max="299" width="5" style="2" customWidth="1"/>
    <col min="300" max="307" width="5.42578125" style="2" customWidth="1"/>
    <col min="308" max="312" width="6.42578125" style="2" customWidth="1"/>
    <col min="313" max="315" width="9.85546875" style="2" customWidth="1"/>
    <col min="316" max="316" width="11.42578125" style="2" customWidth="1"/>
    <col min="317" max="319" width="9.85546875" style="2" customWidth="1"/>
    <col min="320" max="320" width="11.42578125" style="2"/>
    <col min="321" max="324" width="8.42578125" style="2" customWidth="1"/>
    <col min="325" max="513" width="11.42578125" style="2"/>
    <col min="514" max="514" width="15.140625" style="2" bestFit="1" customWidth="1"/>
    <col min="515" max="515" width="49.42578125" style="2" bestFit="1" customWidth="1"/>
    <col min="516" max="520" width="11.42578125" style="2"/>
    <col min="521" max="521" width="12.42578125" style="2" bestFit="1" customWidth="1"/>
    <col min="522" max="522" width="11.42578125" style="2"/>
    <col min="523" max="523" width="7.42578125" style="2" bestFit="1" customWidth="1"/>
    <col min="524" max="534" width="4.85546875" style="2" customWidth="1"/>
    <col min="535" max="543" width="5.42578125" style="2" customWidth="1"/>
    <col min="544" max="555" width="5" style="2" customWidth="1"/>
    <col min="556" max="563" width="5.42578125" style="2" customWidth="1"/>
    <col min="564" max="568" width="6.42578125" style="2" customWidth="1"/>
    <col min="569" max="571" width="9.85546875" style="2" customWidth="1"/>
    <col min="572" max="572" width="11.42578125" style="2" customWidth="1"/>
    <col min="573" max="575" width="9.85546875" style="2" customWidth="1"/>
    <col min="576" max="576" width="11.42578125" style="2"/>
    <col min="577" max="580" width="8.42578125" style="2" customWidth="1"/>
    <col min="581" max="769" width="11.42578125" style="2"/>
    <col min="770" max="770" width="15.140625" style="2" bestFit="1" customWidth="1"/>
    <col min="771" max="771" width="49.42578125" style="2" bestFit="1" customWidth="1"/>
    <col min="772" max="776" width="11.42578125" style="2"/>
    <col min="777" max="777" width="12.42578125" style="2" bestFit="1" customWidth="1"/>
    <col min="778" max="778" width="11.42578125" style="2"/>
    <col min="779" max="779" width="7.42578125" style="2" bestFit="1" customWidth="1"/>
    <col min="780" max="790" width="4.85546875" style="2" customWidth="1"/>
    <col min="791" max="799" width="5.42578125" style="2" customWidth="1"/>
    <col min="800" max="811" width="5" style="2" customWidth="1"/>
    <col min="812" max="819" width="5.42578125" style="2" customWidth="1"/>
    <col min="820" max="824" width="6.42578125" style="2" customWidth="1"/>
    <col min="825" max="827" width="9.85546875" style="2" customWidth="1"/>
    <col min="828" max="828" width="11.42578125" style="2" customWidth="1"/>
    <col min="829" max="831" width="9.85546875" style="2" customWidth="1"/>
    <col min="832" max="832" width="11.42578125" style="2"/>
    <col min="833" max="836" width="8.42578125" style="2" customWidth="1"/>
    <col min="837" max="1025" width="11.42578125" style="2"/>
    <col min="1026" max="1026" width="15.140625" style="2" bestFit="1" customWidth="1"/>
    <col min="1027" max="1027" width="49.42578125" style="2" bestFit="1" customWidth="1"/>
    <col min="1028" max="1032" width="11.42578125" style="2"/>
    <col min="1033" max="1033" width="12.42578125" style="2" bestFit="1" customWidth="1"/>
    <col min="1034" max="1034" width="11.42578125" style="2"/>
    <col min="1035" max="1035" width="7.42578125" style="2" bestFit="1" customWidth="1"/>
    <col min="1036" max="1046" width="4.85546875" style="2" customWidth="1"/>
    <col min="1047" max="1055" width="5.42578125" style="2" customWidth="1"/>
    <col min="1056" max="1067" width="5" style="2" customWidth="1"/>
    <col min="1068" max="1075" width="5.42578125" style="2" customWidth="1"/>
    <col min="1076" max="1080" width="6.42578125" style="2" customWidth="1"/>
    <col min="1081" max="1083" width="9.85546875" style="2" customWidth="1"/>
    <col min="1084" max="1084" width="11.42578125" style="2" customWidth="1"/>
    <col min="1085" max="1087" width="9.85546875" style="2" customWidth="1"/>
    <col min="1088" max="1088" width="11.42578125" style="2"/>
    <col min="1089" max="1092" width="8.42578125" style="2" customWidth="1"/>
    <col min="1093" max="1281" width="11.42578125" style="2"/>
    <col min="1282" max="1282" width="15.140625" style="2" bestFit="1" customWidth="1"/>
    <col min="1283" max="1283" width="49.42578125" style="2" bestFit="1" customWidth="1"/>
    <col min="1284" max="1288" width="11.42578125" style="2"/>
    <col min="1289" max="1289" width="12.42578125" style="2" bestFit="1" customWidth="1"/>
    <col min="1290" max="1290" width="11.42578125" style="2"/>
    <col min="1291" max="1291" width="7.42578125" style="2" bestFit="1" customWidth="1"/>
    <col min="1292" max="1302" width="4.85546875" style="2" customWidth="1"/>
    <col min="1303" max="1311" width="5.42578125" style="2" customWidth="1"/>
    <col min="1312" max="1323" width="5" style="2" customWidth="1"/>
    <col min="1324" max="1331" width="5.42578125" style="2" customWidth="1"/>
    <col min="1332" max="1336" width="6.42578125" style="2" customWidth="1"/>
    <col min="1337" max="1339" width="9.85546875" style="2" customWidth="1"/>
    <col min="1340" max="1340" width="11.42578125" style="2" customWidth="1"/>
    <col min="1341" max="1343" width="9.85546875" style="2" customWidth="1"/>
    <col min="1344" max="1344" width="11.42578125" style="2"/>
    <col min="1345" max="1348" width="8.42578125" style="2" customWidth="1"/>
    <col min="1349" max="1537" width="11.42578125" style="2"/>
    <col min="1538" max="1538" width="15.140625" style="2" bestFit="1" customWidth="1"/>
    <col min="1539" max="1539" width="49.42578125" style="2" bestFit="1" customWidth="1"/>
    <col min="1540" max="1544" width="11.42578125" style="2"/>
    <col min="1545" max="1545" width="12.42578125" style="2" bestFit="1" customWidth="1"/>
    <col min="1546" max="1546" width="11.42578125" style="2"/>
    <col min="1547" max="1547" width="7.42578125" style="2" bestFit="1" customWidth="1"/>
    <col min="1548" max="1558" width="4.85546875" style="2" customWidth="1"/>
    <col min="1559" max="1567" width="5.42578125" style="2" customWidth="1"/>
    <col min="1568" max="1579" width="5" style="2" customWidth="1"/>
    <col min="1580" max="1587" width="5.42578125" style="2" customWidth="1"/>
    <col min="1588" max="1592" width="6.42578125" style="2" customWidth="1"/>
    <col min="1593" max="1595" width="9.85546875" style="2" customWidth="1"/>
    <col min="1596" max="1596" width="11.42578125" style="2" customWidth="1"/>
    <col min="1597" max="1599" width="9.85546875" style="2" customWidth="1"/>
    <col min="1600" max="1600" width="11.42578125" style="2"/>
    <col min="1601" max="1604" width="8.42578125" style="2" customWidth="1"/>
    <col min="1605" max="1793" width="11.42578125" style="2"/>
    <col min="1794" max="1794" width="15.140625" style="2" bestFit="1" customWidth="1"/>
    <col min="1795" max="1795" width="49.42578125" style="2" bestFit="1" customWidth="1"/>
    <col min="1796" max="1800" width="11.42578125" style="2"/>
    <col min="1801" max="1801" width="12.42578125" style="2" bestFit="1" customWidth="1"/>
    <col min="1802" max="1802" width="11.42578125" style="2"/>
    <col min="1803" max="1803" width="7.42578125" style="2" bestFit="1" customWidth="1"/>
    <col min="1804" max="1814" width="4.85546875" style="2" customWidth="1"/>
    <col min="1815" max="1823" width="5.42578125" style="2" customWidth="1"/>
    <col min="1824" max="1835" width="5" style="2" customWidth="1"/>
    <col min="1836" max="1843" width="5.42578125" style="2" customWidth="1"/>
    <col min="1844" max="1848" width="6.42578125" style="2" customWidth="1"/>
    <col min="1849" max="1851" width="9.85546875" style="2" customWidth="1"/>
    <col min="1852" max="1852" width="11.42578125" style="2" customWidth="1"/>
    <col min="1853" max="1855" width="9.85546875" style="2" customWidth="1"/>
    <col min="1856" max="1856" width="11.42578125" style="2"/>
    <col min="1857" max="1860" width="8.42578125" style="2" customWidth="1"/>
    <col min="1861" max="2049" width="11.42578125" style="2"/>
    <col min="2050" max="2050" width="15.140625" style="2" bestFit="1" customWidth="1"/>
    <col min="2051" max="2051" width="49.42578125" style="2" bestFit="1" customWidth="1"/>
    <col min="2052" max="2056" width="11.42578125" style="2"/>
    <col min="2057" max="2057" width="12.42578125" style="2" bestFit="1" customWidth="1"/>
    <col min="2058" max="2058" width="11.42578125" style="2"/>
    <col min="2059" max="2059" width="7.42578125" style="2" bestFit="1" customWidth="1"/>
    <col min="2060" max="2070" width="4.85546875" style="2" customWidth="1"/>
    <col min="2071" max="2079" width="5.42578125" style="2" customWidth="1"/>
    <col min="2080" max="2091" width="5" style="2" customWidth="1"/>
    <col min="2092" max="2099" width="5.42578125" style="2" customWidth="1"/>
    <col min="2100" max="2104" width="6.42578125" style="2" customWidth="1"/>
    <col min="2105" max="2107" width="9.85546875" style="2" customWidth="1"/>
    <col min="2108" max="2108" width="11.42578125" style="2" customWidth="1"/>
    <col min="2109" max="2111" width="9.85546875" style="2" customWidth="1"/>
    <col min="2112" max="2112" width="11.42578125" style="2"/>
    <col min="2113" max="2116" width="8.42578125" style="2" customWidth="1"/>
    <col min="2117" max="2305" width="11.42578125" style="2"/>
    <col min="2306" max="2306" width="15.140625" style="2" bestFit="1" customWidth="1"/>
    <col min="2307" max="2307" width="49.42578125" style="2" bestFit="1" customWidth="1"/>
    <col min="2308" max="2312" width="11.42578125" style="2"/>
    <col min="2313" max="2313" width="12.42578125" style="2" bestFit="1" customWidth="1"/>
    <col min="2314" max="2314" width="11.42578125" style="2"/>
    <col min="2315" max="2315" width="7.42578125" style="2" bestFit="1" customWidth="1"/>
    <col min="2316" max="2326" width="4.85546875" style="2" customWidth="1"/>
    <col min="2327" max="2335" width="5.42578125" style="2" customWidth="1"/>
    <col min="2336" max="2347" width="5" style="2" customWidth="1"/>
    <col min="2348" max="2355" width="5.42578125" style="2" customWidth="1"/>
    <col min="2356" max="2360" width="6.42578125" style="2" customWidth="1"/>
    <col min="2361" max="2363" width="9.85546875" style="2" customWidth="1"/>
    <col min="2364" max="2364" width="11.42578125" style="2" customWidth="1"/>
    <col min="2365" max="2367" width="9.85546875" style="2" customWidth="1"/>
    <col min="2368" max="2368" width="11.42578125" style="2"/>
    <col min="2369" max="2372" width="8.42578125" style="2" customWidth="1"/>
    <col min="2373" max="2561" width="11.42578125" style="2"/>
    <col min="2562" max="2562" width="15.140625" style="2" bestFit="1" customWidth="1"/>
    <col min="2563" max="2563" width="49.42578125" style="2" bestFit="1" customWidth="1"/>
    <col min="2564" max="2568" width="11.42578125" style="2"/>
    <col min="2569" max="2569" width="12.42578125" style="2" bestFit="1" customWidth="1"/>
    <col min="2570" max="2570" width="11.42578125" style="2"/>
    <col min="2571" max="2571" width="7.42578125" style="2" bestFit="1" customWidth="1"/>
    <col min="2572" max="2582" width="4.85546875" style="2" customWidth="1"/>
    <col min="2583" max="2591" width="5.42578125" style="2" customWidth="1"/>
    <col min="2592" max="2603" width="5" style="2" customWidth="1"/>
    <col min="2604" max="2611" width="5.42578125" style="2" customWidth="1"/>
    <col min="2612" max="2616" width="6.42578125" style="2" customWidth="1"/>
    <col min="2617" max="2619" width="9.85546875" style="2" customWidth="1"/>
    <col min="2620" max="2620" width="11.42578125" style="2" customWidth="1"/>
    <col min="2621" max="2623" width="9.85546875" style="2" customWidth="1"/>
    <col min="2624" max="2624" width="11.42578125" style="2"/>
    <col min="2625" max="2628" width="8.42578125" style="2" customWidth="1"/>
    <col min="2629" max="2817" width="11.42578125" style="2"/>
    <col min="2818" max="2818" width="15.140625" style="2" bestFit="1" customWidth="1"/>
    <col min="2819" max="2819" width="49.42578125" style="2" bestFit="1" customWidth="1"/>
    <col min="2820" max="2824" width="11.42578125" style="2"/>
    <col min="2825" max="2825" width="12.42578125" style="2" bestFit="1" customWidth="1"/>
    <col min="2826" max="2826" width="11.42578125" style="2"/>
    <col min="2827" max="2827" width="7.42578125" style="2" bestFit="1" customWidth="1"/>
    <col min="2828" max="2838" width="4.85546875" style="2" customWidth="1"/>
    <col min="2839" max="2847" width="5.42578125" style="2" customWidth="1"/>
    <col min="2848" max="2859" width="5" style="2" customWidth="1"/>
    <col min="2860" max="2867" width="5.42578125" style="2" customWidth="1"/>
    <col min="2868" max="2872" width="6.42578125" style="2" customWidth="1"/>
    <col min="2873" max="2875" width="9.85546875" style="2" customWidth="1"/>
    <col min="2876" max="2876" width="11.42578125" style="2" customWidth="1"/>
    <col min="2877" max="2879" width="9.85546875" style="2" customWidth="1"/>
    <col min="2880" max="2880" width="11.42578125" style="2"/>
    <col min="2881" max="2884" width="8.42578125" style="2" customWidth="1"/>
    <col min="2885" max="3073" width="11.42578125" style="2"/>
    <col min="3074" max="3074" width="15.140625" style="2" bestFit="1" customWidth="1"/>
    <col min="3075" max="3075" width="49.42578125" style="2" bestFit="1" customWidth="1"/>
    <col min="3076" max="3080" width="11.42578125" style="2"/>
    <col min="3081" max="3081" width="12.42578125" style="2" bestFit="1" customWidth="1"/>
    <col min="3082" max="3082" width="11.42578125" style="2"/>
    <col min="3083" max="3083" width="7.42578125" style="2" bestFit="1" customWidth="1"/>
    <col min="3084" max="3094" width="4.85546875" style="2" customWidth="1"/>
    <col min="3095" max="3103" width="5.42578125" style="2" customWidth="1"/>
    <col min="3104" max="3115" width="5" style="2" customWidth="1"/>
    <col min="3116" max="3123" width="5.42578125" style="2" customWidth="1"/>
    <col min="3124" max="3128" width="6.42578125" style="2" customWidth="1"/>
    <col min="3129" max="3131" width="9.85546875" style="2" customWidth="1"/>
    <col min="3132" max="3132" width="11.42578125" style="2" customWidth="1"/>
    <col min="3133" max="3135" width="9.85546875" style="2" customWidth="1"/>
    <col min="3136" max="3136" width="11.42578125" style="2"/>
    <col min="3137" max="3140" width="8.42578125" style="2" customWidth="1"/>
    <col min="3141" max="3329" width="11.42578125" style="2"/>
    <col min="3330" max="3330" width="15.140625" style="2" bestFit="1" customWidth="1"/>
    <col min="3331" max="3331" width="49.42578125" style="2" bestFit="1" customWidth="1"/>
    <col min="3332" max="3336" width="11.42578125" style="2"/>
    <col min="3337" max="3337" width="12.42578125" style="2" bestFit="1" customWidth="1"/>
    <col min="3338" max="3338" width="11.42578125" style="2"/>
    <col min="3339" max="3339" width="7.42578125" style="2" bestFit="1" customWidth="1"/>
    <col min="3340" max="3350" width="4.85546875" style="2" customWidth="1"/>
    <col min="3351" max="3359" width="5.42578125" style="2" customWidth="1"/>
    <col min="3360" max="3371" width="5" style="2" customWidth="1"/>
    <col min="3372" max="3379" width="5.42578125" style="2" customWidth="1"/>
    <col min="3380" max="3384" width="6.42578125" style="2" customWidth="1"/>
    <col min="3385" max="3387" width="9.85546875" style="2" customWidth="1"/>
    <col min="3388" max="3388" width="11.42578125" style="2" customWidth="1"/>
    <col min="3389" max="3391" width="9.85546875" style="2" customWidth="1"/>
    <col min="3392" max="3392" width="11.42578125" style="2"/>
    <col min="3393" max="3396" width="8.42578125" style="2" customWidth="1"/>
    <col min="3397" max="3585" width="11.42578125" style="2"/>
    <col min="3586" max="3586" width="15.140625" style="2" bestFit="1" customWidth="1"/>
    <col min="3587" max="3587" width="49.42578125" style="2" bestFit="1" customWidth="1"/>
    <col min="3588" max="3592" width="11.42578125" style="2"/>
    <col min="3593" max="3593" width="12.42578125" style="2" bestFit="1" customWidth="1"/>
    <col min="3594" max="3594" width="11.42578125" style="2"/>
    <col min="3595" max="3595" width="7.42578125" style="2" bestFit="1" customWidth="1"/>
    <col min="3596" max="3606" width="4.85546875" style="2" customWidth="1"/>
    <col min="3607" max="3615" width="5.42578125" style="2" customWidth="1"/>
    <col min="3616" max="3627" width="5" style="2" customWidth="1"/>
    <col min="3628" max="3635" width="5.42578125" style="2" customWidth="1"/>
    <col min="3636" max="3640" width="6.42578125" style="2" customWidth="1"/>
    <col min="3641" max="3643" width="9.85546875" style="2" customWidth="1"/>
    <col min="3644" max="3644" width="11.42578125" style="2" customWidth="1"/>
    <col min="3645" max="3647" width="9.85546875" style="2" customWidth="1"/>
    <col min="3648" max="3648" width="11.42578125" style="2"/>
    <col min="3649" max="3652" width="8.42578125" style="2" customWidth="1"/>
    <col min="3653" max="3841" width="11.42578125" style="2"/>
    <col min="3842" max="3842" width="15.140625" style="2" bestFit="1" customWidth="1"/>
    <col min="3843" max="3843" width="49.42578125" style="2" bestFit="1" customWidth="1"/>
    <col min="3844" max="3848" width="11.42578125" style="2"/>
    <col min="3849" max="3849" width="12.42578125" style="2" bestFit="1" customWidth="1"/>
    <col min="3850" max="3850" width="11.42578125" style="2"/>
    <col min="3851" max="3851" width="7.42578125" style="2" bestFit="1" customWidth="1"/>
    <col min="3852" max="3862" width="4.85546875" style="2" customWidth="1"/>
    <col min="3863" max="3871" width="5.42578125" style="2" customWidth="1"/>
    <col min="3872" max="3883" width="5" style="2" customWidth="1"/>
    <col min="3884" max="3891" width="5.42578125" style="2" customWidth="1"/>
    <col min="3892" max="3896" width="6.42578125" style="2" customWidth="1"/>
    <col min="3897" max="3899" width="9.85546875" style="2" customWidth="1"/>
    <col min="3900" max="3900" width="11.42578125" style="2" customWidth="1"/>
    <col min="3901" max="3903" width="9.85546875" style="2" customWidth="1"/>
    <col min="3904" max="3904" width="11.42578125" style="2"/>
    <col min="3905" max="3908" width="8.42578125" style="2" customWidth="1"/>
    <col min="3909" max="4097" width="11.42578125" style="2"/>
    <col min="4098" max="4098" width="15.140625" style="2" bestFit="1" customWidth="1"/>
    <col min="4099" max="4099" width="49.42578125" style="2" bestFit="1" customWidth="1"/>
    <col min="4100" max="4104" width="11.42578125" style="2"/>
    <col min="4105" max="4105" width="12.42578125" style="2" bestFit="1" customWidth="1"/>
    <col min="4106" max="4106" width="11.42578125" style="2"/>
    <col min="4107" max="4107" width="7.42578125" style="2" bestFit="1" customWidth="1"/>
    <col min="4108" max="4118" width="4.85546875" style="2" customWidth="1"/>
    <col min="4119" max="4127" width="5.42578125" style="2" customWidth="1"/>
    <col min="4128" max="4139" width="5" style="2" customWidth="1"/>
    <col min="4140" max="4147" width="5.42578125" style="2" customWidth="1"/>
    <col min="4148" max="4152" width="6.42578125" style="2" customWidth="1"/>
    <col min="4153" max="4155" width="9.85546875" style="2" customWidth="1"/>
    <col min="4156" max="4156" width="11.42578125" style="2" customWidth="1"/>
    <col min="4157" max="4159" width="9.85546875" style="2" customWidth="1"/>
    <col min="4160" max="4160" width="11.42578125" style="2"/>
    <col min="4161" max="4164" width="8.42578125" style="2" customWidth="1"/>
    <col min="4165" max="4353" width="11.42578125" style="2"/>
    <col min="4354" max="4354" width="15.140625" style="2" bestFit="1" customWidth="1"/>
    <col min="4355" max="4355" width="49.42578125" style="2" bestFit="1" customWidth="1"/>
    <col min="4356" max="4360" width="11.42578125" style="2"/>
    <col min="4361" max="4361" width="12.42578125" style="2" bestFit="1" customWidth="1"/>
    <col min="4362" max="4362" width="11.42578125" style="2"/>
    <col min="4363" max="4363" width="7.42578125" style="2" bestFit="1" customWidth="1"/>
    <col min="4364" max="4374" width="4.85546875" style="2" customWidth="1"/>
    <col min="4375" max="4383" width="5.42578125" style="2" customWidth="1"/>
    <col min="4384" max="4395" width="5" style="2" customWidth="1"/>
    <col min="4396" max="4403" width="5.42578125" style="2" customWidth="1"/>
    <col min="4404" max="4408" width="6.42578125" style="2" customWidth="1"/>
    <col min="4409" max="4411" width="9.85546875" style="2" customWidth="1"/>
    <col min="4412" max="4412" width="11.42578125" style="2" customWidth="1"/>
    <col min="4413" max="4415" width="9.85546875" style="2" customWidth="1"/>
    <col min="4416" max="4416" width="11.42578125" style="2"/>
    <col min="4417" max="4420" width="8.42578125" style="2" customWidth="1"/>
    <col min="4421" max="4609" width="11.42578125" style="2"/>
    <col min="4610" max="4610" width="15.140625" style="2" bestFit="1" customWidth="1"/>
    <col min="4611" max="4611" width="49.42578125" style="2" bestFit="1" customWidth="1"/>
    <col min="4612" max="4616" width="11.42578125" style="2"/>
    <col min="4617" max="4617" width="12.42578125" style="2" bestFit="1" customWidth="1"/>
    <col min="4618" max="4618" width="11.42578125" style="2"/>
    <col min="4619" max="4619" width="7.42578125" style="2" bestFit="1" customWidth="1"/>
    <col min="4620" max="4630" width="4.85546875" style="2" customWidth="1"/>
    <col min="4631" max="4639" width="5.42578125" style="2" customWidth="1"/>
    <col min="4640" max="4651" width="5" style="2" customWidth="1"/>
    <col min="4652" max="4659" width="5.42578125" style="2" customWidth="1"/>
    <col min="4660" max="4664" width="6.42578125" style="2" customWidth="1"/>
    <col min="4665" max="4667" width="9.85546875" style="2" customWidth="1"/>
    <col min="4668" max="4668" width="11.42578125" style="2" customWidth="1"/>
    <col min="4669" max="4671" width="9.85546875" style="2" customWidth="1"/>
    <col min="4672" max="4672" width="11.42578125" style="2"/>
    <col min="4673" max="4676" width="8.42578125" style="2" customWidth="1"/>
    <col min="4677" max="4865" width="11.42578125" style="2"/>
    <col min="4866" max="4866" width="15.140625" style="2" bestFit="1" customWidth="1"/>
    <col min="4867" max="4867" width="49.42578125" style="2" bestFit="1" customWidth="1"/>
    <col min="4868" max="4872" width="11.42578125" style="2"/>
    <col min="4873" max="4873" width="12.42578125" style="2" bestFit="1" customWidth="1"/>
    <col min="4874" max="4874" width="11.42578125" style="2"/>
    <col min="4875" max="4875" width="7.42578125" style="2" bestFit="1" customWidth="1"/>
    <col min="4876" max="4886" width="4.85546875" style="2" customWidth="1"/>
    <col min="4887" max="4895" width="5.42578125" style="2" customWidth="1"/>
    <col min="4896" max="4907" width="5" style="2" customWidth="1"/>
    <col min="4908" max="4915" width="5.42578125" style="2" customWidth="1"/>
    <col min="4916" max="4920" width="6.42578125" style="2" customWidth="1"/>
    <col min="4921" max="4923" width="9.85546875" style="2" customWidth="1"/>
    <col min="4924" max="4924" width="11.42578125" style="2" customWidth="1"/>
    <col min="4925" max="4927" width="9.85546875" style="2" customWidth="1"/>
    <col min="4928" max="4928" width="11.42578125" style="2"/>
    <col min="4929" max="4932" width="8.42578125" style="2" customWidth="1"/>
    <col min="4933" max="5121" width="11.42578125" style="2"/>
    <col min="5122" max="5122" width="15.140625" style="2" bestFit="1" customWidth="1"/>
    <col min="5123" max="5123" width="49.42578125" style="2" bestFit="1" customWidth="1"/>
    <col min="5124" max="5128" width="11.42578125" style="2"/>
    <col min="5129" max="5129" width="12.42578125" style="2" bestFit="1" customWidth="1"/>
    <col min="5130" max="5130" width="11.42578125" style="2"/>
    <col min="5131" max="5131" width="7.42578125" style="2" bestFit="1" customWidth="1"/>
    <col min="5132" max="5142" width="4.85546875" style="2" customWidth="1"/>
    <col min="5143" max="5151" width="5.42578125" style="2" customWidth="1"/>
    <col min="5152" max="5163" width="5" style="2" customWidth="1"/>
    <col min="5164" max="5171" width="5.42578125" style="2" customWidth="1"/>
    <col min="5172" max="5176" width="6.42578125" style="2" customWidth="1"/>
    <col min="5177" max="5179" width="9.85546875" style="2" customWidth="1"/>
    <col min="5180" max="5180" width="11.42578125" style="2" customWidth="1"/>
    <col min="5181" max="5183" width="9.85546875" style="2" customWidth="1"/>
    <col min="5184" max="5184" width="11.42578125" style="2"/>
    <col min="5185" max="5188" width="8.42578125" style="2" customWidth="1"/>
    <col min="5189" max="5377" width="11.42578125" style="2"/>
    <col min="5378" max="5378" width="15.140625" style="2" bestFit="1" customWidth="1"/>
    <col min="5379" max="5379" width="49.42578125" style="2" bestFit="1" customWidth="1"/>
    <col min="5380" max="5384" width="11.42578125" style="2"/>
    <col min="5385" max="5385" width="12.42578125" style="2" bestFit="1" customWidth="1"/>
    <col min="5386" max="5386" width="11.42578125" style="2"/>
    <col min="5387" max="5387" width="7.42578125" style="2" bestFit="1" customWidth="1"/>
    <col min="5388" max="5398" width="4.85546875" style="2" customWidth="1"/>
    <col min="5399" max="5407" width="5.42578125" style="2" customWidth="1"/>
    <col min="5408" max="5419" width="5" style="2" customWidth="1"/>
    <col min="5420" max="5427" width="5.42578125" style="2" customWidth="1"/>
    <col min="5428" max="5432" width="6.42578125" style="2" customWidth="1"/>
    <col min="5433" max="5435" width="9.85546875" style="2" customWidth="1"/>
    <col min="5436" max="5436" width="11.42578125" style="2" customWidth="1"/>
    <col min="5437" max="5439" width="9.85546875" style="2" customWidth="1"/>
    <col min="5440" max="5440" width="11.42578125" style="2"/>
    <col min="5441" max="5444" width="8.42578125" style="2" customWidth="1"/>
    <col min="5445" max="5633" width="11.42578125" style="2"/>
    <col min="5634" max="5634" width="15.140625" style="2" bestFit="1" customWidth="1"/>
    <col min="5635" max="5635" width="49.42578125" style="2" bestFit="1" customWidth="1"/>
    <col min="5636" max="5640" width="11.42578125" style="2"/>
    <col min="5641" max="5641" width="12.42578125" style="2" bestFit="1" customWidth="1"/>
    <col min="5642" max="5642" width="11.42578125" style="2"/>
    <col min="5643" max="5643" width="7.42578125" style="2" bestFit="1" customWidth="1"/>
    <col min="5644" max="5654" width="4.85546875" style="2" customWidth="1"/>
    <col min="5655" max="5663" width="5.42578125" style="2" customWidth="1"/>
    <col min="5664" max="5675" width="5" style="2" customWidth="1"/>
    <col min="5676" max="5683" width="5.42578125" style="2" customWidth="1"/>
    <col min="5684" max="5688" width="6.42578125" style="2" customWidth="1"/>
    <col min="5689" max="5691" width="9.85546875" style="2" customWidth="1"/>
    <col min="5692" max="5692" width="11.42578125" style="2" customWidth="1"/>
    <col min="5693" max="5695" width="9.85546875" style="2" customWidth="1"/>
    <col min="5696" max="5696" width="11.42578125" style="2"/>
    <col min="5697" max="5700" width="8.42578125" style="2" customWidth="1"/>
    <col min="5701" max="5889" width="11.42578125" style="2"/>
    <col min="5890" max="5890" width="15.140625" style="2" bestFit="1" customWidth="1"/>
    <col min="5891" max="5891" width="49.42578125" style="2" bestFit="1" customWidth="1"/>
    <col min="5892" max="5896" width="11.42578125" style="2"/>
    <col min="5897" max="5897" width="12.42578125" style="2" bestFit="1" customWidth="1"/>
    <col min="5898" max="5898" width="11.42578125" style="2"/>
    <col min="5899" max="5899" width="7.42578125" style="2" bestFit="1" customWidth="1"/>
    <col min="5900" max="5910" width="4.85546875" style="2" customWidth="1"/>
    <col min="5911" max="5919" width="5.42578125" style="2" customWidth="1"/>
    <col min="5920" max="5931" width="5" style="2" customWidth="1"/>
    <col min="5932" max="5939" width="5.42578125" style="2" customWidth="1"/>
    <col min="5940" max="5944" width="6.42578125" style="2" customWidth="1"/>
    <col min="5945" max="5947" width="9.85546875" style="2" customWidth="1"/>
    <col min="5948" max="5948" width="11.42578125" style="2" customWidth="1"/>
    <col min="5949" max="5951" width="9.85546875" style="2" customWidth="1"/>
    <col min="5952" max="5952" width="11.42578125" style="2"/>
    <col min="5953" max="5956" width="8.42578125" style="2" customWidth="1"/>
    <col min="5957" max="6145" width="11.42578125" style="2"/>
    <col min="6146" max="6146" width="15.140625" style="2" bestFit="1" customWidth="1"/>
    <col min="6147" max="6147" width="49.42578125" style="2" bestFit="1" customWidth="1"/>
    <col min="6148" max="6152" width="11.42578125" style="2"/>
    <col min="6153" max="6153" width="12.42578125" style="2" bestFit="1" customWidth="1"/>
    <col min="6154" max="6154" width="11.42578125" style="2"/>
    <col min="6155" max="6155" width="7.42578125" style="2" bestFit="1" customWidth="1"/>
    <col min="6156" max="6166" width="4.85546875" style="2" customWidth="1"/>
    <col min="6167" max="6175" width="5.42578125" style="2" customWidth="1"/>
    <col min="6176" max="6187" width="5" style="2" customWidth="1"/>
    <col min="6188" max="6195" width="5.42578125" style="2" customWidth="1"/>
    <col min="6196" max="6200" width="6.42578125" style="2" customWidth="1"/>
    <col min="6201" max="6203" width="9.85546875" style="2" customWidth="1"/>
    <col min="6204" max="6204" width="11.42578125" style="2" customWidth="1"/>
    <col min="6205" max="6207" width="9.85546875" style="2" customWidth="1"/>
    <col min="6208" max="6208" width="11.42578125" style="2"/>
    <col min="6209" max="6212" width="8.42578125" style="2" customWidth="1"/>
    <col min="6213" max="6401" width="11.42578125" style="2"/>
    <col min="6402" max="6402" width="15.140625" style="2" bestFit="1" customWidth="1"/>
    <col min="6403" max="6403" width="49.42578125" style="2" bestFit="1" customWidth="1"/>
    <col min="6404" max="6408" width="11.42578125" style="2"/>
    <col min="6409" max="6409" width="12.42578125" style="2" bestFit="1" customWidth="1"/>
    <col min="6410" max="6410" width="11.42578125" style="2"/>
    <col min="6411" max="6411" width="7.42578125" style="2" bestFit="1" customWidth="1"/>
    <col min="6412" max="6422" width="4.85546875" style="2" customWidth="1"/>
    <col min="6423" max="6431" width="5.42578125" style="2" customWidth="1"/>
    <col min="6432" max="6443" width="5" style="2" customWidth="1"/>
    <col min="6444" max="6451" width="5.42578125" style="2" customWidth="1"/>
    <col min="6452" max="6456" width="6.42578125" style="2" customWidth="1"/>
    <col min="6457" max="6459" width="9.85546875" style="2" customWidth="1"/>
    <col min="6460" max="6460" width="11.42578125" style="2" customWidth="1"/>
    <col min="6461" max="6463" width="9.85546875" style="2" customWidth="1"/>
    <col min="6464" max="6464" width="11.42578125" style="2"/>
    <col min="6465" max="6468" width="8.42578125" style="2" customWidth="1"/>
    <col min="6469" max="6657" width="11.42578125" style="2"/>
    <col min="6658" max="6658" width="15.140625" style="2" bestFit="1" customWidth="1"/>
    <col min="6659" max="6659" width="49.42578125" style="2" bestFit="1" customWidth="1"/>
    <col min="6660" max="6664" width="11.42578125" style="2"/>
    <col min="6665" max="6665" width="12.42578125" style="2" bestFit="1" customWidth="1"/>
    <col min="6666" max="6666" width="11.42578125" style="2"/>
    <col min="6667" max="6667" width="7.42578125" style="2" bestFit="1" customWidth="1"/>
    <col min="6668" max="6678" width="4.85546875" style="2" customWidth="1"/>
    <col min="6679" max="6687" width="5.42578125" style="2" customWidth="1"/>
    <col min="6688" max="6699" width="5" style="2" customWidth="1"/>
    <col min="6700" max="6707" width="5.42578125" style="2" customWidth="1"/>
    <col min="6708" max="6712" width="6.42578125" style="2" customWidth="1"/>
    <col min="6713" max="6715" width="9.85546875" style="2" customWidth="1"/>
    <col min="6716" max="6716" width="11.42578125" style="2" customWidth="1"/>
    <col min="6717" max="6719" width="9.85546875" style="2" customWidth="1"/>
    <col min="6720" max="6720" width="11.42578125" style="2"/>
    <col min="6721" max="6724" width="8.42578125" style="2" customWidth="1"/>
    <col min="6725" max="6913" width="11.42578125" style="2"/>
    <col min="6914" max="6914" width="15.140625" style="2" bestFit="1" customWidth="1"/>
    <col min="6915" max="6915" width="49.42578125" style="2" bestFit="1" customWidth="1"/>
    <col min="6916" max="6920" width="11.42578125" style="2"/>
    <col min="6921" max="6921" width="12.42578125" style="2" bestFit="1" customWidth="1"/>
    <col min="6922" max="6922" width="11.42578125" style="2"/>
    <col min="6923" max="6923" width="7.42578125" style="2" bestFit="1" customWidth="1"/>
    <col min="6924" max="6934" width="4.85546875" style="2" customWidth="1"/>
    <col min="6935" max="6943" width="5.42578125" style="2" customWidth="1"/>
    <col min="6944" max="6955" width="5" style="2" customWidth="1"/>
    <col min="6956" max="6963" width="5.42578125" style="2" customWidth="1"/>
    <col min="6964" max="6968" width="6.42578125" style="2" customWidth="1"/>
    <col min="6969" max="6971" width="9.85546875" style="2" customWidth="1"/>
    <col min="6972" max="6972" width="11.42578125" style="2" customWidth="1"/>
    <col min="6973" max="6975" width="9.85546875" style="2" customWidth="1"/>
    <col min="6976" max="6976" width="11.42578125" style="2"/>
    <col min="6977" max="6980" width="8.42578125" style="2" customWidth="1"/>
    <col min="6981" max="7169" width="11.42578125" style="2"/>
    <col min="7170" max="7170" width="15.140625" style="2" bestFit="1" customWidth="1"/>
    <col min="7171" max="7171" width="49.42578125" style="2" bestFit="1" customWidth="1"/>
    <col min="7172" max="7176" width="11.42578125" style="2"/>
    <col min="7177" max="7177" width="12.42578125" style="2" bestFit="1" customWidth="1"/>
    <col min="7178" max="7178" width="11.42578125" style="2"/>
    <col min="7179" max="7179" width="7.42578125" style="2" bestFit="1" customWidth="1"/>
    <col min="7180" max="7190" width="4.85546875" style="2" customWidth="1"/>
    <col min="7191" max="7199" width="5.42578125" style="2" customWidth="1"/>
    <col min="7200" max="7211" width="5" style="2" customWidth="1"/>
    <col min="7212" max="7219" width="5.42578125" style="2" customWidth="1"/>
    <col min="7220" max="7224" width="6.42578125" style="2" customWidth="1"/>
    <col min="7225" max="7227" width="9.85546875" style="2" customWidth="1"/>
    <col min="7228" max="7228" width="11.42578125" style="2" customWidth="1"/>
    <col min="7229" max="7231" width="9.85546875" style="2" customWidth="1"/>
    <col min="7232" max="7232" width="11.42578125" style="2"/>
    <col min="7233" max="7236" width="8.42578125" style="2" customWidth="1"/>
    <col min="7237" max="7425" width="11.42578125" style="2"/>
    <col min="7426" max="7426" width="15.140625" style="2" bestFit="1" customWidth="1"/>
    <col min="7427" max="7427" width="49.42578125" style="2" bestFit="1" customWidth="1"/>
    <col min="7428" max="7432" width="11.42578125" style="2"/>
    <col min="7433" max="7433" width="12.42578125" style="2" bestFit="1" customWidth="1"/>
    <col min="7434" max="7434" width="11.42578125" style="2"/>
    <col min="7435" max="7435" width="7.42578125" style="2" bestFit="1" customWidth="1"/>
    <col min="7436" max="7446" width="4.85546875" style="2" customWidth="1"/>
    <col min="7447" max="7455" width="5.42578125" style="2" customWidth="1"/>
    <col min="7456" max="7467" width="5" style="2" customWidth="1"/>
    <col min="7468" max="7475" width="5.42578125" style="2" customWidth="1"/>
    <col min="7476" max="7480" width="6.42578125" style="2" customWidth="1"/>
    <col min="7481" max="7483" width="9.85546875" style="2" customWidth="1"/>
    <col min="7484" max="7484" width="11.42578125" style="2" customWidth="1"/>
    <col min="7485" max="7487" width="9.85546875" style="2" customWidth="1"/>
    <col min="7488" max="7488" width="11.42578125" style="2"/>
    <col min="7489" max="7492" width="8.42578125" style="2" customWidth="1"/>
    <col min="7493" max="7681" width="11.42578125" style="2"/>
    <col min="7682" max="7682" width="15.140625" style="2" bestFit="1" customWidth="1"/>
    <col min="7683" max="7683" width="49.42578125" style="2" bestFit="1" customWidth="1"/>
    <col min="7684" max="7688" width="11.42578125" style="2"/>
    <col min="7689" max="7689" width="12.42578125" style="2" bestFit="1" customWidth="1"/>
    <col min="7690" max="7690" width="11.42578125" style="2"/>
    <col min="7691" max="7691" width="7.42578125" style="2" bestFit="1" customWidth="1"/>
    <col min="7692" max="7702" width="4.85546875" style="2" customWidth="1"/>
    <col min="7703" max="7711" width="5.42578125" style="2" customWidth="1"/>
    <col min="7712" max="7723" width="5" style="2" customWidth="1"/>
    <col min="7724" max="7731" width="5.42578125" style="2" customWidth="1"/>
    <col min="7732" max="7736" width="6.42578125" style="2" customWidth="1"/>
    <col min="7737" max="7739" width="9.85546875" style="2" customWidth="1"/>
    <col min="7740" max="7740" width="11.42578125" style="2" customWidth="1"/>
    <col min="7741" max="7743" width="9.85546875" style="2" customWidth="1"/>
    <col min="7744" max="7744" width="11.42578125" style="2"/>
    <col min="7745" max="7748" width="8.42578125" style="2" customWidth="1"/>
    <col min="7749" max="7937" width="11.42578125" style="2"/>
    <col min="7938" max="7938" width="15.140625" style="2" bestFit="1" customWidth="1"/>
    <col min="7939" max="7939" width="49.42578125" style="2" bestFit="1" customWidth="1"/>
    <col min="7940" max="7944" width="11.42578125" style="2"/>
    <col min="7945" max="7945" width="12.42578125" style="2" bestFit="1" customWidth="1"/>
    <col min="7946" max="7946" width="11.42578125" style="2"/>
    <col min="7947" max="7947" width="7.42578125" style="2" bestFit="1" customWidth="1"/>
    <col min="7948" max="7958" width="4.85546875" style="2" customWidth="1"/>
    <col min="7959" max="7967" width="5.42578125" style="2" customWidth="1"/>
    <col min="7968" max="7979" width="5" style="2" customWidth="1"/>
    <col min="7980" max="7987" width="5.42578125" style="2" customWidth="1"/>
    <col min="7988" max="7992" width="6.42578125" style="2" customWidth="1"/>
    <col min="7993" max="7995" width="9.85546875" style="2" customWidth="1"/>
    <col min="7996" max="7996" width="11.42578125" style="2" customWidth="1"/>
    <col min="7997" max="7999" width="9.85546875" style="2" customWidth="1"/>
    <col min="8000" max="8000" width="11.42578125" style="2"/>
    <col min="8001" max="8004" width="8.42578125" style="2" customWidth="1"/>
    <col min="8005" max="8193" width="11.42578125" style="2"/>
    <col min="8194" max="8194" width="15.140625" style="2" bestFit="1" customWidth="1"/>
    <col min="8195" max="8195" width="49.42578125" style="2" bestFit="1" customWidth="1"/>
    <col min="8196" max="8200" width="11.42578125" style="2"/>
    <col min="8201" max="8201" width="12.42578125" style="2" bestFit="1" customWidth="1"/>
    <col min="8202" max="8202" width="11.42578125" style="2"/>
    <col min="8203" max="8203" width="7.42578125" style="2" bestFit="1" customWidth="1"/>
    <col min="8204" max="8214" width="4.85546875" style="2" customWidth="1"/>
    <col min="8215" max="8223" width="5.42578125" style="2" customWidth="1"/>
    <col min="8224" max="8235" width="5" style="2" customWidth="1"/>
    <col min="8236" max="8243" width="5.42578125" style="2" customWidth="1"/>
    <col min="8244" max="8248" width="6.42578125" style="2" customWidth="1"/>
    <col min="8249" max="8251" width="9.85546875" style="2" customWidth="1"/>
    <col min="8252" max="8252" width="11.42578125" style="2" customWidth="1"/>
    <col min="8253" max="8255" width="9.85546875" style="2" customWidth="1"/>
    <col min="8256" max="8256" width="11.42578125" style="2"/>
    <col min="8257" max="8260" width="8.42578125" style="2" customWidth="1"/>
    <col min="8261" max="8449" width="11.42578125" style="2"/>
    <col min="8450" max="8450" width="15.140625" style="2" bestFit="1" customWidth="1"/>
    <col min="8451" max="8451" width="49.42578125" style="2" bestFit="1" customWidth="1"/>
    <col min="8452" max="8456" width="11.42578125" style="2"/>
    <col min="8457" max="8457" width="12.42578125" style="2" bestFit="1" customWidth="1"/>
    <col min="8458" max="8458" width="11.42578125" style="2"/>
    <col min="8459" max="8459" width="7.42578125" style="2" bestFit="1" customWidth="1"/>
    <col min="8460" max="8470" width="4.85546875" style="2" customWidth="1"/>
    <col min="8471" max="8479" width="5.42578125" style="2" customWidth="1"/>
    <col min="8480" max="8491" width="5" style="2" customWidth="1"/>
    <col min="8492" max="8499" width="5.42578125" style="2" customWidth="1"/>
    <col min="8500" max="8504" width="6.42578125" style="2" customWidth="1"/>
    <col min="8505" max="8507" width="9.85546875" style="2" customWidth="1"/>
    <col min="8508" max="8508" width="11.42578125" style="2" customWidth="1"/>
    <col min="8509" max="8511" width="9.85546875" style="2" customWidth="1"/>
    <col min="8512" max="8512" width="11.42578125" style="2"/>
    <col min="8513" max="8516" width="8.42578125" style="2" customWidth="1"/>
    <col min="8517" max="8705" width="11.42578125" style="2"/>
    <col min="8706" max="8706" width="15.140625" style="2" bestFit="1" customWidth="1"/>
    <col min="8707" max="8707" width="49.42578125" style="2" bestFit="1" customWidth="1"/>
    <col min="8708" max="8712" width="11.42578125" style="2"/>
    <col min="8713" max="8713" width="12.42578125" style="2" bestFit="1" customWidth="1"/>
    <col min="8714" max="8714" width="11.42578125" style="2"/>
    <col min="8715" max="8715" width="7.42578125" style="2" bestFit="1" customWidth="1"/>
    <col min="8716" max="8726" width="4.85546875" style="2" customWidth="1"/>
    <col min="8727" max="8735" width="5.42578125" style="2" customWidth="1"/>
    <col min="8736" max="8747" width="5" style="2" customWidth="1"/>
    <col min="8748" max="8755" width="5.42578125" style="2" customWidth="1"/>
    <col min="8756" max="8760" width="6.42578125" style="2" customWidth="1"/>
    <col min="8761" max="8763" width="9.85546875" style="2" customWidth="1"/>
    <col min="8764" max="8764" width="11.42578125" style="2" customWidth="1"/>
    <col min="8765" max="8767" width="9.85546875" style="2" customWidth="1"/>
    <col min="8768" max="8768" width="11.42578125" style="2"/>
    <col min="8769" max="8772" width="8.42578125" style="2" customWidth="1"/>
    <col min="8773" max="8961" width="11.42578125" style="2"/>
    <col min="8962" max="8962" width="15.140625" style="2" bestFit="1" customWidth="1"/>
    <col min="8963" max="8963" width="49.42578125" style="2" bestFit="1" customWidth="1"/>
    <col min="8964" max="8968" width="11.42578125" style="2"/>
    <col min="8969" max="8969" width="12.42578125" style="2" bestFit="1" customWidth="1"/>
    <col min="8970" max="8970" width="11.42578125" style="2"/>
    <col min="8971" max="8971" width="7.42578125" style="2" bestFit="1" customWidth="1"/>
    <col min="8972" max="8982" width="4.85546875" style="2" customWidth="1"/>
    <col min="8983" max="8991" width="5.42578125" style="2" customWidth="1"/>
    <col min="8992" max="9003" width="5" style="2" customWidth="1"/>
    <col min="9004" max="9011" width="5.42578125" style="2" customWidth="1"/>
    <col min="9012" max="9016" width="6.42578125" style="2" customWidth="1"/>
    <col min="9017" max="9019" width="9.85546875" style="2" customWidth="1"/>
    <col min="9020" max="9020" width="11.42578125" style="2" customWidth="1"/>
    <col min="9021" max="9023" width="9.85546875" style="2" customWidth="1"/>
    <col min="9024" max="9024" width="11.42578125" style="2"/>
    <col min="9025" max="9028" width="8.42578125" style="2" customWidth="1"/>
    <col min="9029" max="9217" width="11.42578125" style="2"/>
    <col min="9218" max="9218" width="15.140625" style="2" bestFit="1" customWidth="1"/>
    <col min="9219" max="9219" width="49.42578125" style="2" bestFit="1" customWidth="1"/>
    <col min="9220" max="9224" width="11.42578125" style="2"/>
    <col min="9225" max="9225" width="12.42578125" style="2" bestFit="1" customWidth="1"/>
    <col min="9226" max="9226" width="11.42578125" style="2"/>
    <col min="9227" max="9227" width="7.42578125" style="2" bestFit="1" customWidth="1"/>
    <col min="9228" max="9238" width="4.85546875" style="2" customWidth="1"/>
    <col min="9239" max="9247" width="5.42578125" style="2" customWidth="1"/>
    <col min="9248" max="9259" width="5" style="2" customWidth="1"/>
    <col min="9260" max="9267" width="5.42578125" style="2" customWidth="1"/>
    <col min="9268" max="9272" width="6.42578125" style="2" customWidth="1"/>
    <col min="9273" max="9275" width="9.85546875" style="2" customWidth="1"/>
    <col min="9276" max="9276" width="11.42578125" style="2" customWidth="1"/>
    <col min="9277" max="9279" width="9.85546875" style="2" customWidth="1"/>
    <col min="9280" max="9280" width="11.42578125" style="2"/>
    <col min="9281" max="9284" width="8.42578125" style="2" customWidth="1"/>
    <col min="9285" max="9473" width="11.42578125" style="2"/>
    <col min="9474" max="9474" width="15.140625" style="2" bestFit="1" customWidth="1"/>
    <col min="9475" max="9475" width="49.42578125" style="2" bestFit="1" customWidth="1"/>
    <col min="9476" max="9480" width="11.42578125" style="2"/>
    <col min="9481" max="9481" width="12.42578125" style="2" bestFit="1" customWidth="1"/>
    <col min="9482" max="9482" width="11.42578125" style="2"/>
    <col min="9483" max="9483" width="7.42578125" style="2" bestFit="1" customWidth="1"/>
    <col min="9484" max="9494" width="4.85546875" style="2" customWidth="1"/>
    <col min="9495" max="9503" width="5.42578125" style="2" customWidth="1"/>
    <col min="9504" max="9515" width="5" style="2" customWidth="1"/>
    <col min="9516" max="9523" width="5.42578125" style="2" customWidth="1"/>
    <col min="9524" max="9528" width="6.42578125" style="2" customWidth="1"/>
    <col min="9529" max="9531" width="9.85546875" style="2" customWidth="1"/>
    <col min="9532" max="9532" width="11.42578125" style="2" customWidth="1"/>
    <col min="9533" max="9535" width="9.85546875" style="2" customWidth="1"/>
    <col min="9536" max="9536" width="11.42578125" style="2"/>
    <col min="9537" max="9540" width="8.42578125" style="2" customWidth="1"/>
    <col min="9541" max="9729" width="11.42578125" style="2"/>
    <col min="9730" max="9730" width="15.140625" style="2" bestFit="1" customWidth="1"/>
    <col min="9731" max="9731" width="49.42578125" style="2" bestFit="1" customWidth="1"/>
    <col min="9732" max="9736" width="11.42578125" style="2"/>
    <col min="9737" max="9737" width="12.42578125" style="2" bestFit="1" customWidth="1"/>
    <col min="9738" max="9738" width="11.42578125" style="2"/>
    <col min="9739" max="9739" width="7.42578125" style="2" bestFit="1" customWidth="1"/>
    <col min="9740" max="9750" width="4.85546875" style="2" customWidth="1"/>
    <col min="9751" max="9759" width="5.42578125" style="2" customWidth="1"/>
    <col min="9760" max="9771" width="5" style="2" customWidth="1"/>
    <col min="9772" max="9779" width="5.42578125" style="2" customWidth="1"/>
    <col min="9780" max="9784" width="6.42578125" style="2" customWidth="1"/>
    <col min="9785" max="9787" width="9.85546875" style="2" customWidth="1"/>
    <col min="9788" max="9788" width="11.42578125" style="2" customWidth="1"/>
    <col min="9789" max="9791" width="9.85546875" style="2" customWidth="1"/>
    <col min="9792" max="9792" width="11.42578125" style="2"/>
    <col min="9793" max="9796" width="8.42578125" style="2" customWidth="1"/>
    <col min="9797" max="9985" width="11.42578125" style="2"/>
    <col min="9986" max="9986" width="15.140625" style="2" bestFit="1" customWidth="1"/>
    <col min="9987" max="9987" width="49.42578125" style="2" bestFit="1" customWidth="1"/>
    <col min="9988" max="9992" width="11.42578125" style="2"/>
    <col min="9993" max="9993" width="12.42578125" style="2" bestFit="1" customWidth="1"/>
    <col min="9994" max="9994" width="11.42578125" style="2"/>
    <col min="9995" max="9995" width="7.42578125" style="2" bestFit="1" customWidth="1"/>
    <col min="9996" max="10006" width="4.85546875" style="2" customWidth="1"/>
    <col min="10007" max="10015" width="5.42578125" style="2" customWidth="1"/>
    <col min="10016" max="10027" width="5" style="2" customWidth="1"/>
    <col min="10028" max="10035" width="5.42578125" style="2" customWidth="1"/>
    <col min="10036" max="10040" width="6.42578125" style="2" customWidth="1"/>
    <col min="10041" max="10043" width="9.85546875" style="2" customWidth="1"/>
    <col min="10044" max="10044" width="11.42578125" style="2" customWidth="1"/>
    <col min="10045" max="10047" width="9.85546875" style="2" customWidth="1"/>
    <col min="10048" max="10048" width="11.42578125" style="2"/>
    <col min="10049" max="10052" width="8.42578125" style="2" customWidth="1"/>
    <col min="10053" max="10241" width="11.42578125" style="2"/>
    <col min="10242" max="10242" width="15.140625" style="2" bestFit="1" customWidth="1"/>
    <col min="10243" max="10243" width="49.42578125" style="2" bestFit="1" customWidth="1"/>
    <col min="10244" max="10248" width="11.42578125" style="2"/>
    <col min="10249" max="10249" width="12.42578125" style="2" bestFit="1" customWidth="1"/>
    <col min="10250" max="10250" width="11.42578125" style="2"/>
    <col min="10251" max="10251" width="7.42578125" style="2" bestFit="1" customWidth="1"/>
    <col min="10252" max="10262" width="4.85546875" style="2" customWidth="1"/>
    <col min="10263" max="10271" width="5.42578125" style="2" customWidth="1"/>
    <col min="10272" max="10283" width="5" style="2" customWidth="1"/>
    <col min="10284" max="10291" width="5.42578125" style="2" customWidth="1"/>
    <col min="10292" max="10296" width="6.42578125" style="2" customWidth="1"/>
    <col min="10297" max="10299" width="9.85546875" style="2" customWidth="1"/>
    <col min="10300" max="10300" width="11.42578125" style="2" customWidth="1"/>
    <col min="10301" max="10303" width="9.85546875" style="2" customWidth="1"/>
    <col min="10304" max="10304" width="11.42578125" style="2"/>
    <col min="10305" max="10308" width="8.42578125" style="2" customWidth="1"/>
    <col min="10309" max="10497" width="11.42578125" style="2"/>
    <col min="10498" max="10498" width="15.140625" style="2" bestFit="1" customWidth="1"/>
    <col min="10499" max="10499" width="49.42578125" style="2" bestFit="1" customWidth="1"/>
    <col min="10500" max="10504" width="11.42578125" style="2"/>
    <col min="10505" max="10505" width="12.42578125" style="2" bestFit="1" customWidth="1"/>
    <col min="10506" max="10506" width="11.42578125" style="2"/>
    <col min="10507" max="10507" width="7.42578125" style="2" bestFit="1" customWidth="1"/>
    <col min="10508" max="10518" width="4.85546875" style="2" customWidth="1"/>
    <col min="10519" max="10527" width="5.42578125" style="2" customWidth="1"/>
    <col min="10528" max="10539" width="5" style="2" customWidth="1"/>
    <col min="10540" max="10547" width="5.42578125" style="2" customWidth="1"/>
    <col min="10548" max="10552" width="6.42578125" style="2" customWidth="1"/>
    <col min="10553" max="10555" width="9.85546875" style="2" customWidth="1"/>
    <col min="10556" max="10556" width="11.42578125" style="2" customWidth="1"/>
    <col min="10557" max="10559" width="9.85546875" style="2" customWidth="1"/>
    <col min="10560" max="10560" width="11.42578125" style="2"/>
    <col min="10561" max="10564" width="8.42578125" style="2" customWidth="1"/>
    <col min="10565" max="10753" width="11.42578125" style="2"/>
    <col min="10754" max="10754" width="15.140625" style="2" bestFit="1" customWidth="1"/>
    <col min="10755" max="10755" width="49.42578125" style="2" bestFit="1" customWidth="1"/>
    <col min="10756" max="10760" width="11.42578125" style="2"/>
    <col min="10761" max="10761" width="12.42578125" style="2" bestFit="1" customWidth="1"/>
    <col min="10762" max="10762" width="11.42578125" style="2"/>
    <col min="10763" max="10763" width="7.42578125" style="2" bestFit="1" customWidth="1"/>
    <col min="10764" max="10774" width="4.85546875" style="2" customWidth="1"/>
    <col min="10775" max="10783" width="5.42578125" style="2" customWidth="1"/>
    <col min="10784" max="10795" width="5" style="2" customWidth="1"/>
    <col min="10796" max="10803" width="5.42578125" style="2" customWidth="1"/>
    <col min="10804" max="10808" width="6.42578125" style="2" customWidth="1"/>
    <col min="10809" max="10811" width="9.85546875" style="2" customWidth="1"/>
    <col min="10812" max="10812" width="11.42578125" style="2" customWidth="1"/>
    <col min="10813" max="10815" width="9.85546875" style="2" customWidth="1"/>
    <col min="10816" max="10816" width="11.42578125" style="2"/>
    <col min="10817" max="10820" width="8.42578125" style="2" customWidth="1"/>
    <col min="10821" max="11009" width="11.42578125" style="2"/>
    <col min="11010" max="11010" width="15.140625" style="2" bestFit="1" customWidth="1"/>
    <col min="11011" max="11011" width="49.42578125" style="2" bestFit="1" customWidth="1"/>
    <col min="11012" max="11016" width="11.42578125" style="2"/>
    <col min="11017" max="11017" width="12.42578125" style="2" bestFit="1" customWidth="1"/>
    <col min="11018" max="11018" width="11.42578125" style="2"/>
    <col min="11019" max="11019" width="7.42578125" style="2" bestFit="1" customWidth="1"/>
    <col min="11020" max="11030" width="4.85546875" style="2" customWidth="1"/>
    <col min="11031" max="11039" width="5.42578125" style="2" customWidth="1"/>
    <col min="11040" max="11051" width="5" style="2" customWidth="1"/>
    <col min="11052" max="11059" width="5.42578125" style="2" customWidth="1"/>
    <col min="11060" max="11064" width="6.42578125" style="2" customWidth="1"/>
    <col min="11065" max="11067" width="9.85546875" style="2" customWidth="1"/>
    <col min="11068" max="11068" width="11.42578125" style="2" customWidth="1"/>
    <col min="11069" max="11071" width="9.85546875" style="2" customWidth="1"/>
    <col min="11072" max="11072" width="11.42578125" style="2"/>
    <col min="11073" max="11076" width="8.42578125" style="2" customWidth="1"/>
    <col min="11077" max="11265" width="11.42578125" style="2"/>
    <col min="11266" max="11266" width="15.140625" style="2" bestFit="1" customWidth="1"/>
    <col min="11267" max="11267" width="49.42578125" style="2" bestFit="1" customWidth="1"/>
    <col min="11268" max="11272" width="11.42578125" style="2"/>
    <col min="11273" max="11273" width="12.42578125" style="2" bestFit="1" customWidth="1"/>
    <col min="11274" max="11274" width="11.42578125" style="2"/>
    <col min="11275" max="11275" width="7.42578125" style="2" bestFit="1" customWidth="1"/>
    <col min="11276" max="11286" width="4.85546875" style="2" customWidth="1"/>
    <col min="11287" max="11295" width="5.42578125" style="2" customWidth="1"/>
    <col min="11296" max="11307" width="5" style="2" customWidth="1"/>
    <col min="11308" max="11315" width="5.42578125" style="2" customWidth="1"/>
    <col min="11316" max="11320" width="6.42578125" style="2" customWidth="1"/>
    <col min="11321" max="11323" width="9.85546875" style="2" customWidth="1"/>
    <col min="11324" max="11324" width="11.42578125" style="2" customWidth="1"/>
    <col min="11325" max="11327" width="9.85546875" style="2" customWidth="1"/>
    <col min="11328" max="11328" width="11.42578125" style="2"/>
    <col min="11329" max="11332" width="8.42578125" style="2" customWidth="1"/>
    <col min="11333" max="11521" width="11.42578125" style="2"/>
    <col min="11522" max="11522" width="15.140625" style="2" bestFit="1" customWidth="1"/>
    <col min="11523" max="11523" width="49.42578125" style="2" bestFit="1" customWidth="1"/>
    <col min="11524" max="11528" width="11.42578125" style="2"/>
    <col min="11529" max="11529" width="12.42578125" style="2" bestFit="1" customWidth="1"/>
    <col min="11530" max="11530" width="11.42578125" style="2"/>
    <col min="11531" max="11531" width="7.42578125" style="2" bestFit="1" customWidth="1"/>
    <col min="11532" max="11542" width="4.85546875" style="2" customWidth="1"/>
    <col min="11543" max="11551" width="5.42578125" style="2" customWidth="1"/>
    <col min="11552" max="11563" width="5" style="2" customWidth="1"/>
    <col min="11564" max="11571" width="5.42578125" style="2" customWidth="1"/>
    <col min="11572" max="11576" width="6.42578125" style="2" customWidth="1"/>
    <col min="11577" max="11579" width="9.85546875" style="2" customWidth="1"/>
    <col min="11580" max="11580" width="11.42578125" style="2" customWidth="1"/>
    <col min="11581" max="11583" width="9.85546875" style="2" customWidth="1"/>
    <col min="11584" max="11584" width="11.42578125" style="2"/>
    <col min="11585" max="11588" width="8.42578125" style="2" customWidth="1"/>
    <col min="11589" max="11777" width="11.42578125" style="2"/>
    <col min="11778" max="11778" width="15.140625" style="2" bestFit="1" customWidth="1"/>
    <col min="11779" max="11779" width="49.42578125" style="2" bestFit="1" customWidth="1"/>
    <col min="11780" max="11784" width="11.42578125" style="2"/>
    <col min="11785" max="11785" width="12.42578125" style="2" bestFit="1" customWidth="1"/>
    <col min="11786" max="11786" width="11.42578125" style="2"/>
    <col min="11787" max="11787" width="7.42578125" style="2" bestFit="1" customWidth="1"/>
    <col min="11788" max="11798" width="4.85546875" style="2" customWidth="1"/>
    <col min="11799" max="11807" width="5.42578125" style="2" customWidth="1"/>
    <col min="11808" max="11819" width="5" style="2" customWidth="1"/>
    <col min="11820" max="11827" width="5.42578125" style="2" customWidth="1"/>
    <col min="11828" max="11832" width="6.42578125" style="2" customWidth="1"/>
    <col min="11833" max="11835" width="9.85546875" style="2" customWidth="1"/>
    <col min="11836" max="11836" width="11.42578125" style="2" customWidth="1"/>
    <col min="11837" max="11839" width="9.85546875" style="2" customWidth="1"/>
    <col min="11840" max="11840" width="11.42578125" style="2"/>
    <col min="11841" max="11844" width="8.42578125" style="2" customWidth="1"/>
    <col min="11845" max="12033" width="11.42578125" style="2"/>
    <col min="12034" max="12034" width="15.140625" style="2" bestFit="1" customWidth="1"/>
    <col min="12035" max="12035" width="49.42578125" style="2" bestFit="1" customWidth="1"/>
    <col min="12036" max="12040" width="11.42578125" style="2"/>
    <col min="12041" max="12041" width="12.42578125" style="2" bestFit="1" customWidth="1"/>
    <col min="12042" max="12042" width="11.42578125" style="2"/>
    <col min="12043" max="12043" width="7.42578125" style="2" bestFit="1" customWidth="1"/>
    <col min="12044" max="12054" width="4.85546875" style="2" customWidth="1"/>
    <col min="12055" max="12063" width="5.42578125" style="2" customWidth="1"/>
    <col min="12064" max="12075" width="5" style="2" customWidth="1"/>
    <col min="12076" max="12083" width="5.42578125" style="2" customWidth="1"/>
    <col min="12084" max="12088" width="6.42578125" style="2" customWidth="1"/>
    <col min="12089" max="12091" width="9.85546875" style="2" customWidth="1"/>
    <col min="12092" max="12092" width="11.42578125" style="2" customWidth="1"/>
    <col min="12093" max="12095" width="9.85546875" style="2" customWidth="1"/>
    <col min="12096" max="12096" width="11.42578125" style="2"/>
    <col min="12097" max="12100" width="8.42578125" style="2" customWidth="1"/>
    <col min="12101" max="12289" width="11.42578125" style="2"/>
    <col min="12290" max="12290" width="15.140625" style="2" bestFit="1" customWidth="1"/>
    <col min="12291" max="12291" width="49.42578125" style="2" bestFit="1" customWidth="1"/>
    <col min="12292" max="12296" width="11.42578125" style="2"/>
    <col min="12297" max="12297" width="12.42578125" style="2" bestFit="1" customWidth="1"/>
    <col min="12298" max="12298" width="11.42578125" style="2"/>
    <col min="12299" max="12299" width="7.42578125" style="2" bestFit="1" customWidth="1"/>
    <col min="12300" max="12310" width="4.85546875" style="2" customWidth="1"/>
    <col min="12311" max="12319" width="5.42578125" style="2" customWidth="1"/>
    <col min="12320" max="12331" width="5" style="2" customWidth="1"/>
    <col min="12332" max="12339" width="5.42578125" style="2" customWidth="1"/>
    <col min="12340" max="12344" width="6.42578125" style="2" customWidth="1"/>
    <col min="12345" max="12347" width="9.85546875" style="2" customWidth="1"/>
    <col min="12348" max="12348" width="11.42578125" style="2" customWidth="1"/>
    <col min="12349" max="12351" width="9.85546875" style="2" customWidth="1"/>
    <col min="12352" max="12352" width="11.42578125" style="2"/>
    <col min="12353" max="12356" width="8.42578125" style="2" customWidth="1"/>
    <col min="12357" max="12545" width="11.42578125" style="2"/>
    <col min="12546" max="12546" width="15.140625" style="2" bestFit="1" customWidth="1"/>
    <col min="12547" max="12547" width="49.42578125" style="2" bestFit="1" customWidth="1"/>
    <col min="12548" max="12552" width="11.42578125" style="2"/>
    <col min="12553" max="12553" width="12.42578125" style="2" bestFit="1" customWidth="1"/>
    <col min="12554" max="12554" width="11.42578125" style="2"/>
    <col min="12555" max="12555" width="7.42578125" style="2" bestFit="1" customWidth="1"/>
    <col min="12556" max="12566" width="4.85546875" style="2" customWidth="1"/>
    <col min="12567" max="12575" width="5.42578125" style="2" customWidth="1"/>
    <col min="12576" max="12587" width="5" style="2" customWidth="1"/>
    <col min="12588" max="12595" width="5.42578125" style="2" customWidth="1"/>
    <col min="12596" max="12600" width="6.42578125" style="2" customWidth="1"/>
    <col min="12601" max="12603" width="9.85546875" style="2" customWidth="1"/>
    <col min="12604" max="12604" width="11.42578125" style="2" customWidth="1"/>
    <col min="12605" max="12607" width="9.85546875" style="2" customWidth="1"/>
    <col min="12608" max="12608" width="11.42578125" style="2"/>
    <col min="12609" max="12612" width="8.42578125" style="2" customWidth="1"/>
    <col min="12613" max="12801" width="11.42578125" style="2"/>
    <col min="12802" max="12802" width="15.140625" style="2" bestFit="1" customWidth="1"/>
    <col min="12803" max="12803" width="49.42578125" style="2" bestFit="1" customWidth="1"/>
    <col min="12804" max="12808" width="11.42578125" style="2"/>
    <col min="12809" max="12809" width="12.42578125" style="2" bestFit="1" customWidth="1"/>
    <col min="12810" max="12810" width="11.42578125" style="2"/>
    <col min="12811" max="12811" width="7.42578125" style="2" bestFit="1" customWidth="1"/>
    <col min="12812" max="12822" width="4.85546875" style="2" customWidth="1"/>
    <col min="12823" max="12831" width="5.42578125" style="2" customWidth="1"/>
    <col min="12832" max="12843" width="5" style="2" customWidth="1"/>
    <col min="12844" max="12851" width="5.42578125" style="2" customWidth="1"/>
    <col min="12852" max="12856" width="6.42578125" style="2" customWidth="1"/>
    <col min="12857" max="12859" width="9.85546875" style="2" customWidth="1"/>
    <col min="12860" max="12860" width="11.42578125" style="2" customWidth="1"/>
    <col min="12861" max="12863" width="9.85546875" style="2" customWidth="1"/>
    <col min="12864" max="12864" width="11.42578125" style="2"/>
    <col min="12865" max="12868" width="8.42578125" style="2" customWidth="1"/>
    <col min="12869" max="13057" width="11.42578125" style="2"/>
    <col min="13058" max="13058" width="15.140625" style="2" bestFit="1" customWidth="1"/>
    <col min="13059" max="13059" width="49.42578125" style="2" bestFit="1" customWidth="1"/>
    <col min="13060" max="13064" width="11.42578125" style="2"/>
    <col min="13065" max="13065" width="12.42578125" style="2" bestFit="1" customWidth="1"/>
    <col min="13066" max="13066" width="11.42578125" style="2"/>
    <col min="13067" max="13067" width="7.42578125" style="2" bestFit="1" customWidth="1"/>
    <col min="13068" max="13078" width="4.85546875" style="2" customWidth="1"/>
    <col min="13079" max="13087" width="5.42578125" style="2" customWidth="1"/>
    <col min="13088" max="13099" width="5" style="2" customWidth="1"/>
    <col min="13100" max="13107" width="5.42578125" style="2" customWidth="1"/>
    <col min="13108" max="13112" width="6.42578125" style="2" customWidth="1"/>
    <col min="13113" max="13115" width="9.85546875" style="2" customWidth="1"/>
    <col min="13116" max="13116" width="11.42578125" style="2" customWidth="1"/>
    <col min="13117" max="13119" width="9.85546875" style="2" customWidth="1"/>
    <col min="13120" max="13120" width="11.42578125" style="2"/>
    <col min="13121" max="13124" width="8.42578125" style="2" customWidth="1"/>
    <col min="13125" max="13313" width="11.42578125" style="2"/>
    <col min="13314" max="13314" width="15.140625" style="2" bestFit="1" customWidth="1"/>
    <col min="13315" max="13315" width="49.42578125" style="2" bestFit="1" customWidth="1"/>
    <col min="13316" max="13320" width="11.42578125" style="2"/>
    <col min="13321" max="13321" width="12.42578125" style="2" bestFit="1" customWidth="1"/>
    <col min="13322" max="13322" width="11.42578125" style="2"/>
    <col min="13323" max="13323" width="7.42578125" style="2" bestFit="1" customWidth="1"/>
    <col min="13324" max="13334" width="4.85546875" style="2" customWidth="1"/>
    <col min="13335" max="13343" width="5.42578125" style="2" customWidth="1"/>
    <col min="13344" max="13355" width="5" style="2" customWidth="1"/>
    <col min="13356" max="13363" width="5.42578125" style="2" customWidth="1"/>
    <col min="13364" max="13368" width="6.42578125" style="2" customWidth="1"/>
    <col min="13369" max="13371" width="9.85546875" style="2" customWidth="1"/>
    <col min="13372" max="13372" width="11.42578125" style="2" customWidth="1"/>
    <col min="13373" max="13375" width="9.85546875" style="2" customWidth="1"/>
    <col min="13376" max="13376" width="11.42578125" style="2"/>
    <col min="13377" max="13380" width="8.42578125" style="2" customWidth="1"/>
    <col min="13381" max="13569" width="11.42578125" style="2"/>
    <col min="13570" max="13570" width="15.140625" style="2" bestFit="1" customWidth="1"/>
    <col min="13571" max="13571" width="49.42578125" style="2" bestFit="1" customWidth="1"/>
    <col min="13572" max="13576" width="11.42578125" style="2"/>
    <col min="13577" max="13577" width="12.42578125" style="2" bestFit="1" customWidth="1"/>
    <col min="13578" max="13578" width="11.42578125" style="2"/>
    <col min="13579" max="13579" width="7.42578125" style="2" bestFit="1" customWidth="1"/>
    <col min="13580" max="13590" width="4.85546875" style="2" customWidth="1"/>
    <col min="13591" max="13599" width="5.42578125" style="2" customWidth="1"/>
    <col min="13600" max="13611" width="5" style="2" customWidth="1"/>
    <col min="13612" max="13619" width="5.42578125" style="2" customWidth="1"/>
    <col min="13620" max="13624" width="6.42578125" style="2" customWidth="1"/>
    <col min="13625" max="13627" width="9.85546875" style="2" customWidth="1"/>
    <col min="13628" max="13628" width="11.42578125" style="2" customWidth="1"/>
    <col min="13629" max="13631" width="9.85546875" style="2" customWidth="1"/>
    <col min="13632" max="13632" width="11.42578125" style="2"/>
    <col min="13633" max="13636" width="8.42578125" style="2" customWidth="1"/>
    <col min="13637" max="13825" width="11.42578125" style="2"/>
    <col min="13826" max="13826" width="15.140625" style="2" bestFit="1" customWidth="1"/>
    <col min="13827" max="13827" width="49.42578125" style="2" bestFit="1" customWidth="1"/>
    <col min="13828" max="13832" width="11.42578125" style="2"/>
    <col min="13833" max="13833" width="12.42578125" style="2" bestFit="1" customWidth="1"/>
    <col min="13834" max="13834" width="11.42578125" style="2"/>
    <col min="13835" max="13835" width="7.42578125" style="2" bestFit="1" customWidth="1"/>
    <col min="13836" max="13846" width="4.85546875" style="2" customWidth="1"/>
    <col min="13847" max="13855" width="5.42578125" style="2" customWidth="1"/>
    <col min="13856" max="13867" width="5" style="2" customWidth="1"/>
    <col min="13868" max="13875" width="5.42578125" style="2" customWidth="1"/>
    <col min="13876" max="13880" width="6.42578125" style="2" customWidth="1"/>
    <col min="13881" max="13883" width="9.85546875" style="2" customWidth="1"/>
    <col min="13884" max="13884" width="11.42578125" style="2" customWidth="1"/>
    <col min="13885" max="13887" width="9.85546875" style="2" customWidth="1"/>
    <col min="13888" max="13888" width="11.42578125" style="2"/>
    <col min="13889" max="13892" width="8.42578125" style="2" customWidth="1"/>
    <col min="13893" max="14081" width="11.42578125" style="2"/>
    <col min="14082" max="14082" width="15.140625" style="2" bestFit="1" customWidth="1"/>
    <col min="14083" max="14083" width="49.42578125" style="2" bestFit="1" customWidth="1"/>
    <col min="14084" max="14088" width="11.42578125" style="2"/>
    <col min="14089" max="14089" width="12.42578125" style="2" bestFit="1" customWidth="1"/>
    <col min="14090" max="14090" width="11.42578125" style="2"/>
    <col min="14091" max="14091" width="7.42578125" style="2" bestFit="1" customWidth="1"/>
    <col min="14092" max="14102" width="4.85546875" style="2" customWidth="1"/>
    <col min="14103" max="14111" width="5.42578125" style="2" customWidth="1"/>
    <col min="14112" max="14123" width="5" style="2" customWidth="1"/>
    <col min="14124" max="14131" width="5.42578125" style="2" customWidth="1"/>
    <col min="14132" max="14136" width="6.42578125" style="2" customWidth="1"/>
    <col min="14137" max="14139" width="9.85546875" style="2" customWidth="1"/>
    <col min="14140" max="14140" width="11.42578125" style="2" customWidth="1"/>
    <col min="14141" max="14143" width="9.85546875" style="2" customWidth="1"/>
    <col min="14144" max="14144" width="11.42578125" style="2"/>
    <col min="14145" max="14148" width="8.42578125" style="2" customWidth="1"/>
    <col min="14149" max="14337" width="11.42578125" style="2"/>
    <col min="14338" max="14338" width="15.140625" style="2" bestFit="1" customWidth="1"/>
    <col min="14339" max="14339" width="49.42578125" style="2" bestFit="1" customWidth="1"/>
    <col min="14340" max="14344" width="11.42578125" style="2"/>
    <col min="14345" max="14345" width="12.42578125" style="2" bestFit="1" customWidth="1"/>
    <col min="14346" max="14346" width="11.42578125" style="2"/>
    <col min="14347" max="14347" width="7.42578125" style="2" bestFit="1" customWidth="1"/>
    <col min="14348" max="14358" width="4.85546875" style="2" customWidth="1"/>
    <col min="14359" max="14367" width="5.42578125" style="2" customWidth="1"/>
    <col min="14368" max="14379" width="5" style="2" customWidth="1"/>
    <col min="14380" max="14387" width="5.42578125" style="2" customWidth="1"/>
    <col min="14388" max="14392" width="6.42578125" style="2" customWidth="1"/>
    <col min="14393" max="14395" width="9.85546875" style="2" customWidth="1"/>
    <col min="14396" max="14396" width="11.42578125" style="2" customWidth="1"/>
    <col min="14397" max="14399" width="9.85546875" style="2" customWidth="1"/>
    <col min="14400" max="14400" width="11.42578125" style="2"/>
    <col min="14401" max="14404" width="8.42578125" style="2" customWidth="1"/>
    <col min="14405" max="14593" width="11.42578125" style="2"/>
    <col min="14594" max="14594" width="15.140625" style="2" bestFit="1" customWidth="1"/>
    <col min="14595" max="14595" width="49.42578125" style="2" bestFit="1" customWidth="1"/>
    <col min="14596" max="14600" width="11.42578125" style="2"/>
    <col min="14601" max="14601" width="12.42578125" style="2" bestFit="1" customWidth="1"/>
    <col min="14602" max="14602" width="11.42578125" style="2"/>
    <col min="14603" max="14603" width="7.42578125" style="2" bestFit="1" customWidth="1"/>
    <col min="14604" max="14614" width="4.85546875" style="2" customWidth="1"/>
    <col min="14615" max="14623" width="5.42578125" style="2" customWidth="1"/>
    <col min="14624" max="14635" width="5" style="2" customWidth="1"/>
    <col min="14636" max="14643" width="5.42578125" style="2" customWidth="1"/>
    <col min="14644" max="14648" width="6.42578125" style="2" customWidth="1"/>
    <col min="14649" max="14651" width="9.85546875" style="2" customWidth="1"/>
    <col min="14652" max="14652" width="11.42578125" style="2" customWidth="1"/>
    <col min="14653" max="14655" width="9.85546875" style="2" customWidth="1"/>
    <col min="14656" max="14656" width="11.42578125" style="2"/>
    <col min="14657" max="14660" width="8.42578125" style="2" customWidth="1"/>
    <col min="14661" max="14849" width="11.42578125" style="2"/>
    <col min="14850" max="14850" width="15.140625" style="2" bestFit="1" customWidth="1"/>
    <col min="14851" max="14851" width="49.42578125" style="2" bestFit="1" customWidth="1"/>
    <col min="14852" max="14856" width="11.42578125" style="2"/>
    <col min="14857" max="14857" width="12.42578125" style="2" bestFit="1" customWidth="1"/>
    <col min="14858" max="14858" width="11.42578125" style="2"/>
    <col min="14859" max="14859" width="7.42578125" style="2" bestFit="1" customWidth="1"/>
    <col min="14860" max="14870" width="4.85546875" style="2" customWidth="1"/>
    <col min="14871" max="14879" width="5.42578125" style="2" customWidth="1"/>
    <col min="14880" max="14891" width="5" style="2" customWidth="1"/>
    <col min="14892" max="14899" width="5.42578125" style="2" customWidth="1"/>
    <col min="14900" max="14904" width="6.42578125" style="2" customWidth="1"/>
    <col min="14905" max="14907" width="9.85546875" style="2" customWidth="1"/>
    <col min="14908" max="14908" width="11.42578125" style="2" customWidth="1"/>
    <col min="14909" max="14911" width="9.85546875" style="2" customWidth="1"/>
    <col min="14912" max="14912" width="11.42578125" style="2"/>
    <col min="14913" max="14916" width="8.42578125" style="2" customWidth="1"/>
    <col min="14917" max="15105" width="11.42578125" style="2"/>
    <col min="15106" max="15106" width="15.140625" style="2" bestFit="1" customWidth="1"/>
    <col min="15107" max="15107" width="49.42578125" style="2" bestFit="1" customWidth="1"/>
    <col min="15108" max="15112" width="11.42578125" style="2"/>
    <col min="15113" max="15113" width="12.42578125" style="2" bestFit="1" customWidth="1"/>
    <col min="15114" max="15114" width="11.42578125" style="2"/>
    <col min="15115" max="15115" width="7.42578125" style="2" bestFit="1" customWidth="1"/>
    <col min="15116" max="15126" width="4.85546875" style="2" customWidth="1"/>
    <col min="15127" max="15135" width="5.42578125" style="2" customWidth="1"/>
    <col min="15136" max="15147" width="5" style="2" customWidth="1"/>
    <col min="15148" max="15155" width="5.42578125" style="2" customWidth="1"/>
    <col min="15156" max="15160" width="6.42578125" style="2" customWidth="1"/>
    <col min="15161" max="15163" width="9.85546875" style="2" customWidth="1"/>
    <col min="15164" max="15164" width="11.42578125" style="2" customWidth="1"/>
    <col min="15165" max="15167" width="9.85546875" style="2" customWidth="1"/>
    <col min="15168" max="15168" width="11.42578125" style="2"/>
    <col min="15169" max="15172" width="8.42578125" style="2" customWidth="1"/>
    <col min="15173" max="15361" width="11.42578125" style="2"/>
    <col min="15362" max="15362" width="15.140625" style="2" bestFit="1" customWidth="1"/>
    <col min="15363" max="15363" width="49.42578125" style="2" bestFit="1" customWidth="1"/>
    <col min="15364" max="15368" width="11.42578125" style="2"/>
    <col min="15369" max="15369" width="12.42578125" style="2" bestFit="1" customWidth="1"/>
    <col min="15370" max="15370" width="11.42578125" style="2"/>
    <col min="15371" max="15371" width="7.42578125" style="2" bestFit="1" customWidth="1"/>
    <col min="15372" max="15382" width="4.85546875" style="2" customWidth="1"/>
    <col min="15383" max="15391" width="5.42578125" style="2" customWidth="1"/>
    <col min="15392" max="15403" width="5" style="2" customWidth="1"/>
    <col min="15404" max="15411" width="5.42578125" style="2" customWidth="1"/>
    <col min="15412" max="15416" width="6.42578125" style="2" customWidth="1"/>
    <col min="15417" max="15419" width="9.85546875" style="2" customWidth="1"/>
    <col min="15420" max="15420" width="11.42578125" style="2" customWidth="1"/>
    <col min="15421" max="15423" width="9.85546875" style="2" customWidth="1"/>
    <col min="15424" max="15424" width="11.42578125" style="2"/>
    <col min="15425" max="15428" width="8.42578125" style="2" customWidth="1"/>
    <col min="15429" max="15617" width="11.42578125" style="2"/>
    <col min="15618" max="15618" width="15.140625" style="2" bestFit="1" customWidth="1"/>
    <col min="15619" max="15619" width="49.42578125" style="2" bestFit="1" customWidth="1"/>
    <col min="15620" max="15624" width="11.42578125" style="2"/>
    <col min="15625" max="15625" width="12.42578125" style="2" bestFit="1" customWidth="1"/>
    <col min="15626" max="15626" width="11.42578125" style="2"/>
    <col min="15627" max="15627" width="7.42578125" style="2" bestFit="1" customWidth="1"/>
    <col min="15628" max="15638" width="4.85546875" style="2" customWidth="1"/>
    <col min="15639" max="15647" width="5.42578125" style="2" customWidth="1"/>
    <col min="15648" max="15659" width="5" style="2" customWidth="1"/>
    <col min="15660" max="15667" width="5.42578125" style="2" customWidth="1"/>
    <col min="15668" max="15672" width="6.42578125" style="2" customWidth="1"/>
    <col min="15673" max="15675" width="9.85546875" style="2" customWidth="1"/>
    <col min="15676" max="15676" width="11.42578125" style="2" customWidth="1"/>
    <col min="15677" max="15679" width="9.85546875" style="2" customWidth="1"/>
    <col min="15680" max="15680" width="11.42578125" style="2"/>
    <col min="15681" max="15684" width="8.42578125" style="2" customWidth="1"/>
    <col min="15685" max="15873" width="11.42578125" style="2"/>
    <col min="15874" max="15874" width="15.140625" style="2" bestFit="1" customWidth="1"/>
    <col min="15875" max="15875" width="49.42578125" style="2" bestFit="1" customWidth="1"/>
    <col min="15876" max="15880" width="11.42578125" style="2"/>
    <col min="15881" max="15881" width="12.42578125" style="2" bestFit="1" customWidth="1"/>
    <col min="15882" max="15882" width="11.42578125" style="2"/>
    <col min="15883" max="15883" width="7.42578125" style="2" bestFit="1" customWidth="1"/>
    <col min="15884" max="15894" width="4.85546875" style="2" customWidth="1"/>
    <col min="15895" max="15903" width="5.42578125" style="2" customWidth="1"/>
    <col min="15904" max="15915" width="5" style="2" customWidth="1"/>
    <col min="15916" max="15923" width="5.42578125" style="2" customWidth="1"/>
    <col min="15924" max="15928" width="6.42578125" style="2" customWidth="1"/>
    <col min="15929" max="15931" width="9.85546875" style="2" customWidth="1"/>
    <col min="15932" max="15932" width="11.42578125" style="2" customWidth="1"/>
    <col min="15933" max="15935" width="9.85546875" style="2" customWidth="1"/>
    <col min="15936" max="15936" width="11.42578125" style="2"/>
    <col min="15937" max="15940" width="8.42578125" style="2" customWidth="1"/>
    <col min="15941" max="16129" width="11.42578125" style="2"/>
    <col min="16130" max="16130" width="15.140625" style="2" bestFit="1" customWidth="1"/>
    <col min="16131" max="16131" width="49.42578125" style="2" bestFit="1" customWidth="1"/>
    <col min="16132" max="16136" width="11.42578125" style="2"/>
    <col min="16137" max="16137" width="12.42578125" style="2" bestFit="1" customWidth="1"/>
    <col min="16138" max="16138" width="11.42578125" style="2"/>
    <col min="16139" max="16139" width="7.42578125" style="2" bestFit="1" customWidth="1"/>
    <col min="16140" max="16150" width="4.85546875" style="2" customWidth="1"/>
    <col min="16151" max="16159" width="5.42578125" style="2" customWidth="1"/>
    <col min="16160" max="16171" width="5" style="2" customWidth="1"/>
    <col min="16172" max="16179" width="5.42578125" style="2" customWidth="1"/>
    <col min="16180" max="16184" width="6.42578125" style="2" customWidth="1"/>
    <col min="16185" max="16187" width="9.85546875" style="2" customWidth="1"/>
    <col min="16188" max="16188" width="11.42578125" style="2" customWidth="1"/>
    <col min="16189" max="16191" width="9.85546875" style="2" customWidth="1"/>
    <col min="16192" max="16192" width="11.42578125" style="2"/>
    <col min="16193" max="16196" width="8.42578125" style="2" customWidth="1"/>
    <col min="16197" max="16384" width="11.42578125" style="2"/>
  </cols>
  <sheetData>
    <row r="1" spans="1:78" ht="35.25" customHeight="1" x14ac:dyDescent="0.2">
      <c r="A1" s="847" t="s">
        <v>389</v>
      </c>
      <c r="B1" s="848"/>
      <c r="C1" s="848"/>
      <c r="D1" s="848"/>
      <c r="E1" s="848"/>
      <c r="F1" s="848"/>
      <c r="G1" s="848"/>
      <c r="H1" s="848"/>
      <c r="I1" s="848"/>
      <c r="J1" s="848"/>
      <c r="K1" s="848"/>
      <c r="L1" s="848"/>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82"/>
      <c r="BN1" s="44"/>
      <c r="BO1" s="44"/>
      <c r="BP1" s="44"/>
      <c r="BR1"/>
      <c r="BS1"/>
      <c r="BT1"/>
      <c r="BU1"/>
    </row>
    <row r="2" spans="1:78" customFormat="1" ht="9" customHeight="1" x14ac:dyDescent="0.2">
      <c r="A2" s="2"/>
      <c r="B2" s="247">
        <v>1</v>
      </c>
      <c r="C2" s="247">
        <v>2</v>
      </c>
      <c r="D2" s="247">
        <v>3</v>
      </c>
      <c r="E2" s="247">
        <v>4</v>
      </c>
      <c r="F2" s="247">
        <v>5</v>
      </c>
      <c r="G2" s="247">
        <v>6</v>
      </c>
      <c r="H2" s="247">
        <v>7</v>
      </c>
      <c r="I2" s="247">
        <v>8</v>
      </c>
      <c r="J2" s="247">
        <v>9</v>
      </c>
      <c r="K2" s="247">
        <v>10</v>
      </c>
      <c r="L2" s="247">
        <v>11</v>
      </c>
      <c r="M2" s="247">
        <v>12</v>
      </c>
      <c r="N2" s="247">
        <v>13</v>
      </c>
      <c r="O2" s="247">
        <v>14</v>
      </c>
      <c r="P2" s="247">
        <v>15</v>
      </c>
      <c r="Q2" s="247">
        <v>16</v>
      </c>
      <c r="R2" s="247">
        <v>17</v>
      </c>
      <c r="S2" s="247">
        <v>18</v>
      </c>
      <c r="T2" s="247">
        <v>19</v>
      </c>
      <c r="U2" s="247">
        <v>20</v>
      </c>
      <c r="V2" s="247">
        <v>21</v>
      </c>
      <c r="W2" s="247">
        <v>22</v>
      </c>
      <c r="X2" s="247">
        <v>23</v>
      </c>
      <c r="Y2" s="247">
        <v>24</v>
      </c>
      <c r="Z2" s="247">
        <v>25</v>
      </c>
      <c r="AA2" s="247">
        <v>26</v>
      </c>
      <c r="AB2" s="247">
        <v>27</v>
      </c>
      <c r="AC2" s="247">
        <v>28</v>
      </c>
      <c r="AD2" s="247">
        <v>29</v>
      </c>
      <c r="AE2" s="247">
        <v>30</v>
      </c>
      <c r="AF2" s="247">
        <v>31</v>
      </c>
      <c r="AG2" s="247">
        <v>32</v>
      </c>
      <c r="AH2" s="247">
        <v>33</v>
      </c>
      <c r="AI2" s="247">
        <v>34</v>
      </c>
      <c r="AJ2" s="247">
        <v>35</v>
      </c>
      <c r="AK2" s="247">
        <v>36</v>
      </c>
      <c r="AL2" s="247">
        <v>37</v>
      </c>
      <c r="AM2" s="247">
        <v>38</v>
      </c>
      <c r="AN2" s="247">
        <v>39</v>
      </c>
      <c r="AO2" s="247">
        <v>40</v>
      </c>
      <c r="AP2" s="247">
        <v>41</v>
      </c>
      <c r="AQ2" s="247">
        <v>42</v>
      </c>
      <c r="AR2" s="247">
        <v>43</v>
      </c>
      <c r="AS2" s="247">
        <v>44</v>
      </c>
      <c r="AT2" s="247">
        <v>45</v>
      </c>
      <c r="AU2" s="247">
        <v>46</v>
      </c>
      <c r="AV2" s="247">
        <v>47</v>
      </c>
      <c r="AW2" s="247">
        <v>48</v>
      </c>
      <c r="AX2" s="247">
        <v>49</v>
      </c>
      <c r="AY2" s="247">
        <v>50</v>
      </c>
      <c r="AZ2" s="247">
        <v>51</v>
      </c>
      <c r="BA2" s="247">
        <v>52</v>
      </c>
      <c r="BB2" s="247">
        <v>53</v>
      </c>
      <c r="BC2" s="247">
        <v>54</v>
      </c>
      <c r="BD2" s="247">
        <v>55</v>
      </c>
      <c r="BE2" s="247">
        <v>56</v>
      </c>
      <c r="BF2" s="247">
        <v>57</v>
      </c>
      <c r="BG2" s="247">
        <v>58</v>
      </c>
      <c r="BH2" s="247">
        <v>59</v>
      </c>
      <c r="BI2" s="247">
        <v>60</v>
      </c>
      <c r="BJ2" s="247">
        <v>61</v>
      </c>
      <c r="BK2" s="247">
        <v>62</v>
      </c>
      <c r="BL2" s="247">
        <v>63</v>
      </c>
      <c r="BM2" s="247">
        <v>64</v>
      </c>
      <c r="BN2" s="247">
        <v>65</v>
      </c>
      <c r="BO2" s="247">
        <v>66</v>
      </c>
      <c r="BP2" s="247">
        <v>67</v>
      </c>
      <c r="BQ2" s="247">
        <v>68</v>
      </c>
      <c r="BR2" s="247">
        <v>69</v>
      </c>
      <c r="BS2" s="247">
        <v>70</v>
      </c>
      <c r="BT2" s="247">
        <v>71</v>
      </c>
      <c r="BU2" s="247">
        <v>72</v>
      </c>
      <c r="BV2" s="247">
        <v>73</v>
      </c>
    </row>
    <row r="3" spans="1:78" x14ac:dyDescent="0.2">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82"/>
      <c r="BN3" s="44"/>
      <c r="BO3" s="44"/>
      <c r="BP3" s="44"/>
    </row>
    <row r="4" spans="1:78" ht="25.5" customHeight="1" x14ac:dyDescent="0.2">
      <c r="A4" s="46" t="s">
        <v>200</v>
      </c>
      <c r="B4" s="45">
        <v>2022</v>
      </c>
      <c r="C4" s="44"/>
      <c r="D4" s="849" t="s">
        <v>390</v>
      </c>
      <c r="E4" s="850"/>
      <c r="F4" s="850"/>
      <c r="G4" s="850"/>
      <c r="H4" s="850"/>
      <c r="I4" s="850"/>
      <c r="J4" s="851"/>
      <c r="K4" s="839" t="s">
        <v>391</v>
      </c>
      <c r="L4" s="840"/>
      <c r="M4" s="840"/>
      <c r="N4" s="840"/>
      <c r="O4" s="840"/>
      <c r="P4" s="840"/>
      <c r="Q4" s="840"/>
      <c r="R4" s="840"/>
      <c r="S4" s="840"/>
      <c r="T4" s="840"/>
      <c r="U4" s="840"/>
      <c r="V4" s="840"/>
      <c r="W4" s="840"/>
      <c r="X4" s="840"/>
      <c r="Y4" s="840"/>
      <c r="Z4" s="840"/>
      <c r="AA4" s="840"/>
      <c r="AB4" s="840"/>
      <c r="AC4" s="840"/>
      <c r="AD4" s="840"/>
      <c r="AE4" s="840"/>
      <c r="AF4" s="840"/>
      <c r="AG4" s="840"/>
      <c r="AH4" s="840"/>
      <c r="AI4" s="840"/>
      <c r="AJ4" s="840"/>
      <c r="AK4" s="840"/>
      <c r="AL4" s="840"/>
      <c r="AM4" s="840"/>
      <c r="AN4" s="840"/>
      <c r="AO4" s="840"/>
      <c r="AP4" s="840"/>
      <c r="AQ4" s="840"/>
      <c r="AR4" s="840"/>
      <c r="AS4" s="840"/>
      <c r="AT4" s="840"/>
      <c r="AU4" s="840"/>
      <c r="AV4" s="840"/>
      <c r="AW4" s="840"/>
      <c r="AX4" s="840"/>
      <c r="AY4" s="840"/>
      <c r="AZ4" s="840"/>
      <c r="BA4" s="840"/>
      <c r="BB4" s="840"/>
      <c r="BC4" s="840"/>
      <c r="BD4" s="841"/>
      <c r="BE4" s="865" t="s">
        <v>392</v>
      </c>
      <c r="BF4" s="865"/>
      <c r="BG4" s="865"/>
      <c r="BH4" s="865"/>
      <c r="BI4" s="865"/>
      <c r="BJ4" s="865"/>
      <c r="BK4" s="865"/>
      <c r="BL4" s="865"/>
      <c r="BM4" s="866" t="s">
        <v>393</v>
      </c>
      <c r="BN4" s="867"/>
      <c r="BO4" s="867"/>
      <c r="BP4" s="867"/>
      <c r="BQ4" s="868"/>
      <c r="BR4" s="869" t="s">
        <v>394</v>
      </c>
      <c r="BS4" s="870"/>
      <c r="BT4" s="870"/>
      <c r="BU4" s="870"/>
      <c r="BV4" s="871"/>
    </row>
    <row r="5" spans="1:78" x14ac:dyDescent="0.2">
      <c r="BM5" s="872" t="s">
        <v>395</v>
      </c>
    </row>
    <row r="6" spans="1:78" ht="27" customHeight="1" x14ac:dyDescent="0.2">
      <c r="I6" s="845" t="s">
        <v>396</v>
      </c>
      <c r="J6" s="846"/>
      <c r="K6" s="842" t="s">
        <v>397</v>
      </c>
      <c r="L6" s="843"/>
      <c r="M6" s="843"/>
      <c r="N6" s="843"/>
      <c r="O6" s="843"/>
      <c r="P6" s="843"/>
      <c r="Q6" s="843"/>
      <c r="R6" s="843"/>
      <c r="S6" s="843"/>
      <c r="T6" s="844"/>
      <c r="U6" s="842" t="s">
        <v>398</v>
      </c>
      <c r="V6" s="844"/>
      <c r="W6" s="859" t="s">
        <v>399</v>
      </c>
      <c r="X6" s="860"/>
      <c r="Y6" s="860"/>
      <c r="Z6" s="860"/>
      <c r="AA6" s="860"/>
      <c r="AB6" s="860"/>
      <c r="AC6" s="861"/>
      <c r="AD6" s="859" t="s">
        <v>398</v>
      </c>
      <c r="AE6" s="861"/>
      <c r="AF6" s="842" t="s">
        <v>400</v>
      </c>
      <c r="AG6" s="843"/>
      <c r="AH6" s="843"/>
      <c r="AI6" s="843"/>
      <c r="AJ6" s="843"/>
      <c r="AK6" s="843"/>
      <c r="AL6" s="843"/>
      <c r="AM6" s="843"/>
      <c r="AN6" s="843"/>
      <c r="AO6" s="844"/>
      <c r="AP6" s="842" t="s">
        <v>398</v>
      </c>
      <c r="AQ6" s="844"/>
      <c r="AR6" s="862" t="s">
        <v>401</v>
      </c>
      <c r="AS6" s="863"/>
      <c r="AT6" s="863"/>
      <c r="AU6" s="863"/>
      <c r="AV6" s="863"/>
      <c r="AW6" s="864"/>
      <c r="AX6" s="862" t="s">
        <v>398</v>
      </c>
      <c r="AY6" s="864"/>
      <c r="AZ6" s="854" t="s">
        <v>402</v>
      </c>
      <c r="BA6" s="855"/>
      <c r="BB6" s="856"/>
      <c r="BC6" s="857" t="s">
        <v>398</v>
      </c>
      <c r="BD6" s="858"/>
      <c r="BM6" s="873"/>
    </row>
    <row r="7" spans="1:78" s="22" customFormat="1" ht="137.25" x14ac:dyDescent="0.2">
      <c r="A7" s="23" t="s">
        <v>295</v>
      </c>
      <c r="B7" s="23" t="s">
        <v>2</v>
      </c>
      <c r="C7" s="23" t="s">
        <v>403</v>
      </c>
      <c r="D7" s="24" t="s">
        <v>404</v>
      </c>
      <c r="E7" s="24" t="s">
        <v>405</v>
      </c>
      <c r="F7" s="24" t="s">
        <v>406</v>
      </c>
      <c r="G7" s="24" t="s">
        <v>407</v>
      </c>
      <c r="H7" s="24" t="s">
        <v>408</v>
      </c>
      <c r="I7" s="25" t="s">
        <v>409</v>
      </c>
      <c r="J7" s="25" t="s">
        <v>410</v>
      </c>
      <c r="K7" s="26">
        <v>1</v>
      </c>
      <c r="L7" s="26">
        <v>2</v>
      </c>
      <c r="M7" s="26">
        <v>3</v>
      </c>
      <c r="N7" s="26">
        <v>4</v>
      </c>
      <c r="O7" s="26">
        <v>5</v>
      </c>
      <c r="P7" s="26">
        <v>6</v>
      </c>
      <c r="Q7" s="26">
        <v>7</v>
      </c>
      <c r="R7" s="26">
        <v>8</v>
      </c>
      <c r="S7" s="26">
        <v>9</v>
      </c>
      <c r="T7" s="26">
        <v>10</v>
      </c>
      <c r="U7" s="27" t="s">
        <v>411</v>
      </c>
      <c r="V7" s="27" t="s">
        <v>412</v>
      </c>
      <c r="W7" s="28">
        <v>1</v>
      </c>
      <c r="X7" s="28">
        <v>2</v>
      </c>
      <c r="Y7" s="28">
        <v>3</v>
      </c>
      <c r="Z7" s="28">
        <v>4</v>
      </c>
      <c r="AA7" s="28">
        <v>5</v>
      </c>
      <c r="AB7" s="28">
        <v>6</v>
      </c>
      <c r="AC7" s="28">
        <v>7</v>
      </c>
      <c r="AD7" s="27" t="s">
        <v>413</v>
      </c>
      <c r="AE7" s="27" t="s">
        <v>411</v>
      </c>
      <c r="AF7" s="26">
        <v>1</v>
      </c>
      <c r="AG7" s="26">
        <v>2</v>
      </c>
      <c r="AH7" s="26">
        <v>3</v>
      </c>
      <c r="AI7" s="26">
        <v>4</v>
      </c>
      <c r="AJ7" s="26">
        <v>5</v>
      </c>
      <c r="AK7" s="26">
        <v>6</v>
      </c>
      <c r="AL7" s="26">
        <v>7</v>
      </c>
      <c r="AM7" s="26">
        <v>8</v>
      </c>
      <c r="AN7" s="26">
        <v>9</v>
      </c>
      <c r="AO7" s="26">
        <v>10</v>
      </c>
      <c r="AP7" s="27" t="s">
        <v>413</v>
      </c>
      <c r="AQ7" s="27" t="s">
        <v>411</v>
      </c>
      <c r="AR7" s="28">
        <v>1</v>
      </c>
      <c r="AS7" s="28">
        <v>2</v>
      </c>
      <c r="AT7" s="28">
        <v>3</v>
      </c>
      <c r="AU7" s="28">
        <v>4</v>
      </c>
      <c r="AV7" s="28">
        <v>5</v>
      </c>
      <c r="AW7" s="28">
        <v>6</v>
      </c>
      <c r="AX7" s="27" t="s">
        <v>413</v>
      </c>
      <c r="AY7" s="27" t="s">
        <v>411</v>
      </c>
      <c r="AZ7" s="26">
        <v>1</v>
      </c>
      <c r="BA7" s="26">
        <v>2</v>
      </c>
      <c r="BB7" s="26">
        <v>3</v>
      </c>
      <c r="BC7" s="27" t="s">
        <v>413</v>
      </c>
      <c r="BD7" s="27" t="s">
        <v>411</v>
      </c>
      <c r="BE7" s="36" t="s">
        <v>414</v>
      </c>
      <c r="BF7" s="36" t="s">
        <v>415</v>
      </c>
      <c r="BG7" s="36" t="s">
        <v>416</v>
      </c>
      <c r="BH7" s="60" t="s">
        <v>417</v>
      </c>
      <c r="BI7" s="36" t="s">
        <v>418</v>
      </c>
      <c r="BJ7" s="36" t="s">
        <v>419</v>
      </c>
      <c r="BK7" s="36" t="s">
        <v>420</v>
      </c>
      <c r="BL7" s="29" t="s">
        <v>421</v>
      </c>
      <c r="BM7" s="248" t="s">
        <v>422</v>
      </c>
      <c r="BN7" s="36" t="s">
        <v>423</v>
      </c>
      <c r="BO7" s="36" t="s">
        <v>424</v>
      </c>
      <c r="BP7" s="36" t="s">
        <v>425</v>
      </c>
      <c r="BQ7" s="30" t="s">
        <v>426</v>
      </c>
      <c r="BR7" s="36" t="s">
        <v>427</v>
      </c>
      <c r="BS7" s="36" t="s">
        <v>428</v>
      </c>
      <c r="BT7" s="36" t="s">
        <v>429</v>
      </c>
      <c r="BU7" s="36" t="s">
        <v>430</v>
      </c>
      <c r="BV7" s="31" t="s">
        <v>431</v>
      </c>
      <c r="BW7" s="852" t="s">
        <v>432</v>
      </c>
      <c r="BX7" s="853"/>
      <c r="BY7" s="853"/>
      <c r="BZ7" s="32"/>
    </row>
    <row r="8" spans="1:78" ht="19.5" customHeight="1" x14ac:dyDescent="0.2">
      <c r="A8" s="33" t="s">
        <v>355</v>
      </c>
      <c r="B8" s="43">
        <f>+COUNTA(B9:B48)</f>
        <v>0</v>
      </c>
      <c r="C8" s="43">
        <f>+COUNTA(C9:C48)</f>
        <v>0</v>
      </c>
      <c r="D8" s="37">
        <f t="shared" ref="D8:J8" si="0">SUM(D9:D48)</f>
        <v>0</v>
      </c>
      <c r="E8" s="37">
        <f t="shared" si="0"/>
        <v>0</v>
      </c>
      <c r="F8" s="37">
        <f t="shared" si="0"/>
        <v>0</v>
      </c>
      <c r="G8" s="37">
        <f t="shared" si="0"/>
        <v>0</v>
      </c>
      <c r="H8" s="37">
        <f t="shared" si="0"/>
        <v>0</v>
      </c>
      <c r="I8" s="37">
        <f t="shared" si="0"/>
        <v>0</v>
      </c>
      <c r="J8" s="37">
        <f t="shared" si="0"/>
        <v>0</v>
      </c>
      <c r="K8" s="38" t="str">
        <f t="shared" ref="K8:T8" si="1">+IFERROR(AVERAGE(K9:K48),"")</f>
        <v/>
      </c>
      <c r="L8" s="38" t="str">
        <f t="shared" si="1"/>
        <v/>
      </c>
      <c r="M8" s="38" t="str">
        <f t="shared" si="1"/>
        <v/>
      </c>
      <c r="N8" s="38" t="str">
        <f t="shared" si="1"/>
        <v/>
      </c>
      <c r="O8" s="38" t="str">
        <f t="shared" si="1"/>
        <v/>
      </c>
      <c r="P8" s="38" t="str">
        <f t="shared" si="1"/>
        <v/>
      </c>
      <c r="Q8" s="38" t="str">
        <f t="shared" si="1"/>
        <v/>
      </c>
      <c r="R8" s="38" t="str">
        <f t="shared" si="1"/>
        <v/>
      </c>
      <c r="S8" s="38" t="str">
        <f t="shared" si="1"/>
        <v/>
      </c>
      <c r="T8" s="38" t="str">
        <f t="shared" si="1"/>
        <v/>
      </c>
      <c r="U8" s="37">
        <f>SUM(U9:U48)</f>
        <v>0</v>
      </c>
      <c r="V8" s="37">
        <f>SUM(V9:V48)</f>
        <v>0</v>
      </c>
      <c r="W8" s="38" t="str">
        <f t="shared" ref="W8:AC8" si="2">+IFERROR(AVERAGE(W9:W48),"")</f>
        <v/>
      </c>
      <c r="X8" s="38" t="str">
        <f t="shared" si="2"/>
        <v/>
      </c>
      <c r="Y8" s="38" t="str">
        <f t="shared" si="2"/>
        <v/>
      </c>
      <c r="Z8" s="38" t="str">
        <f t="shared" si="2"/>
        <v/>
      </c>
      <c r="AA8" s="38" t="str">
        <f t="shared" si="2"/>
        <v/>
      </c>
      <c r="AB8" s="38" t="str">
        <f t="shared" si="2"/>
        <v/>
      </c>
      <c r="AC8" s="38" t="str">
        <f t="shared" si="2"/>
        <v/>
      </c>
      <c r="AD8" s="37">
        <f>SUM(AD9:AD48)</f>
        <v>0</v>
      </c>
      <c r="AE8" s="37">
        <f>SUM(AE9:AE48)</f>
        <v>0</v>
      </c>
      <c r="AF8" s="39" t="str">
        <f t="shared" ref="AF8:AO8" si="3">+IFERROR(AVERAGE(AF9:AF48),"")</f>
        <v/>
      </c>
      <c r="AG8" s="39" t="str">
        <f t="shared" si="3"/>
        <v/>
      </c>
      <c r="AH8" s="39" t="str">
        <f t="shared" si="3"/>
        <v/>
      </c>
      <c r="AI8" s="39" t="str">
        <f t="shared" si="3"/>
        <v/>
      </c>
      <c r="AJ8" s="39" t="str">
        <f t="shared" si="3"/>
        <v/>
      </c>
      <c r="AK8" s="39" t="str">
        <f t="shared" si="3"/>
        <v/>
      </c>
      <c r="AL8" s="39" t="str">
        <f t="shared" si="3"/>
        <v/>
      </c>
      <c r="AM8" s="39" t="str">
        <f t="shared" si="3"/>
        <v/>
      </c>
      <c r="AN8" s="39" t="str">
        <f t="shared" si="3"/>
        <v/>
      </c>
      <c r="AO8" s="39" t="str">
        <f t="shared" si="3"/>
        <v/>
      </c>
      <c r="AP8" s="37">
        <f>SUM(AP9:AP48)</f>
        <v>0</v>
      </c>
      <c r="AQ8" s="37">
        <f>SUM(AQ9:AQ48)</f>
        <v>0</v>
      </c>
      <c r="AR8" s="39" t="str">
        <f t="shared" ref="AR8:AW8" si="4">+IFERROR(AVERAGE(AR9:AR48),"")</f>
        <v/>
      </c>
      <c r="AS8" s="39" t="str">
        <f t="shared" si="4"/>
        <v/>
      </c>
      <c r="AT8" s="39" t="str">
        <f t="shared" si="4"/>
        <v/>
      </c>
      <c r="AU8" s="39" t="str">
        <f t="shared" si="4"/>
        <v/>
      </c>
      <c r="AV8" s="39" t="str">
        <f t="shared" si="4"/>
        <v/>
      </c>
      <c r="AW8" s="39" t="str">
        <f t="shared" si="4"/>
        <v/>
      </c>
      <c r="AX8" s="37">
        <f>SUM(AX9:AX48)</f>
        <v>0</v>
      </c>
      <c r="AY8" s="37">
        <f>SUM(AY9:AY48)</f>
        <v>0</v>
      </c>
      <c r="AZ8" s="39" t="str">
        <f>+IFERROR(AVERAGE(AZ9:AZ48),"")</f>
        <v/>
      </c>
      <c r="BA8" s="39" t="str">
        <f>+IFERROR(AVERAGE(BA9:BA48),"")</f>
        <v/>
      </c>
      <c r="BB8" s="39" t="str">
        <f>+IFERROR(AVERAGE(BB9:BB48),"")</f>
        <v/>
      </c>
      <c r="BC8" s="37">
        <f>SUM(BC9:BC48)</f>
        <v>0</v>
      </c>
      <c r="BD8" s="37">
        <f>SUM(BD9:BD48)</f>
        <v>0</v>
      </c>
      <c r="BE8" s="38" t="str">
        <f t="shared" ref="BE8:BV8" si="5">+IFERROR(AVERAGE(BE9:BE48),"")</f>
        <v/>
      </c>
      <c r="BF8" s="38" t="str">
        <f t="shared" si="5"/>
        <v/>
      </c>
      <c r="BG8" s="38" t="str">
        <f t="shared" si="5"/>
        <v/>
      </c>
      <c r="BH8" s="40" t="str">
        <f t="shared" si="5"/>
        <v/>
      </c>
      <c r="BI8" s="38" t="str">
        <f t="shared" si="5"/>
        <v/>
      </c>
      <c r="BJ8" s="38" t="str">
        <f t="shared" si="5"/>
        <v/>
      </c>
      <c r="BK8" s="41" t="str">
        <f t="shared" si="5"/>
        <v/>
      </c>
      <c r="BL8" s="38" t="str">
        <f t="shared" si="5"/>
        <v/>
      </c>
      <c r="BM8" s="38" t="str">
        <f t="shared" si="5"/>
        <v/>
      </c>
      <c r="BN8" s="38" t="str">
        <f t="shared" si="5"/>
        <v/>
      </c>
      <c r="BO8" s="38" t="str">
        <f t="shared" si="5"/>
        <v/>
      </c>
      <c r="BP8" s="38" t="str">
        <f t="shared" si="5"/>
        <v/>
      </c>
      <c r="BQ8" s="38" t="str">
        <f t="shared" si="5"/>
        <v/>
      </c>
      <c r="BR8" s="41" t="str">
        <f t="shared" si="5"/>
        <v/>
      </c>
      <c r="BS8" s="41" t="str">
        <f t="shared" si="5"/>
        <v/>
      </c>
      <c r="BT8" s="41" t="str">
        <f t="shared" si="5"/>
        <v/>
      </c>
      <c r="BU8" s="38" t="str">
        <f t="shared" si="5"/>
        <v/>
      </c>
      <c r="BV8" s="42" t="str">
        <f t="shared" si="5"/>
        <v/>
      </c>
      <c r="BW8" s="34"/>
      <c r="BX8" s="34"/>
      <c r="BY8" s="34"/>
      <c r="BZ8" s="35" t="s">
        <v>349</v>
      </c>
    </row>
    <row r="9" spans="1:78" s="63" customFormat="1" x14ac:dyDescent="0.2">
      <c r="A9" s="53"/>
      <c r="B9" s="56"/>
      <c r="C9" s="56"/>
      <c r="D9" s="57"/>
      <c r="E9" s="57"/>
      <c r="F9" s="57"/>
      <c r="G9" s="57"/>
      <c r="H9" s="57"/>
      <c r="I9" s="47">
        <f t="shared" ref="I9:I47" si="6">U9+AD9+AP9+AX9+BC9</f>
        <v>0</v>
      </c>
      <c r="J9" s="47">
        <f t="shared" ref="J9:J47" si="7">V9+AE9+AQ9+AY9+BD9</f>
        <v>0</v>
      </c>
      <c r="K9" s="48"/>
      <c r="L9" s="48"/>
      <c r="M9" s="48"/>
      <c r="N9" s="48"/>
      <c r="O9" s="48"/>
      <c r="P9" s="48"/>
      <c r="Q9" s="48"/>
      <c r="R9" s="48"/>
      <c r="S9" s="48"/>
      <c r="T9" s="48"/>
      <c r="U9" s="47"/>
      <c r="V9" s="47"/>
      <c r="W9" s="48"/>
      <c r="X9" s="48"/>
      <c r="Y9" s="48"/>
      <c r="Z9" s="48"/>
      <c r="AA9" s="48"/>
      <c r="AB9" s="48"/>
      <c r="AC9" s="48"/>
      <c r="AD9" s="49"/>
      <c r="AE9" s="49"/>
      <c r="AF9" s="50"/>
      <c r="AG9" s="50"/>
      <c r="AH9" s="50"/>
      <c r="AI9" s="50"/>
      <c r="AJ9" s="50"/>
      <c r="AK9" s="50"/>
      <c r="AL9" s="50"/>
      <c r="AM9" s="50"/>
      <c r="AN9" s="50"/>
      <c r="AO9" s="50"/>
      <c r="AP9" s="49"/>
      <c r="AQ9" s="49"/>
      <c r="AR9" s="50"/>
      <c r="AS9" s="50"/>
      <c r="AT9" s="50"/>
      <c r="AU9" s="50"/>
      <c r="AV9" s="50"/>
      <c r="AW9" s="50"/>
      <c r="AX9" s="49"/>
      <c r="AY9" s="49"/>
      <c r="AZ9" s="50"/>
      <c r="BA9" s="50"/>
      <c r="BB9" s="50"/>
      <c r="BC9" s="49"/>
      <c r="BD9" s="49"/>
      <c r="BE9" s="5"/>
      <c r="BF9" s="5"/>
      <c r="BG9" s="5"/>
      <c r="BH9" s="5"/>
      <c r="BI9" s="5"/>
      <c r="BJ9" s="5"/>
      <c r="BK9" s="5"/>
      <c r="BL9" s="5"/>
      <c r="BM9" s="5"/>
      <c r="BN9" s="5"/>
      <c r="BO9" s="5"/>
      <c r="BP9" s="5"/>
      <c r="BQ9" s="5"/>
      <c r="BR9" s="5"/>
      <c r="BS9" s="5"/>
      <c r="BT9" s="5"/>
      <c r="BU9" s="5"/>
      <c r="BV9" s="5"/>
      <c r="BW9" s="51"/>
      <c r="BX9" s="51"/>
      <c r="BY9" s="51"/>
      <c r="BZ9" s="52" t="s">
        <v>349</v>
      </c>
    </row>
    <row r="10" spans="1:78" s="63" customFormat="1" x14ac:dyDescent="0.2">
      <c r="A10" s="53"/>
      <c r="B10" s="56"/>
      <c r="C10" s="56"/>
      <c r="D10" s="57"/>
      <c r="E10" s="57"/>
      <c r="F10" s="57"/>
      <c r="G10" s="57"/>
      <c r="H10" s="57"/>
      <c r="I10" s="47">
        <f t="shared" si="6"/>
        <v>0</v>
      </c>
      <c r="J10" s="47">
        <f t="shared" si="7"/>
        <v>0</v>
      </c>
      <c r="K10" s="48"/>
      <c r="L10" s="48"/>
      <c r="M10" s="48"/>
      <c r="N10" s="48"/>
      <c r="O10" s="48"/>
      <c r="P10" s="48"/>
      <c r="Q10" s="48"/>
      <c r="R10" s="48"/>
      <c r="S10" s="48"/>
      <c r="T10" s="48"/>
      <c r="U10" s="47"/>
      <c r="V10" s="47"/>
      <c r="W10" s="48"/>
      <c r="X10" s="48"/>
      <c r="Y10" s="48"/>
      <c r="Z10" s="48"/>
      <c r="AA10" s="48"/>
      <c r="AB10" s="48"/>
      <c r="AC10" s="48"/>
      <c r="AD10" s="49"/>
      <c r="AE10" s="49"/>
      <c r="AF10" s="50"/>
      <c r="AG10" s="50"/>
      <c r="AH10" s="50"/>
      <c r="AI10" s="50"/>
      <c r="AJ10" s="50"/>
      <c r="AK10" s="50"/>
      <c r="AL10" s="50"/>
      <c r="AM10" s="50"/>
      <c r="AN10" s="50"/>
      <c r="AO10" s="50"/>
      <c r="AP10" s="49"/>
      <c r="AQ10" s="49"/>
      <c r="AR10" s="50"/>
      <c r="AS10" s="50"/>
      <c r="AT10" s="50"/>
      <c r="AU10" s="50"/>
      <c r="AV10" s="50"/>
      <c r="AW10" s="50"/>
      <c r="AX10" s="49"/>
      <c r="AY10" s="49"/>
      <c r="AZ10" s="50"/>
      <c r="BA10" s="50"/>
      <c r="BB10" s="50"/>
      <c r="BC10" s="49"/>
      <c r="BD10" s="49"/>
      <c r="BE10" s="5"/>
      <c r="BF10" s="5"/>
      <c r="BG10" s="5"/>
      <c r="BH10" s="5"/>
      <c r="BI10" s="5"/>
      <c r="BJ10" s="5"/>
      <c r="BK10" s="5"/>
      <c r="BL10" s="5"/>
      <c r="BM10" s="5"/>
      <c r="BN10" s="5"/>
      <c r="BO10" s="5"/>
      <c r="BP10" s="5"/>
      <c r="BQ10" s="5"/>
      <c r="BR10" s="5"/>
      <c r="BS10" s="5"/>
      <c r="BT10" s="5"/>
      <c r="BU10" s="5"/>
      <c r="BV10" s="5"/>
      <c r="BW10" s="51"/>
      <c r="BX10" s="51"/>
      <c r="BY10" s="51"/>
      <c r="BZ10" s="52" t="s">
        <v>349</v>
      </c>
    </row>
    <row r="11" spans="1:78" s="63" customFormat="1" x14ac:dyDescent="0.2">
      <c r="A11" s="53"/>
      <c r="B11" s="56"/>
      <c r="C11" s="56"/>
      <c r="D11" s="57"/>
      <c r="E11" s="57"/>
      <c r="F11" s="57"/>
      <c r="G11" s="57"/>
      <c r="H11" s="57"/>
      <c r="I11" s="47">
        <f t="shared" si="6"/>
        <v>0</v>
      </c>
      <c r="J11" s="47">
        <f t="shared" si="7"/>
        <v>0</v>
      </c>
      <c r="K11" s="48"/>
      <c r="L11" s="48"/>
      <c r="M11" s="48"/>
      <c r="N11" s="48"/>
      <c r="O11" s="48"/>
      <c r="P11" s="48"/>
      <c r="Q11" s="48"/>
      <c r="R11" s="48"/>
      <c r="S11" s="48"/>
      <c r="T11" s="48"/>
      <c r="U11" s="47"/>
      <c r="V11" s="47"/>
      <c r="W11" s="48"/>
      <c r="X11" s="48"/>
      <c r="Y11" s="48"/>
      <c r="Z11" s="48"/>
      <c r="AA11" s="48"/>
      <c r="AB11" s="48"/>
      <c r="AC11" s="48"/>
      <c r="AD11" s="49"/>
      <c r="AE11" s="49"/>
      <c r="AF11" s="50"/>
      <c r="AG11" s="50"/>
      <c r="AH11" s="50"/>
      <c r="AI11" s="50"/>
      <c r="AJ11" s="50"/>
      <c r="AK11" s="50"/>
      <c r="AL11" s="50"/>
      <c r="AM11" s="50"/>
      <c r="AN11" s="50"/>
      <c r="AO11" s="50"/>
      <c r="AP11" s="49"/>
      <c r="AQ11" s="49"/>
      <c r="AR11" s="50"/>
      <c r="AS11" s="50"/>
      <c r="AT11" s="50"/>
      <c r="AU11" s="50"/>
      <c r="AV11" s="50"/>
      <c r="AW11" s="50"/>
      <c r="AX11" s="49"/>
      <c r="AY11" s="49"/>
      <c r="AZ11" s="50"/>
      <c r="BA11" s="50"/>
      <c r="BB11" s="50"/>
      <c r="BC11" s="49"/>
      <c r="BD11" s="49"/>
      <c r="BE11" s="5"/>
      <c r="BF11" s="5"/>
      <c r="BG11" s="5"/>
      <c r="BH11" s="5"/>
      <c r="BI11" s="5"/>
      <c r="BJ11" s="5"/>
      <c r="BK11" s="5"/>
      <c r="BL11" s="5"/>
      <c r="BM11" s="5"/>
      <c r="BN11" s="5"/>
      <c r="BO11" s="5"/>
      <c r="BP11" s="5"/>
      <c r="BQ11" s="5"/>
      <c r="BR11" s="5"/>
      <c r="BS11" s="5"/>
      <c r="BT11" s="5"/>
      <c r="BU11" s="5"/>
      <c r="BV11" s="5"/>
      <c r="BW11" s="51"/>
      <c r="BX11" s="51"/>
      <c r="BY11" s="51"/>
      <c r="BZ11" s="52" t="s">
        <v>349</v>
      </c>
    </row>
    <row r="12" spans="1:78" s="63" customFormat="1" x14ac:dyDescent="0.2">
      <c r="A12" s="53"/>
      <c r="B12" s="56"/>
      <c r="C12" s="56"/>
      <c r="D12" s="57"/>
      <c r="E12" s="57"/>
      <c r="F12" s="57"/>
      <c r="G12" s="57"/>
      <c r="H12" s="57"/>
      <c r="I12" s="47">
        <f t="shared" si="6"/>
        <v>0</v>
      </c>
      <c r="J12" s="47">
        <f t="shared" si="7"/>
        <v>0</v>
      </c>
      <c r="K12" s="48"/>
      <c r="L12" s="48"/>
      <c r="M12" s="48"/>
      <c r="N12" s="48"/>
      <c r="O12" s="48"/>
      <c r="P12" s="48"/>
      <c r="Q12" s="48"/>
      <c r="R12" s="48"/>
      <c r="S12" s="48"/>
      <c r="T12" s="48"/>
      <c r="U12" s="47"/>
      <c r="V12" s="47"/>
      <c r="W12" s="48"/>
      <c r="X12" s="48"/>
      <c r="Y12" s="48"/>
      <c r="Z12" s="48"/>
      <c r="AA12" s="48"/>
      <c r="AB12" s="48"/>
      <c r="AC12" s="48"/>
      <c r="AD12" s="49"/>
      <c r="AE12" s="49"/>
      <c r="AF12" s="50"/>
      <c r="AG12" s="50"/>
      <c r="AH12" s="50"/>
      <c r="AI12" s="50"/>
      <c r="AJ12" s="50"/>
      <c r="AK12" s="50"/>
      <c r="AL12" s="50"/>
      <c r="AM12" s="50"/>
      <c r="AN12" s="50"/>
      <c r="AO12" s="50"/>
      <c r="AP12" s="49"/>
      <c r="AQ12" s="49"/>
      <c r="AR12" s="50"/>
      <c r="AS12" s="50"/>
      <c r="AT12" s="50"/>
      <c r="AU12" s="50"/>
      <c r="AV12" s="50"/>
      <c r="AW12" s="50"/>
      <c r="AX12" s="49"/>
      <c r="AY12" s="49"/>
      <c r="AZ12" s="50"/>
      <c r="BA12" s="50"/>
      <c r="BB12" s="50"/>
      <c r="BC12" s="49"/>
      <c r="BD12" s="49"/>
      <c r="BE12" s="5"/>
      <c r="BF12" s="5"/>
      <c r="BG12" s="5"/>
      <c r="BH12" s="5"/>
      <c r="BI12" s="5"/>
      <c r="BJ12" s="5"/>
      <c r="BK12" s="5"/>
      <c r="BL12" s="5"/>
      <c r="BM12" s="5"/>
      <c r="BN12" s="5"/>
      <c r="BO12" s="5"/>
      <c r="BP12" s="5"/>
      <c r="BQ12" s="5"/>
      <c r="BR12" s="5"/>
      <c r="BS12" s="5"/>
      <c r="BT12" s="5"/>
      <c r="BU12" s="5"/>
      <c r="BV12" s="5"/>
      <c r="BW12" s="51"/>
      <c r="BX12" s="51"/>
      <c r="BY12" s="51"/>
      <c r="BZ12" s="52" t="s">
        <v>349</v>
      </c>
    </row>
    <row r="13" spans="1:78" s="63" customFormat="1" x14ac:dyDescent="0.2">
      <c r="A13" s="53"/>
      <c r="B13" s="56"/>
      <c r="C13" s="56"/>
      <c r="D13" s="57"/>
      <c r="E13" s="57"/>
      <c r="F13" s="57"/>
      <c r="G13" s="57"/>
      <c r="H13" s="57"/>
      <c r="I13" s="47">
        <f t="shared" si="6"/>
        <v>0</v>
      </c>
      <c r="J13" s="47">
        <f t="shared" si="7"/>
        <v>0</v>
      </c>
      <c r="K13" s="48"/>
      <c r="L13" s="48"/>
      <c r="M13" s="48"/>
      <c r="N13" s="48"/>
      <c r="O13" s="48"/>
      <c r="P13" s="48"/>
      <c r="Q13" s="48"/>
      <c r="R13" s="48"/>
      <c r="S13" s="48"/>
      <c r="T13" s="48"/>
      <c r="U13" s="47"/>
      <c r="V13" s="47"/>
      <c r="W13" s="48"/>
      <c r="X13" s="48"/>
      <c r="Y13" s="48"/>
      <c r="Z13" s="48"/>
      <c r="AA13" s="48"/>
      <c r="AB13" s="48"/>
      <c r="AC13" s="48"/>
      <c r="AD13" s="49"/>
      <c r="AE13" s="49"/>
      <c r="AF13" s="50"/>
      <c r="AG13" s="50"/>
      <c r="AH13" s="50"/>
      <c r="AI13" s="50"/>
      <c r="AJ13" s="50"/>
      <c r="AK13" s="50"/>
      <c r="AL13" s="50"/>
      <c r="AM13" s="50"/>
      <c r="AN13" s="50"/>
      <c r="AO13" s="50"/>
      <c r="AP13" s="49"/>
      <c r="AQ13" s="49"/>
      <c r="AR13" s="50"/>
      <c r="AS13" s="50"/>
      <c r="AT13" s="50"/>
      <c r="AU13" s="50"/>
      <c r="AV13" s="50"/>
      <c r="AW13" s="50"/>
      <c r="AX13" s="49"/>
      <c r="AY13" s="49"/>
      <c r="AZ13" s="50"/>
      <c r="BA13" s="50"/>
      <c r="BB13" s="50"/>
      <c r="BC13" s="49"/>
      <c r="BD13" s="49"/>
      <c r="BE13" s="5"/>
      <c r="BF13" s="5"/>
      <c r="BG13" s="5"/>
      <c r="BH13" s="5"/>
      <c r="BI13" s="5"/>
      <c r="BJ13" s="5"/>
      <c r="BK13" s="5"/>
      <c r="BL13" s="5"/>
      <c r="BM13" s="5"/>
      <c r="BN13" s="5"/>
      <c r="BO13" s="5"/>
      <c r="BP13" s="5"/>
      <c r="BQ13" s="5"/>
      <c r="BR13" s="5"/>
      <c r="BS13" s="5"/>
      <c r="BT13" s="5"/>
      <c r="BU13" s="5"/>
      <c r="BV13" s="5"/>
      <c r="BW13" s="51"/>
      <c r="BX13" s="51"/>
      <c r="BY13" s="51"/>
      <c r="BZ13" s="52" t="s">
        <v>349</v>
      </c>
    </row>
    <row r="14" spans="1:78" s="63" customFormat="1" x14ac:dyDescent="0.2">
      <c r="A14" s="53"/>
      <c r="B14" s="56"/>
      <c r="C14" s="56"/>
      <c r="D14" s="57"/>
      <c r="E14" s="57"/>
      <c r="F14" s="57"/>
      <c r="G14" s="57"/>
      <c r="H14" s="57"/>
      <c r="I14" s="47">
        <f t="shared" si="6"/>
        <v>0</v>
      </c>
      <c r="J14" s="47">
        <f t="shared" si="7"/>
        <v>0</v>
      </c>
      <c r="K14" s="48"/>
      <c r="L14" s="48"/>
      <c r="M14" s="48"/>
      <c r="N14" s="48"/>
      <c r="O14" s="48"/>
      <c r="P14" s="48"/>
      <c r="Q14" s="48"/>
      <c r="R14" s="48"/>
      <c r="S14" s="48"/>
      <c r="T14" s="48"/>
      <c r="U14" s="47"/>
      <c r="V14" s="47"/>
      <c r="W14" s="48"/>
      <c r="X14" s="48"/>
      <c r="Y14" s="48"/>
      <c r="Z14" s="48"/>
      <c r="AA14" s="48"/>
      <c r="AB14" s="48"/>
      <c r="AC14" s="48"/>
      <c r="AD14" s="49"/>
      <c r="AE14" s="49"/>
      <c r="AF14" s="50"/>
      <c r="AG14" s="50"/>
      <c r="AH14" s="50"/>
      <c r="AI14" s="50"/>
      <c r="AJ14" s="50"/>
      <c r="AK14" s="50"/>
      <c r="AL14" s="50"/>
      <c r="AM14" s="50"/>
      <c r="AN14" s="50"/>
      <c r="AO14" s="50"/>
      <c r="AP14" s="49"/>
      <c r="AQ14" s="49"/>
      <c r="AR14" s="50"/>
      <c r="AS14" s="50"/>
      <c r="AT14" s="50"/>
      <c r="AU14" s="50"/>
      <c r="AV14" s="50"/>
      <c r="AW14" s="50"/>
      <c r="AX14" s="49"/>
      <c r="AY14" s="49"/>
      <c r="AZ14" s="50"/>
      <c r="BA14" s="50"/>
      <c r="BB14" s="50"/>
      <c r="BC14" s="49"/>
      <c r="BD14" s="49"/>
      <c r="BE14" s="5"/>
      <c r="BF14" s="5"/>
      <c r="BG14" s="5"/>
      <c r="BH14" s="5"/>
      <c r="BI14" s="5"/>
      <c r="BJ14" s="5"/>
      <c r="BK14" s="5"/>
      <c r="BL14" s="5"/>
      <c r="BM14" s="5"/>
      <c r="BN14" s="5"/>
      <c r="BO14" s="5"/>
      <c r="BP14" s="5"/>
      <c r="BQ14" s="5"/>
      <c r="BR14" s="5"/>
      <c r="BS14" s="5"/>
      <c r="BT14" s="5"/>
      <c r="BU14" s="5"/>
      <c r="BV14" s="5"/>
      <c r="BW14" s="51"/>
      <c r="BX14" s="51"/>
      <c r="BY14" s="51"/>
      <c r="BZ14" s="52" t="s">
        <v>349</v>
      </c>
    </row>
    <row r="15" spans="1:78" s="63" customFormat="1" x14ac:dyDescent="0.2">
      <c r="A15" s="53"/>
      <c r="B15" s="56"/>
      <c r="C15" s="56"/>
      <c r="D15" s="57"/>
      <c r="E15" s="57"/>
      <c r="F15" s="57"/>
      <c r="G15" s="57"/>
      <c r="H15" s="57"/>
      <c r="I15" s="47">
        <f t="shared" si="6"/>
        <v>0</v>
      </c>
      <c r="J15" s="47">
        <f t="shared" si="7"/>
        <v>0</v>
      </c>
      <c r="K15" s="48"/>
      <c r="L15" s="48"/>
      <c r="M15" s="48"/>
      <c r="N15" s="48"/>
      <c r="O15" s="48"/>
      <c r="P15" s="48"/>
      <c r="Q15" s="48"/>
      <c r="R15" s="48"/>
      <c r="S15" s="48"/>
      <c r="T15" s="48"/>
      <c r="U15" s="47"/>
      <c r="V15" s="47"/>
      <c r="W15" s="48"/>
      <c r="X15" s="48"/>
      <c r="Y15" s="48"/>
      <c r="Z15" s="48"/>
      <c r="AA15" s="48"/>
      <c r="AB15" s="48"/>
      <c r="AC15" s="48"/>
      <c r="AD15" s="49"/>
      <c r="AE15" s="49"/>
      <c r="AF15" s="50"/>
      <c r="AG15" s="50"/>
      <c r="AH15" s="50"/>
      <c r="AI15" s="50"/>
      <c r="AJ15" s="50"/>
      <c r="AK15" s="50"/>
      <c r="AL15" s="50"/>
      <c r="AM15" s="50"/>
      <c r="AN15" s="50"/>
      <c r="AO15" s="50"/>
      <c r="AP15" s="49"/>
      <c r="AQ15" s="49"/>
      <c r="AR15" s="50"/>
      <c r="AS15" s="50"/>
      <c r="AT15" s="50"/>
      <c r="AU15" s="50"/>
      <c r="AV15" s="50"/>
      <c r="AW15" s="50"/>
      <c r="AX15" s="49"/>
      <c r="AY15" s="49"/>
      <c r="AZ15" s="50"/>
      <c r="BA15" s="50"/>
      <c r="BB15" s="50"/>
      <c r="BC15" s="49"/>
      <c r="BD15" s="49"/>
      <c r="BE15" s="5"/>
      <c r="BF15" s="5"/>
      <c r="BG15" s="5"/>
      <c r="BH15" s="5"/>
      <c r="BI15" s="5"/>
      <c r="BJ15" s="5"/>
      <c r="BK15" s="5"/>
      <c r="BL15" s="5"/>
      <c r="BM15" s="5"/>
      <c r="BN15" s="5"/>
      <c r="BO15" s="5"/>
      <c r="BP15" s="5"/>
      <c r="BQ15" s="5"/>
      <c r="BR15" s="5"/>
      <c r="BS15" s="5"/>
      <c r="BT15" s="5"/>
      <c r="BU15" s="5"/>
      <c r="BV15" s="5"/>
      <c r="BW15" s="51"/>
      <c r="BX15" s="51"/>
      <c r="BY15" s="51"/>
      <c r="BZ15" s="52" t="s">
        <v>349</v>
      </c>
    </row>
    <row r="16" spans="1:78" s="63" customFormat="1" x14ac:dyDescent="0.2">
      <c r="A16" s="53"/>
      <c r="B16" s="56"/>
      <c r="C16" s="56"/>
      <c r="D16" s="57"/>
      <c r="E16" s="57"/>
      <c r="F16" s="57"/>
      <c r="G16" s="57"/>
      <c r="H16" s="57"/>
      <c r="I16" s="47">
        <f t="shared" si="6"/>
        <v>0</v>
      </c>
      <c r="J16" s="47">
        <f t="shared" si="7"/>
        <v>0</v>
      </c>
      <c r="K16" s="48"/>
      <c r="L16" s="48"/>
      <c r="M16" s="48"/>
      <c r="N16" s="48"/>
      <c r="O16" s="48"/>
      <c r="P16" s="48"/>
      <c r="Q16" s="48"/>
      <c r="R16" s="48"/>
      <c r="S16" s="48"/>
      <c r="T16" s="48"/>
      <c r="U16" s="47"/>
      <c r="V16" s="47"/>
      <c r="W16" s="48"/>
      <c r="X16" s="48"/>
      <c r="Y16" s="48"/>
      <c r="Z16" s="48"/>
      <c r="AA16" s="48"/>
      <c r="AB16" s="48"/>
      <c r="AC16" s="48"/>
      <c r="AD16" s="49"/>
      <c r="AE16" s="49"/>
      <c r="AF16" s="50"/>
      <c r="AG16" s="50"/>
      <c r="AH16" s="50"/>
      <c r="AI16" s="50"/>
      <c r="AJ16" s="50"/>
      <c r="AK16" s="50"/>
      <c r="AL16" s="50"/>
      <c r="AM16" s="50"/>
      <c r="AN16" s="50"/>
      <c r="AO16" s="50"/>
      <c r="AP16" s="49"/>
      <c r="AQ16" s="49"/>
      <c r="AR16" s="50"/>
      <c r="AS16" s="50"/>
      <c r="AT16" s="50"/>
      <c r="AU16" s="50"/>
      <c r="AV16" s="50"/>
      <c r="AW16" s="50"/>
      <c r="AX16" s="49"/>
      <c r="AY16" s="49"/>
      <c r="AZ16" s="50"/>
      <c r="BA16" s="50"/>
      <c r="BB16" s="50"/>
      <c r="BC16" s="49"/>
      <c r="BD16" s="49"/>
      <c r="BE16" s="5"/>
      <c r="BF16" s="5"/>
      <c r="BG16" s="5"/>
      <c r="BH16" s="5"/>
      <c r="BI16" s="5"/>
      <c r="BJ16" s="5"/>
      <c r="BK16" s="5"/>
      <c r="BL16" s="5"/>
      <c r="BM16" s="5"/>
      <c r="BN16" s="5"/>
      <c r="BO16" s="5"/>
      <c r="BP16" s="5"/>
      <c r="BQ16" s="5"/>
      <c r="BR16" s="5"/>
      <c r="BS16" s="5"/>
      <c r="BT16" s="5"/>
      <c r="BU16" s="5"/>
      <c r="BV16" s="5"/>
      <c r="BW16" s="51"/>
      <c r="BX16" s="51"/>
      <c r="BY16" s="51"/>
      <c r="BZ16" s="52" t="s">
        <v>349</v>
      </c>
    </row>
    <row r="17" spans="1:78" s="63" customFormat="1" x14ac:dyDescent="0.2">
      <c r="A17" s="53"/>
      <c r="B17" s="56"/>
      <c r="C17" s="56"/>
      <c r="D17" s="57"/>
      <c r="E17" s="57"/>
      <c r="F17" s="57"/>
      <c r="G17" s="57"/>
      <c r="H17" s="57"/>
      <c r="I17" s="47">
        <f t="shared" si="6"/>
        <v>0</v>
      </c>
      <c r="J17" s="47">
        <f t="shared" si="7"/>
        <v>0</v>
      </c>
      <c r="K17" s="48"/>
      <c r="L17" s="48"/>
      <c r="M17" s="48"/>
      <c r="N17" s="48"/>
      <c r="O17" s="48"/>
      <c r="P17" s="48"/>
      <c r="Q17" s="48"/>
      <c r="R17" s="48"/>
      <c r="S17" s="48"/>
      <c r="T17" s="48"/>
      <c r="U17" s="47"/>
      <c r="V17" s="47"/>
      <c r="W17" s="48"/>
      <c r="X17" s="48"/>
      <c r="Y17" s="48"/>
      <c r="Z17" s="48"/>
      <c r="AA17" s="48"/>
      <c r="AB17" s="48"/>
      <c r="AC17" s="48"/>
      <c r="AD17" s="49"/>
      <c r="AE17" s="49"/>
      <c r="AF17" s="50"/>
      <c r="AG17" s="50"/>
      <c r="AH17" s="50"/>
      <c r="AI17" s="50"/>
      <c r="AJ17" s="50"/>
      <c r="AK17" s="50"/>
      <c r="AL17" s="50"/>
      <c r="AM17" s="50"/>
      <c r="AN17" s="50"/>
      <c r="AO17" s="50"/>
      <c r="AP17" s="49"/>
      <c r="AQ17" s="49"/>
      <c r="AR17" s="50"/>
      <c r="AS17" s="50"/>
      <c r="AT17" s="50"/>
      <c r="AU17" s="50"/>
      <c r="AV17" s="50"/>
      <c r="AW17" s="50"/>
      <c r="AX17" s="49"/>
      <c r="AY17" s="49"/>
      <c r="AZ17" s="50"/>
      <c r="BA17" s="50"/>
      <c r="BB17" s="50"/>
      <c r="BC17" s="49"/>
      <c r="BD17" s="49"/>
      <c r="BE17" s="5"/>
      <c r="BF17" s="5"/>
      <c r="BG17" s="5"/>
      <c r="BH17" s="5"/>
      <c r="BI17" s="5"/>
      <c r="BJ17" s="5"/>
      <c r="BK17" s="5"/>
      <c r="BL17" s="5"/>
      <c r="BM17" s="5"/>
      <c r="BN17" s="5"/>
      <c r="BO17" s="5"/>
      <c r="BP17" s="5"/>
      <c r="BQ17" s="5"/>
      <c r="BR17" s="5"/>
      <c r="BS17" s="5"/>
      <c r="BT17" s="5"/>
      <c r="BU17" s="5"/>
      <c r="BV17" s="5"/>
      <c r="BW17" s="51"/>
      <c r="BX17" s="51"/>
      <c r="BY17" s="51"/>
      <c r="BZ17" s="52" t="s">
        <v>349</v>
      </c>
    </row>
    <row r="18" spans="1:78" s="63" customFormat="1" x14ac:dyDescent="0.2">
      <c r="A18" s="53"/>
      <c r="B18" s="56"/>
      <c r="C18" s="56"/>
      <c r="D18" s="57"/>
      <c r="E18" s="57"/>
      <c r="F18" s="57"/>
      <c r="G18" s="57"/>
      <c r="H18" s="57"/>
      <c r="I18" s="47">
        <f t="shared" si="6"/>
        <v>0</v>
      </c>
      <c r="J18" s="47">
        <f t="shared" si="7"/>
        <v>0</v>
      </c>
      <c r="K18" s="48"/>
      <c r="L18" s="48"/>
      <c r="M18" s="48"/>
      <c r="N18" s="48"/>
      <c r="O18" s="48"/>
      <c r="P18" s="48"/>
      <c r="Q18" s="48"/>
      <c r="R18" s="48"/>
      <c r="S18" s="48"/>
      <c r="T18" s="48"/>
      <c r="U18" s="47"/>
      <c r="V18" s="47"/>
      <c r="W18" s="48"/>
      <c r="X18" s="48"/>
      <c r="Y18" s="48"/>
      <c r="Z18" s="48"/>
      <c r="AA18" s="48"/>
      <c r="AB18" s="48"/>
      <c r="AC18" s="48"/>
      <c r="AD18" s="49"/>
      <c r="AE18" s="49"/>
      <c r="AF18" s="50"/>
      <c r="AG18" s="50"/>
      <c r="AH18" s="50"/>
      <c r="AI18" s="50"/>
      <c r="AJ18" s="50"/>
      <c r="AK18" s="50"/>
      <c r="AL18" s="50"/>
      <c r="AM18" s="50"/>
      <c r="AN18" s="50"/>
      <c r="AO18" s="50"/>
      <c r="AP18" s="49"/>
      <c r="AQ18" s="49"/>
      <c r="AR18" s="50"/>
      <c r="AS18" s="50"/>
      <c r="AT18" s="50"/>
      <c r="AU18" s="50"/>
      <c r="AV18" s="50"/>
      <c r="AW18" s="50"/>
      <c r="AX18" s="49"/>
      <c r="AY18" s="49"/>
      <c r="AZ18" s="50"/>
      <c r="BA18" s="50"/>
      <c r="BB18" s="50"/>
      <c r="BC18" s="49"/>
      <c r="BD18" s="49"/>
      <c r="BE18" s="5"/>
      <c r="BF18" s="5"/>
      <c r="BG18" s="5"/>
      <c r="BH18" s="5"/>
      <c r="BI18" s="5"/>
      <c r="BJ18" s="5"/>
      <c r="BK18" s="5"/>
      <c r="BL18" s="5"/>
      <c r="BM18" s="5"/>
      <c r="BN18" s="5"/>
      <c r="BO18" s="5"/>
      <c r="BP18" s="5"/>
      <c r="BQ18" s="5"/>
      <c r="BR18" s="5"/>
      <c r="BS18" s="5"/>
      <c r="BT18" s="5"/>
      <c r="BU18" s="5"/>
      <c r="BV18" s="5"/>
      <c r="BW18" s="51"/>
      <c r="BX18" s="51"/>
      <c r="BY18" s="51"/>
      <c r="BZ18" s="52" t="s">
        <v>349</v>
      </c>
    </row>
    <row r="19" spans="1:78" s="63" customFormat="1" x14ac:dyDescent="0.2">
      <c r="A19" s="53"/>
      <c r="B19" s="56"/>
      <c r="C19" s="56"/>
      <c r="D19" s="57"/>
      <c r="E19" s="57"/>
      <c r="F19" s="57"/>
      <c r="G19" s="57"/>
      <c r="H19" s="57"/>
      <c r="I19" s="47">
        <f t="shared" si="6"/>
        <v>0</v>
      </c>
      <c r="J19" s="47">
        <f t="shared" si="7"/>
        <v>0</v>
      </c>
      <c r="K19" s="48"/>
      <c r="L19" s="48"/>
      <c r="M19" s="48"/>
      <c r="N19" s="48"/>
      <c r="O19" s="48"/>
      <c r="P19" s="48"/>
      <c r="Q19" s="48"/>
      <c r="R19" s="48"/>
      <c r="S19" s="48"/>
      <c r="T19" s="48"/>
      <c r="U19" s="47"/>
      <c r="V19" s="47"/>
      <c r="W19" s="48"/>
      <c r="X19" s="48"/>
      <c r="Y19" s="48"/>
      <c r="Z19" s="48"/>
      <c r="AA19" s="48"/>
      <c r="AB19" s="48"/>
      <c r="AC19" s="48"/>
      <c r="AD19" s="49"/>
      <c r="AE19" s="49"/>
      <c r="AF19" s="50"/>
      <c r="AG19" s="50"/>
      <c r="AH19" s="50"/>
      <c r="AI19" s="50"/>
      <c r="AJ19" s="50"/>
      <c r="AK19" s="50"/>
      <c r="AL19" s="50"/>
      <c r="AM19" s="50"/>
      <c r="AN19" s="50"/>
      <c r="AO19" s="50"/>
      <c r="AP19" s="49"/>
      <c r="AQ19" s="49"/>
      <c r="AR19" s="50"/>
      <c r="AS19" s="50"/>
      <c r="AT19" s="50"/>
      <c r="AU19" s="50"/>
      <c r="AV19" s="50"/>
      <c r="AW19" s="50"/>
      <c r="AX19" s="49"/>
      <c r="AY19" s="49"/>
      <c r="AZ19" s="50"/>
      <c r="BA19" s="50"/>
      <c r="BB19" s="50"/>
      <c r="BC19" s="49"/>
      <c r="BD19" s="49"/>
      <c r="BE19" s="5"/>
      <c r="BF19" s="5"/>
      <c r="BG19" s="5"/>
      <c r="BH19" s="5"/>
      <c r="BI19" s="5"/>
      <c r="BJ19" s="5"/>
      <c r="BK19" s="5"/>
      <c r="BL19" s="5"/>
      <c r="BM19" s="5"/>
      <c r="BN19" s="5"/>
      <c r="BO19" s="5"/>
      <c r="BP19" s="5"/>
      <c r="BQ19" s="5"/>
      <c r="BR19" s="5"/>
      <c r="BS19" s="5"/>
      <c r="BT19" s="5"/>
      <c r="BU19" s="5"/>
      <c r="BV19" s="5"/>
      <c r="BW19" s="51"/>
      <c r="BX19" s="51"/>
      <c r="BY19" s="51"/>
      <c r="BZ19" s="52" t="s">
        <v>349</v>
      </c>
    </row>
    <row r="20" spans="1:78" s="63" customFormat="1" x14ac:dyDescent="0.2">
      <c r="A20" s="53"/>
      <c r="B20" s="56"/>
      <c r="C20" s="56"/>
      <c r="D20" s="57"/>
      <c r="E20" s="57"/>
      <c r="F20" s="57"/>
      <c r="G20" s="57"/>
      <c r="H20" s="57"/>
      <c r="I20" s="47">
        <f t="shared" si="6"/>
        <v>0</v>
      </c>
      <c r="J20" s="47">
        <f t="shared" si="7"/>
        <v>0</v>
      </c>
      <c r="K20" s="48"/>
      <c r="L20" s="48"/>
      <c r="M20" s="48"/>
      <c r="N20" s="48"/>
      <c r="O20" s="48"/>
      <c r="P20" s="48"/>
      <c r="Q20" s="48"/>
      <c r="R20" s="48"/>
      <c r="S20" s="48"/>
      <c r="T20" s="48"/>
      <c r="U20" s="47"/>
      <c r="V20" s="47"/>
      <c r="W20" s="48"/>
      <c r="X20" s="48"/>
      <c r="Y20" s="48"/>
      <c r="Z20" s="48"/>
      <c r="AA20" s="48"/>
      <c r="AB20" s="48"/>
      <c r="AC20" s="48"/>
      <c r="AD20" s="49"/>
      <c r="AE20" s="49"/>
      <c r="AF20" s="50"/>
      <c r="AG20" s="50"/>
      <c r="AH20" s="50"/>
      <c r="AI20" s="50"/>
      <c r="AJ20" s="50"/>
      <c r="AK20" s="50"/>
      <c r="AL20" s="50"/>
      <c r="AM20" s="50"/>
      <c r="AN20" s="50"/>
      <c r="AO20" s="50"/>
      <c r="AP20" s="49"/>
      <c r="AQ20" s="49"/>
      <c r="AR20" s="50"/>
      <c r="AS20" s="50"/>
      <c r="AT20" s="50"/>
      <c r="AU20" s="50"/>
      <c r="AV20" s="50"/>
      <c r="AW20" s="50"/>
      <c r="AX20" s="49"/>
      <c r="AY20" s="49"/>
      <c r="AZ20" s="50"/>
      <c r="BA20" s="50"/>
      <c r="BB20" s="50"/>
      <c r="BC20" s="49"/>
      <c r="BD20" s="49"/>
      <c r="BE20" s="5"/>
      <c r="BF20" s="5"/>
      <c r="BG20" s="5"/>
      <c r="BH20" s="5"/>
      <c r="BI20" s="5"/>
      <c r="BJ20" s="5"/>
      <c r="BK20" s="5"/>
      <c r="BL20" s="5"/>
      <c r="BM20" s="5"/>
      <c r="BN20" s="5"/>
      <c r="BO20" s="5"/>
      <c r="BP20" s="5"/>
      <c r="BQ20" s="5"/>
      <c r="BR20" s="5"/>
      <c r="BS20" s="5"/>
      <c r="BT20" s="5"/>
      <c r="BU20" s="5"/>
      <c r="BV20" s="5"/>
      <c r="BW20" s="51"/>
      <c r="BX20" s="51"/>
      <c r="BY20" s="51"/>
      <c r="BZ20" s="52" t="s">
        <v>349</v>
      </c>
    </row>
    <row r="21" spans="1:78" s="63" customFormat="1" x14ac:dyDescent="0.2">
      <c r="A21" s="53"/>
      <c r="B21" s="56"/>
      <c r="C21" s="56"/>
      <c r="D21" s="57"/>
      <c r="E21" s="57"/>
      <c r="F21" s="57"/>
      <c r="G21" s="57"/>
      <c r="H21" s="57"/>
      <c r="I21" s="47">
        <f t="shared" si="6"/>
        <v>0</v>
      </c>
      <c r="J21" s="47">
        <f t="shared" si="7"/>
        <v>0</v>
      </c>
      <c r="K21" s="48"/>
      <c r="L21" s="48"/>
      <c r="M21" s="48"/>
      <c r="N21" s="48"/>
      <c r="O21" s="48"/>
      <c r="P21" s="48"/>
      <c r="Q21" s="48"/>
      <c r="R21" s="48"/>
      <c r="S21" s="48"/>
      <c r="T21" s="48"/>
      <c r="U21" s="47"/>
      <c r="V21" s="47"/>
      <c r="W21" s="48"/>
      <c r="X21" s="48"/>
      <c r="Y21" s="48"/>
      <c r="Z21" s="48"/>
      <c r="AA21" s="48"/>
      <c r="AB21" s="48"/>
      <c r="AC21" s="48"/>
      <c r="AD21" s="49"/>
      <c r="AE21" s="49"/>
      <c r="AF21" s="50"/>
      <c r="AG21" s="50"/>
      <c r="AH21" s="50"/>
      <c r="AI21" s="50"/>
      <c r="AJ21" s="50"/>
      <c r="AK21" s="50"/>
      <c r="AL21" s="50"/>
      <c r="AM21" s="50"/>
      <c r="AN21" s="50"/>
      <c r="AO21" s="50"/>
      <c r="AP21" s="49"/>
      <c r="AQ21" s="49"/>
      <c r="AR21" s="50"/>
      <c r="AS21" s="50"/>
      <c r="AT21" s="50"/>
      <c r="AU21" s="50"/>
      <c r="AV21" s="50"/>
      <c r="AW21" s="50"/>
      <c r="AX21" s="49"/>
      <c r="AY21" s="49"/>
      <c r="AZ21" s="50"/>
      <c r="BA21" s="50"/>
      <c r="BB21" s="50"/>
      <c r="BC21" s="49"/>
      <c r="BD21" s="49"/>
      <c r="BE21" s="5"/>
      <c r="BF21" s="5"/>
      <c r="BG21" s="5"/>
      <c r="BH21" s="5"/>
      <c r="BI21" s="5"/>
      <c r="BJ21" s="5"/>
      <c r="BK21" s="5"/>
      <c r="BL21" s="5"/>
      <c r="BM21" s="5"/>
      <c r="BN21" s="5"/>
      <c r="BO21" s="5"/>
      <c r="BP21" s="5"/>
      <c r="BQ21" s="5"/>
      <c r="BR21" s="5"/>
      <c r="BS21" s="5"/>
      <c r="BT21" s="5"/>
      <c r="BU21" s="5"/>
      <c r="BV21" s="5"/>
      <c r="BW21" s="51"/>
      <c r="BX21" s="51"/>
      <c r="BY21" s="51"/>
      <c r="BZ21" s="52" t="s">
        <v>349</v>
      </c>
    </row>
    <row r="22" spans="1:78" s="63" customFormat="1" x14ac:dyDescent="0.2">
      <c r="A22" s="53"/>
      <c r="B22" s="56"/>
      <c r="C22" s="56"/>
      <c r="D22" s="57"/>
      <c r="E22" s="57"/>
      <c r="F22" s="57"/>
      <c r="G22" s="57"/>
      <c r="H22" s="57"/>
      <c r="I22" s="47">
        <f t="shared" si="6"/>
        <v>0</v>
      </c>
      <c r="J22" s="47">
        <f t="shared" si="7"/>
        <v>0</v>
      </c>
      <c r="K22" s="48"/>
      <c r="L22" s="48"/>
      <c r="M22" s="48"/>
      <c r="N22" s="48"/>
      <c r="O22" s="48"/>
      <c r="P22" s="48"/>
      <c r="Q22" s="48"/>
      <c r="R22" s="48"/>
      <c r="S22" s="48"/>
      <c r="T22" s="48"/>
      <c r="U22" s="47"/>
      <c r="V22" s="47"/>
      <c r="W22" s="48"/>
      <c r="X22" s="48"/>
      <c r="Y22" s="48"/>
      <c r="Z22" s="48"/>
      <c r="AA22" s="48"/>
      <c r="AB22" s="48"/>
      <c r="AC22" s="48"/>
      <c r="AD22" s="49"/>
      <c r="AE22" s="49"/>
      <c r="AF22" s="50"/>
      <c r="AG22" s="50"/>
      <c r="AH22" s="50"/>
      <c r="AI22" s="50"/>
      <c r="AJ22" s="50"/>
      <c r="AK22" s="50"/>
      <c r="AL22" s="50"/>
      <c r="AM22" s="50"/>
      <c r="AN22" s="50"/>
      <c r="AO22" s="50"/>
      <c r="AP22" s="49"/>
      <c r="AQ22" s="49"/>
      <c r="AR22" s="50"/>
      <c r="AS22" s="50"/>
      <c r="AT22" s="50"/>
      <c r="AU22" s="50"/>
      <c r="AV22" s="50"/>
      <c r="AW22" s="50"/>
      <c r="AX22" s="49"/>
      <c r="AY22" s="49"/>
      <c r="AZ22" s="50"/>
      <c r="BA22" s="50"/>
      <c r="BB22" s="50"/>
      <c r="BC22" s="49"/>
      <c r="BD22" s="49"/>
      <c r="BE22" s="5"/>
      <c r="BF22" s="5"/>
      <c r="BG22" s="5"/>
      <c r="BH22" s="5"/>
      <c r="BI22" s="5"/>
      <c r="BJ22" s="5"/>
      <c r="BK22" s="5"/>
      <c r="BL22" s="5"/>
      <c r="BM22" s="5"/>
      <c r="BN22" s="5"/>
      <c r="BO22" s="5"/>
      <c r="BP22" s="5"/>
      <c r="BQ22" s="5"/>
      <c r="BR22" s="5"/>
      <c r="BS22" s="5"/>
      <c r="BT22" s="5"/>
      <c r="BU22" s="5"/>
      <c r="BV22" s="5"/>
      <c r="BW22" s="51"/>
      <c r="BX22" s="51"/>
      <c r="BY22" s="51"/>
      <c r="BZ22" s="52" t="s">
        <v>349</v>
      </c>
    </row>
    <row r="23" spans="1:78" s="63" customFormat="1" x14ac:dyDescent="0.2">
      <c r="A23" s="53"/>
      <c r="B23" s="56"/>
      <c r="C23" s="56"/>
      <c r="D23" s="57"/>
      <c r="E23" s="57"/>
      <c r="F23" s="57"/>
      <c r="G23" s="57"/>
      <c r="H23" s="57"/>
      <c r="I23" s="47">
        <f t="shared" si="6"/>
        <v>0</v>
      </c>
      <c r="J23" s="47">
        <f t="shared" si="7"/>
        <v>0</v>
      </c>
      <c r="K23" s="48"/>
      <c r="L23" s="48"/>
      <c r="M23" s="48"/>
      <c r="N23" s="48"/>
      <c r="O23" s="48"/>
      <c r="P23" s="48"/>
      <c r="Q23" s="48"/>
      <c r="R23" s="48"/>
      <c r="S23" s="48"/>
      <c r="T23" s="48"/>
      <c r="U23" s="47"/>
      <c r="V23" s="47"/>
      <c r="W23" s="48"/>
      <c r="X23" s="48"/>
      <c r="Y23" s="48"/>
      <c r="Z23" s="48"/>
      <c r="AA23" s="48"/>
      <c r="AB23" s="48"/>
      <c r="AC23" s="48"/>
      <c r="AD23" s="49"/>
      <c r="AE23" s="49"/>
      <c r="AF23" s="50"/>
      <c r="AG23" s="50"/>
      <c r="AH23" s="50"/>
      <c r="AI23" s="50"/>
      <c r="AJ23" s="50"/>
      <c r="AK23" s="50"/>
      <c r="AL23" s="50"/>
      <c r="AM23" s="50"/>
      <c r="AN23" s="50"/>
      <c r="AO23" s="50"/>
      <c r="AP23" s="49"/>
      <c r="AQ23" s="49"/>
      <c r="AR23" s="50"/>
      <c r="AS23" s="50"/>
      <c r="AT23" s="50"/>
      <c r="AU23" s="50"/>
      <c r="AV23" s="50"/>
      <c r="AW23" s="50"/>
      <c r="AX23" s="49"/>
      <c r="AY23" s="49"/>
      <c r="AZ23" s="50"/>
      <c r="BA23" s="50"/>
      <c r="BB23" s="50"/>
      <c r="BC23" s="49"/>
      <c r="BD23" s="49"/>
      <c r="BE23" s="5"/>
      <c r="BF23" s="5"/>
      <c r="BG23" s="5"/>
      <c r="BH23" s="5"/>
      <c r="BI23" s="5"/>
      <c r="BJ23" s="5"/>
      <c r="BK23" s="5"/>
      <c r="BL23" s="5"/>
      <c r="BM23" s="5"/>
      <c r="BN23" s="5"/>
      <c r="BO23" s="5"/>
      <c r="BP23" s="5"/>
      <c r="BQ23" s="5"/>
      <c r="BR23" s="5"/>
      <c r="BS23" s="5"/>
      <c r="BT23" s="5"/>
      <c r="BU23" s="5"/>
      <c r="BV23" s="5"/>
      <c r="BW23" s="51"/>
      <c r="BX23" s="51"/>
      <c r="BY23" s="51"/>
      <c r="BZ23" s="52" t="s">
        <v>349</v>
      </c>
    </row>
    <row r="24" spans="1:78" s="63" customFormat="1" x14ac:dyDescent="0.2">
      <c r="A24" s="53"/>
      <c r="B24" s="56"/>
      <c r="C24" s="56"/>
      <c r="D24" s="57"/>
      <c r="E24" s="57"/>
      <c r="F24" s="57"/>
      <c r="G24" s="57"/>
      <c r="H24" s="57"/>
      <c r="I24" s="47">
        <f t="shared" si="6"/>
        <v>0</v>
      </c>
      <c r="J24" s="47">
        <f t="shared" si="7"/>
        <v>0</v>
      </c>
      <c r="K24" s="48"/>
      <c r="L24" s="48"/>
      <c r="M24" s="48"/>
      <c r="N24" s="48"/>
      <c r="O24" s="48"/>
      <c r="P24" s="48"/>
      <c r="Q24" s="48"/>
      <c r="R24" s="48"/>
      <c r="S24" s="48"/>
      <c r="T24" s="48"/>
      <c r="U24" s="47"/>
      <c r="V24" s="47"/>
      <c r="W24" s="48"/>
      <c r="X24" s="48"/>
      <c r="Y24" s="48"/>
      <c r="Z24" s="48"/>
      <c r="AA24" s="48"/>
      <c r="AB24" s="48"/>
      <c r="AC24" s="48"/>
      <c r="AD24" s="49"/>
      <c r="AE24" s="49"/>
      <c r="AF24" s="50"/>
      <c r="AG24" s="50"/>
      <c r="AH24" s="50"/>
      <c r="AI24" s="50"/>
      <c r="AJ24" s="50"/>
      <c r="AK24" s="50"/>
      <c r="AL24" s="50"/>
      <c r="AM24" s="50"/>
      <c r="AN24" s="50"/>
      <c r="AO24" s="50"/>
      <c r="AP24" s="49"/>
      <c r="AQ24" s="49"/>
      <c r="AR24" s="50"/>
      <c r="AS24" s="50"/>
      <c r="AT24" s="50"/>
      <c r="AU24" s="50"/>
      <c r="AV24" s="50"/>
      <c r="AW24" s="50"/>
      <c r="AX24" s="49"/>
      <c r="AY24" s="49"/>
      <c r="AZ24" s="50"/>
      <c r="BA24" s="50"/>
      <c r="BB24" s="50"/>
      <c r="BC24" s="49"/>
      <c r="BD24" s="49"/>
      <c r="BE24" s="5"/>
      <c r="BF24" s="5"/>
      <c r="BG24" s="5"/>
      <c r="BH24" s="5"/>
      <c r="BI24" s="5"/>
      <c r="BJ24" s="5"/>
      <c r="BK24" s="5"/>
      <c r="BL24" s="5"/>
      <c r="BM24" s="5"/>
      <c r="BN24" s="5"/>
      <c r="BO24" s="5"/>
      <c r="BP24" s="5"/>
      <c r="BQ24" s="5"/>
      <c r="BR24" s="5"/>
      <c r="BS24" s="5"/>
      <c r="BT24" s="5"/>
      <c r="BU24" s="5"/>
      <c r="BV24" s="5"/>
      <c r="BW24" s="51"/>
      <c r="BX24" s="51"/>
      <c r="BY24" s="51"/>
      <c r="BZ24" s="52" t="s">
        <v>349</v>
      </c>
    </row>
    <row r="25" spans="1:78" s="63" customFormat="1" x14ac:dyDescent="0.2">
      <c r="A25" s="53"/>
      <c r="B25" s="56"/>
      <c r="C25" s="56"/>
      <c r="D25" s="57"/>
      <c r="E25" s="57"/>
      <c r="F25" s="57"/>
      <c r="G25" s="57"/>
      <c r="H25" s="57"/>
      <c r="I25" s="47">
        <f t="shared" si="6"/>
        <v>0</v>
      </c>
      <c r="J25" s="47">
        <f t="shared" si="7"/>
        <v>0</v>
      </c>
      <c r="K25" s="48"/>
      <c r="L25" s="48"/>
      <c r="M25" s="48"/>
      <c r="N25" s="48"/>
      <c r="O25" s="48"/>
      <c r="P25" s="48"/>
      <c r="Q25" s="48"/>
      <c r="R25" s="48"/>
      <c r="S25" s="48"/>
      <c r="T25" s="48"/>
      <c r="U25" s="47"/>
      <c r="V25" s="47"/>
      <c r="W25" s="48"/>
      <c r="X25" s="48"/>
      <c r="Y25" s="48"/>
      <c r="Z25" s="48"/>
      <c r="AA25" s="48"/>
      <c r="AB25" s="48"/>
      <c r="AC25" s="48"/>
      <c r="AD25" s="49"/>
      <c r="AE25" s="49"/>
      <c r="AF25" s="50"/>
      <c r="AG25" s="50"/>
      <c r="AH25" s="50"/>
      <c r="AI25" s="50"/>
      <c r="AJ25" s="50"/>
      <c r="AK25" s="50"/>
      <c r="AL25" s="50"/>
      <c r="AM25" s="50"/>
      <c r="AN25" s="50"/>
      <c r="AO25" s="50"/>
      <c r="AP25" s="49"/>
      <c r="AQ25" s="49"/>
      <c r="AR25" s="50"/>
      <c r="AS25" s="50"/>
      <c r="AT25" s="50"/>
      <c r="AU25" s="50"/>
      <c r="AV25" s="50"/>
      <c r="AW25" s="50"/>
      <c r="AX25" s="49"/>
      <c r="AY25" s="49"/>
      <c r="AZ25" s="50"/>
      <c r="BA25" s="50"/>
      <c r="BB25" s="50"/>
      <c r="BC25" s="49"/>
      <c r="BD25" s="49"/>
      <c r="BE25" s="5"/>
      <c r="BF25" s="5"/>
      <c r="BG25" s="5"/>
      <c r="BH25" s="5"/>
      <c r="BI25" s="5"/>
      <c r="BJ25" s="5"/>
      <c r="BK25" s="5"/>
      <c r="BL25" s="5"/>
      <c r="BM25" s="5"/>
      <c r="BN25" s="5"/>
      <c r="BO25" s="5"/>
      <c r="BP25" s="5"/>
      <c r="BQ25" s="5"/>
      <c r="BR25" s="5"/>
      <c r="BS25" s="5"/>
      <c r="BT25" s="5"/>
      <c r="BU25" s="5"/>
      <c r="BV25" s="5"/>
      <c r="BW25" s="51"/>
      <c r="BX25" s="51"/>
      <c r="BY25" s="51"/>
      <c r="BZ25" s="52" t="s">
        <v>349</v>
      </c>
    </row>
    <row r="26" spans="1:78" s="63" customFormat="1" x14ac:dyDescent="0.2">
      <c r="A26" s="53"/>
      <c r="B26" s="56"/>
      <c r="C26" s="56"/>
      <c r="D26" s="57"/>
      <c r="E26" s="57"/>
      <c r="F26" s="57"/>
      <c r="G26" s="57"/>
      <c r="H26" s="57"/>
      <c r="I26" s="47">
        <f t="shared" si="6"/>
        <v>0</v>
      </c>
      <c r="J26" s="47">
        <f t="shared" si="7"/>
        <v>0</v>
      </c>
      <c r="K26" s="48"/>
      <c r="L26" s="48"/>
      <c r="M26" s="48"/>
      <c r="N26" s="48"/>
      <c r="O26" s="48"/>
      <c r="P26" s="48"/>
      <c r="Q26" s="48"/>
      <c r="R26" s="48"/>
      <c r="S26" s="48"/>
      <c r="T26" s="48"/>
      <c r="U26" s="47"/>
      <c r="V26" s="47"/>
      <c r="W26" s="48"/>
      <c r="X26" s="48"/>
      <c r="Y26" s="48"/>
      <c r="Z26" s="48"/>
      <c r="AA26" s="48"/>
      <c r="AB26" s="48"/>
      <c r="AC26" s="48"/>
      <c r="AD26" s="49"/>
      <c r="AE26" s="49"/>
      <c r="AF26" s="50"/>
      <c r="AG26" s="50"/>
      <c r="AH26" s="50"/>
      <c r="AI26" s="50"/>
      <c r="AJ26" s="50"/>
      <c r="AK26" s="50"/>
      <c r="AL26" s="50"/>
      <c r="AM26" s="50"/>
      <c r="AN26" s="50"/>
      <c r="AO26" s="50"/>
      <c r="AP26" s="49"/>
      <c r="AQ26" s="49"/>
      <c r="AR26" s="50"/>
      <c r="AS26" s="50"/>
      <c r="AT26" s="50"/>
      <c r="AU26" s="50"/>
      <c r="AV26" s="50"/>
      <c r="AW26" s="50"/>
      <c r="AX26" s="49"/>
      <c r="AY26" s="49"/>
      <c r="AZ26" s="50"/>
      <c r="BA26" s="50"/>
      <c r="BB26" s="50"/>
      <c r="BC26" s="49"/>
      <c r="BD26" s="49"/>
      <c r="BE26" s="5"/>
      <c r="BF26" s="5"/>
      <c r="BG26" s="5"/>
      <c r="BH26" s="5"/>
      <c r="BI26" s="5"/>
      <c r="BJ26" s="5"/>
      <c r="BK26" s="5"/>
      <c r="BL26" s="5"/>
      <c r="BM26" s="5"/>
      <c r="BN26" s="5"/>
      <c r="BO26" s="5"/>
      <c r="BP26" s="5"/>
      <c r="BQ26" s="5"/>
      <c r="BR26" s="5"/>
      <c r="BS26" s="5"/>
      <c r="BT26" s="5"/>
      <c r="BU26" s="5"/>
      <c r="BV26" s="5"/>
      <c r="BW26" s="51"/>
      <c r="BX26" s="51"/>
      <c r="BY26" s="51"/>
      <c r="BZ26" s="52" t="s">
        <v>349</v>
      </c>
    </row>
    <row r="27" spans="1:78" s="63" customFormat="1" x14ac:dyDescent="0.2">
      <c r="A27" s="53"/>
      <c r="B27" s="56"/>
      <c r="C27" s="56"/>
      <c r="D27" s="57"/>
      <c r="E27" s="57"/>
      <c r="F27" s="57"/>
      <c r="G27" s="57"/>
      <c r="H27" s="57"/>
      <c r="I27" s="47">
        <f t="shared" si="6"/>
        <v>0</v>
      </c>
      <c r="J27" s="47">
        <f t="shared" si="7"/>
        <v>0</v>
      </c>
      <c r="K27" s="48"/>
      <c r="L27" s="48"/>
      <c r="M27" s="48"/>
      <c r="N27" s="48"/>
      <c r="O27" s="48"/>
      <c r="P27" s="48"/>
      <c r="Q27" s="48"/>
      <c r="R27" s="48"/>
      <c r="S27" s="48"/>
      <c r="T27" s="48"/>
      <c r="U27" s="47"/>
      <c r="V27" s="47"/>
      <c r="W27" s="48"/>
      <c r="X27" s="48"/>
      <c r="Y27" s="48"/>
      <c r="Z27" s="48"/>
      <c r="AA27" s="48"/>
      <c r="AB27" s="48"/>
      <c r="AC27" s="48"/>
      <c r="AD27" s="49"/>
      <c r="AE27" s="49"/>
      <c r="AF27" s="50"/>
      <c r="AG27" s="50"/>
      <c r="AH27" s="50"/>
      <c r="AI27" s="50"/>
      <c r="AJ27" s="50"/>
      <c r="AK27" s="50"/>
      <c r="AL27" s="50"/>
      <c r="AM27" s="50"/>
      <c r="AN27" s="50"/>
      <c r="AO27" s="50"/>
      <c r="AP27" s="49"/>
      <c r="AQ27" s="49"/>
      <c r="AR27" s="50"/>
      <c r="AS27" s="50"/>
      <c r="AT27" s="50"/>
      <c r="AU27" s="50"/>
      <c r="AV27" s="50"/>
      <c r="AW27" s="50"/>
      <c r="AX27" s="49"/>
      <c r="AY27" s="49"/>
      <c r="AZ27" s="50"/>
      <c r="BA27" s="50"/>
      <c r="BB27" s="50"/>
      <c r="BC27" s="49"/>
      <c r="BD27" s="49"/>
      <c r="BE27" s="5"/>
      <c r="BF27" s="5"/>
      <c r="BG27" s="5"/>
      <c r="BH27" s="5"/>
      <c r="BI27" s="5"/>
      <c r="BJ27" s="5"/>
      <c r="BK27" s="5"/>
      <c r="BL27" s="5"/>
      <c r="BM27" s="5"/>
      <c r="BN27" s="5"/>
      <c r="BO27" s="5"/>
      <c r="BP27" s="5"/>
      <c r="BQ27" s="5"/>
      <c r="BR27" s="5"/>
      <c r="BS27" s="5"/>
      <c r="BT27" s="5"/>
      <c r="BU27" s="5"/>
      <c r="BV27" s="5"/>
      <c r="BW27" s="51"/>
      <c r="BX27" s="51"/>
      <c r="BY27" s="51"/>
      <c r="BZ27" s="52" t="s">
        <v>349</v>
      </c>
    </row>
    <row r="28" spans="1:78" s="63" customFormat="1" x14ac:dyDescent="0.2">
      <c r="A28" s="53"/>
      <c r="B28" s="56"/>
      <c r="C28" s="56"/>
      <c r="D28" s="57"/>
      <c r="E28" s="57"/>
      <c r="F28" s="57"/>
      <c r="G28" s="57"/>
      <c r="H28" s="57"/>
      <c r="I28" s="47">
        <f t="shared" si="6"/>
        <v>0</v>
      </c>
      <c r="J28" s="47">
        <f t="shared" si="7"/>
        <v>0</v>
      </c>
      <c r="K28" s="48"/>
      <c r="L28" s="48"/>
      <c r="M28" s="48"/>
      <c r="N28" s="48"/>
      <c r="O28" s="48"/>
      <c r="P28" s="48"/>
      <c r="Q28" s="48"/>
      <c r="R28" s="48"/>
      <c r="S28" s="48"/>
      <c r="T28" s="48"/>
      <c r="U28" s="47"/>
      <c r="V28" s="47"/>
      <c r="W28" s="48"/>
      <c r="X28" s="48"/>
      <c r="Y28" s="48"/>
      <c r="Z28" s="48"/>
      <c r="AA28" s="48"/>
      <c r="AB28" s="48"/>
      <c r="AC28" s="48"/>
      <c r="AD28" s="49"/>
      <c r="AE28" s="49"/>
      <c r="AF28" s="50"/>
      <c r="AG28" s="50"/>
      <c r="AH28" s="50"/>
      <c r="AI28" s="50"/>
      <c r="AJ28" s="50"/>
      <c r="AK28" s="50"/>
      <c r="AL28" s="50"/>
      <c r="AM28" s="50"/>
      <c r="AN28" s="50"/>
      <c r="AO28" s="50"/>
      <c r="AP28" s="49"/>
      <c r="AQ28" s="49"/>
      <c r="AR28" s="50"/>
      <c r="AS28" s="50"/>
      <c r="AT28" s="50"/>
      <c r="AU28" s="50"/>
      <c r="AV28" s="50"/>
      <c r="AW28" s="50"/>
      <c r="AX28" s="49"/>
      <c r="AY28" s="49"/>
      <c r="AZ28" s="50"/>
      <c r="BA28" s="50"/>
      <c r="BB28" s="50"/>
      <c r="BC28" s="49"/>
      <c r="BD28" s="49"/>
      <c r="BE28" s="5"/>
      <c r="BF28" s="5"/>
      <c r="BG28" s="5"/>
      <c r="BH28" s="5"/>
      <c r="BI28" s="5"/>
      <c r="BJ28" s="5"/>
      <c r="BK28" s="5"/>
      <c r="BL28" s="5"/>
      <c r="BM28" s="5"/>
      <c r="BN28" s="5"/>
      <c r="BO28" s="5"/>
      <c r="BP28" s="5"/>
      <c r="BQ28" s="5"/>
      <c r="BR28" s="5"/>
      <c r="BS28" s="5"/>
      <c r="BT28" s="5"/>
      <c r="BU28" s="5"/>
      <c r="BV28" s="5"/>
      <c r="BW28" s="51"/>
      <c r="BX28" s="51"/>
      <c r="BY28" s="51"/>
      <c r="BZ28" s="52" t="s">
        <v>349</v>
      </c>
    </row>
    <row r="29" spans="1:78" s="63" customFormat="1" x14ac:dyDescent="0.2">
      <c r="A29" s="53"/>
      <c r="B29" s="56"/>
      <c r="C29" s="56"/>
      <c r="D29" s="57"/>
      <c r="E29" s="57"/>
      <c r="F29" s="57"/>
      <c r="G29" s="57"/>
      <c r="H29" s="57"/>
      <c r="I29" s="47">
        <f t="shared" si="6"/>
        <v>0</v>
      </c>
      <c r="J29" s="47">
        <f t="shared" si="7"/>
        <v>0</v>
      </c>
      <c r="K29" s="48"/>
      <c r="L29" s="48"/>
      <c r="M29" s="48"/>
      <c r="N29" s="48"/>
      <c r="O29" s="48"/>
      <c r="P29" s="48"/>
      <c r="Q29" s="48"/>
      <c r="R29" s="48"/>
      <c r="S29" s="48"/>
      <c r="T29" s="48"/>
      <c r="U29" s="47"/>
      <c r="V29" s="47"/>
      <c r="W29" s="48"/>
      <c r="X29" s="48"/>
      <c r="Y29" s="48"/>
      <c r="Z29" s="48"/>
      <c r="AA29" s="48"/>
      <c r="AB29" s="48"/>
      <c r="AC29" s="48"/>
      <c r="AD29" s="49"/>
      <c r="AE29" s="49"/>
      <c r="AF29" s="50"/>
      <c r="AG29" s="50"/>
      <c r="AH29" s="50"/>
      <c r="AI29" s="50"/>
      <c r="AJ29" s="50"/>
      <c r="AK29" s="50"/>
      <c r="AL29" s="50"/>
      <c r="AM29" s="50"/>
      <c r="AN29" s="50"/>
      <c r="AO29" s="50"/>
      <c r="AP29" s="49"/>
      <c r="AQ29" s="49"/>
      <c r="AR29" s="50"/>
      <c r="AS29" s="50"/>
      <c r="AT29" s="50"/>
      <c r="AU29" s="50"/>
      <c r="AV29" s="50"/>
      <c r="AW29" s="50"/>
      <c r="AX29" s="49"/>
      <c r="AY29" s="49"/>
      <c r="AZ29" s="50"/>
      <c r="BA29" s="50"/>
      <c r="BB29" s="50"/>
      <c r="BC29" s="49"/>
      <c r="BD29" s="49"/>
      <c r="BE29" s="5"/>
      <c r="BF29" s="5"/>
      <c r="BG29" s="5"/>
      <c r="BH29" s="5"/>
      <c r="BI29" s="5"/>
      <c r="BJ29" s="5"/>
      <c r="BK29" s="5"/>
      <c r="BL29" s="5"/>
      <c r="BM29" s="5"/>
      <c r="BN29" s="5"/>
      <c r="BO29" s="5"/>
      <c r="BP29" s="5"/>
      <c r="BQ29" s="5"/>
      <c r="BR29" s="5"/>
      <c r="BS29" s="5"/>
      <c r="BT29" s="5"/>
      <c r="BU29" s="5"/>
      <c r="BV29" s="5"/>
      <c r="BW29" s="51"/>
      <c r="BX29" s="51"/>
      <c r="BY29" s="51"/>
      <c r="BZ29" s="52" t="s">
        <v>349</v>
      </c>
    </row>
    <row r="30" spans="1:78" s="63" customFormat="1" x14ac:dyDescent="0.2">
      <c r="A30" s="53"/>
      <c r="B30" s="56"/>
      <c r="C30" s="56"/>
      <c r="D30" s="57"/>
      <c r="E30" s="57"/>
      <c r="F30" s="57"/>
      <c r="G30" s="57"/>
      <c r="H30" s="57"/>
      <c r="I30" s="47">
        <f t="shared" si="6"/>
        <v>0</v>
      </c>
      <c r="J30" s="47">
        <f t="shared" si="7"/>
        <v>0</v>
      </c>
      <c r="K30" s="48"/>
      <c r="L30" s="48"/>
      <c r="M30" s="48"/>
      <c r="N30" s="48"/>
      <c r="O30" s="48"/>
      <c r="P30" s="48"/>
      <c r="Q30" s="48"/>
      <c r="R30" s="48"/>
      <c r="S30" s="48"/>
      <c r="T30" s="48"/>
      <c r="U30" s="47"/>
      <c r="V30" s="47"/>
      <c r="W30" s="48"/>
      <c r="X30" s="48"/>
      <c r="Y30" s="48"/>
      <c r="Z30" s="48"/>
      <c r="AA30" s="48"/>
      <c r="AB30" s="48"/>
      <c r="AC30" s="48"/>
      <c r="AD30" s="49"/>
      <c r="AE30" s="49"/>
      <c r="AF30" s="50"/>
      <c r="AG30" s="50"/>
      <c r="AH30" s="50"/>
      <c r="AI30" s="50"/>
      <c r="AJ30" s="50"/>
      <c r="AK30" s="50"/>
      <c r="AL30" s="50"/>
      <c r="AM30" s="50"/>
      <c r="AN30" s="50"/>
      <c r="AO30" s="50"/>
      <c r="AP30" s="49"/>
      <c r="AQ30" s="49"/>
      <c r="AR30" s="50"/>
      <c r="AS30" s="50"/>
      <c r="AT30" s="50"/>
      <c r="AU30" s="50"/>
      <c r="AV30" s="50"/>
      <c r="AW30" s="50"/>
      <c r="AX30" s="49"/>
      <c r="AY30" s="49"/>
      <c r="AZ30" s="50"/>
      <c r="BA30" s="50"/>
      <c r="BB30" s="50"/>
      <c r="BC30" s="49"/>
      <c r="BD30" s="49"/>
      <c r="BE30" s="5"/>
      <c r="BF30" s="5"/>
      <c r="BG30" s="5"/>
      <c r="BH30" s="5"/>
      <c r="BI30" s="5"/>
      <c r="BJ30" s="5"/>
      <c r="BK30" s="5"/>
      <c r="BL30" s="5"/>
      <c r="BM30" s="5"/>
      <c r="BN30" s="5"/>
      <c r="BO30" s="5"/>
      <c r="BP30" s="5"/>
      <c r="BQ30" s="5"/>
      <c r="BR30" s="5"/>
      <c r="BS30" s="5"/>
      <c r="BT30" s="5"/>
      <c r="BU30" s="5"/>
      <c r="BV30" s="5"/>
      <c r="BW30" s="51"/>
      <c r="BX30" s="51"/>
      <c r="BY30" s="51"/>
      <c r="BZ30" s="52" t="s">
        <v>349</v>
      </c>
    </row>
    <row r="31" spans="1:78" s="63" customFormat="1" x14ac:dyDescent="0.2">
      <c r="A31" s="53"/>
      <c r="B31" s="56"/>
      <c r="C31" s="56"/>
      <c r="D31" s="57"/>
      <c r="E31" s="57"/>
      <c r="F31" s="57"/>
      <c r="G31" s="57"/>
      <c r="H31" s="57"/>
      <c r="I31" s="47">
        <f t="shared" si="6"/>
        <v>0</v>
      </c>
      <c r="J31" s="47">
        <f t="shared" si="7"/>
        <v>0</v>
      </c>
      <c r="K31" s="48"/>
      <c r="L31" s="48"/>
      <c r="M31" s="48"/>
      <c r="N31" s="48"/>
      <c r="O31" s="48"/>
      <c r="P31" s="48"/>
      <c r="Q31" s="48"/>
      <c r="R31" s="48"/>
      <c r="S31" s="48"/>
      <c r="T31" s="48"/>
      <c r="U31" s="47"/>
      <c r="V31" s="47"/>
      <c r="W31" s="48"/>
      <c r="X31" s="48"/>
      <c r="Y31" s="48"/>
      <c r="Z31" s="48"/>
      <c r="AA31" s="48"/>
      <c r="AB31" s="48"/>
      <c r="AC31" s="48"/>
      <c r="AD31" s="49"/>
      <c r="AE31" s="49"/>
      <c r="AF31" s="50"/>
      <c r="AG31" s="50"/>
      <c r="AH31" s="50"/>
      <c r="AI31" s="50"/>
      <c r="AJ31" s="50"/>
      <c r="AK31" s="50"/>
      <c r="AL31" s="50"/>
      <c r="AM31" s="50"/>
      <c r="AN31" s="50"/>
      <c r="AO31" s="50"/>
      <c r="AP31" s="49"/>
      <c r="AQ31" s="49"/>
      <c r="AR31" s="50"/>
      <c r="AS31" s="50"/>
      <c r="AT31" s="50"/>
      <c r="AU31" s="50"/>
      <c r="AV31" s="50"/>
      <c r="AW31" s="50"/>
      <c r="AX31" s="49"/>
      <c r="AY31" s="49"/>
      <c r="AZ31" s="50"/>
      <c r="BA31" s="50"/>
      <c r="BB31" s="50"/>
      <c r="BC31" s="49"/>
      <c r="BD31" s="49"/>
      <c r="BE31" s="5"/>
      <c r="BF31" s="5"/>
      <c r="BG31" s="5"/>
      <c r="BH31" s="5"/>
      <c r="BI31" s="5"/>
      <c r="BJ31" s="5"/>
      <c r="BK31" s="5"/>
      <c r="BL31" s="5"/>
      <c r="BM31" s="5"/>
      <c r="BN31" s="5"/>
      <c r="BO31" s="5"/>
      <c r="BP31" s="5"/>
      <c r="BQ31" s="5"/>
      <c r="BR31" s="5"/>
      <c r="BS31" s="5"/>
      <c r="BT31" s="5"/>
      <c r="BU31" s="5"/>
      <c r="BV31" s="5"/>
      <c r="BW31" s="51"/>
      <c r="BX31" s="51"/>
      <c r="BY31" s="51"/>
      <c r="BZ31" s="52" t="s">
        <v>349</v>
      </c>
    </row>
    <row r="32" spans="1:78" s="63" customFormat="1" x14ac:dyDescent="0.2">
      <c r="A32" s="53"/>
      <c r="B32" s="56"/>
      <c r="C32" s="56"/>
      <c r="D32" s="57"/>
      <c r="E32" s="57"/>
      <c r="F32" s="57"/>
      <c r="G32" s="57"/>
      <c r="H32" s="57"/>
      <c r="I32" s="47">
        <f t="shared" si="6"/>
        <v>0</v>
      </c>
      <c r="J32" s="47">
        <f t="shared" si="7"/>
        <v>0</v>
      </c>
      <c r="K32" s="48"/>
      <c r="L32" s="48"/>
      <c r="M32" s="48"/>
      <c r="N32" s="48"/>
      <c r="O32" s="48"/>
      <c r="P32" s="48"/>
      <c r="Q32" s="48"/>
      <c r="R32" s="48"/>
      <c r="S32" s="48"/>
      <c r="T32" s="48"/>
      <c r="U32" s="47"/>
      <c r="V32" s="47"/>
      <c r="W32" s="48"/>
      <c r="X32" s="48"/>
      <c r="Y32" s="48"/>
      <c r="Z32" s="48"/>
      <c r="AA32" s="48"/>
      <c r="AB32" s="48"/>
      <c r="AC32" s="48"/>
      <c r="AD32" s="49"/>
      <c r="AE32" s="49"/>
      <c r="AF32" s="50"/>
      <c r="AG32" s="50"/>
      <c r="AH32" s="50"/>
      <c r="AI32" s="50"/>
      <c r="AJ32" s="50"/>
      <c r="AK32" s="50"/>
      <c r="AL32" s="50"/>
      <c r="AM32" s="50"/>
      <c r="AN32" s="50"/>
      <c r="AO32" s="50"/>
      <c r="AP32" s="49"/>
      <c r="AQ32" s="49"/>
      <c r="AR32" s="50"/>
      <c r="AS32" s="50"/>
      <c r="AT32" s="50"/>
      <c r="AU32" s="50"/>
      <c r="AV32" s="50"/>
      <c r="AW32" s="50"/>
      <c r="AX32" s="49"/>
      <c r="AY32" s="49"/>
      <c r="AZ32" s="50"/>
      <c r="BA32" s="50"/>
      <c r="BB32" s="50"/>
      <c r="BC32" s="49"/>
      <c r="BD32" s="49"/>
      <c r="BE32" s="5"/>
      <c r="BF32" s="5"/>
      <c r="BG32" s="5"/>
      <c r="BH32" s="5"/>
      <c r="BI32" s="5"/>
      <c r="BJ32" s="5"/>
      <c r="BK32" s="5"/>
      <c r="BL32" s="5"/>
      <c r="BM32" s="5"/>
      <c r="BN32" s="5"/>
      <c r="BO32" s="5"/>
      <c r="BP32" s="5"/>
      <c r="BQ32" s="5"/>
      <c r="BR32" s="5"/>
      <c r="BS32" s="5"/>
      <c r="BT32" s="5"/>
      <c r="BU32" s="5"/>
      <c r="BV32" s="5"/>
      <c r="BW32" s="51"/>
      <c r="BX32" s="51"/>
      <c r="BY32" s="51"/>
      <c r="BZ32" s="52" t="s">
        <v>349</v>
      </c>
    </row>
    <row r="33" spans="1:78" s="63" customFormat="1" x14ac:dyDescent="0.2">
      <c r="A33" s="53"/>
      <c r="B33" s="56"/>
      <c r="C33" s="56"/>
      <c r="D33" s="57"/>
      <c r="E33" s="57"/>
      <c r="F33" s="57"/>
      <c r="G33" s="57"/>
      <c r="H33" s="57"/>
      <c r="I33" s="47">
        <f t="shared" si="6"/>
        <v>0</v>
      </c>
      <c r="J33" s="47">
        <f t="shared" si="7"/>
        <v>0</v>
      </c>
      <c r="K33" s="48"/>
      <c r="L33" s="48"/>
      <c r="M33" s="48"/>
      <c r="N33" s="48"/>
      <c r="O33" s="48"/>
      <c r="P33" s="48"/>
      <c r="Q33" s="48"/>
      <c r="R33" s="48"/>
      <c r="S33" s="48"/>
      <c r="T33" s="48"/>
      <c r="U33" s="47"/>
      <c r="V33" s="47"/>
      <c r="W33" s="48"/>
      <c r="X33" s="48"/>
      <c r="Y33" s="48"/>
      <c r="Z33" s="48"/>
      <c r="AA33" s="48"/>
      <c r="AB33" s="48"/>
      <c r="AC33" s="48"/>
      <c r="AD33" s="49"/>
      <c r="AE33" s="49"/>
      <c r="AF33" s="50"/>
      <c r="AG33" s="50"/>
      <c r="AH33" s="50"/>
      <c r="AI33" s="50"/>
      <c r="AJ33" s="50"/>
      <c r="AK33" s="50"/>
      <c r="AL33" s="50"/>
      <c r="AM33" s="50"/>
      <c r="AN33" s="50"/>
      <c r="AO33" s="50"/>
      <c r="AP33" s="49"/>
      <c r="AQ33" s="49"/>
      <c r="AR33" s="50"/>
      <c r="AS33" s="50"/>
      <c r="AT33" s="50"/>
      <c r="AU33" s="50"/>
      <c r="AV33" s="50"/>
      <c r="AW33" s="50"/>
      <c r="AX33" s="49"/>
      <c r="AY33" s="49"/>
      <c r="AZ33" s="50"/>
      <c r="BA33" s="50"/>
      <c r="BB33" s="50"/>
      <c r="BC33" s="49"/>
      <c r="BD33" s="49"/>
      <c r="BE33" s="5"/>
      <c r="BF33" s="5"/>
      <c r="BG33" s="5"/>
      <c r="BH33" s="5"/>
      <c r="BI33" s="5"/>
      <c r="BJ33" s="5"/>
      <c r="BK33" s="5"/>
      <c r="BL33" s="5"/>
      <c r="BM33" s="5"/>
      <c r="BN33" s="5"/>
      <c r="BO33" s="5"/>
      <c r="BP33" s="5"/>
      <c r="BQ33" s="5"/>
      <c r="BR33" s="5"/>
      <c r="BS33" s="5"/>
      <c r="BT33" s="5"/>
      <c r="BU33" s="5"/>
      <c r="BV33" s="5"/>
      <c r="BW33" s="51"/>
      <c r="BX33" s="51"/>
      <c r="BY33" s="51"/>
      <c r="BZ33" s="52" t="s">
        <v>349</v>
      </c>
    </row>
    <row r="34" spans="1:78" s="63" customFormat="1" x14ac:dyDescent="0.2">
      <c r="A34" s="53"/>
      <c r="B34" s="56"/>
      <c r="C34" s="56"/>
      <c r="D34" s="57"/>
      <c r="E34" s="57"/>
      <c r="F34" s="57"/>
      <c r="G34" s="57"/>
      <c r="H34" s="57"/>
      <c r="I34" s="47">
        <f t="shared" si="6"/>
        <v>0</v>
      </c>
      <c r="J34" s="47">
        <f t="shared" si="7"/>
        <v>0</v>
      </c>
      <c r="K34" s="48"/>
      <c r="L34" s="48"/>
      <c r="M34" s="48"/>
      <c r="N34" s="48"/>
      <c r="O34" s="48"/>
      <c r="P34" s="48"/>
      <c r="Q34" s="48"/>
      <c r="R34" s="48"/>
      <c r="S34" s="48"/>
      <c r="T34" s="48"/>
      <c r="U34" s="47"/>
      <c r="V34" s="47"/>
      <c r="W34" s="48"/>
      <c r="X34" s="48"/>
      <c r="Y34" s="48"/>
      <c r="Z34" s="48"/>
      <c r="AA34" s="48"/>
      <c r="AB34" s="48"/>
      <c r="AC34" s="48"/>
      <c r="AD34" s="49"/>
      <c r="AE34" s="49"/>
      <c r="AF34" s="50"/>
      <c r="AG34" s="50"/>
      <c r="AH34" s="50"/>
      <c r="AI34" s="50"/>
      <c r="AJ34" s="50"/>
      <c r="AK34" s="50"/>
      <c r="AL34" s="50"/>
      <c r="AM34" s="50"/>
      <c r="AN34" s="50"/>
      <c r="AO34" s="50"/>
      <c r="AP34" s="49"/>
      <c r="AQ34" s="49"/>
      <c r="AR34" s="50"/>
      <c r="AS34" s="50"/>
      <c r="AT34" s="50"/>
      <c r="AU34" s="50"/>
      <c r="AV34" s="50"/>
      <c r="AW34" s="50"/>
      <c r="AX34" s="49"/>
      <c r="AY34" s="49"/>
      <c r="AZ34" s="50"/>
      <c r="BA34" s="50"/>
      <c r="BB34" s="50"/>
      <c r="BC34" s="49"/>
      <c r="BD34" s="49"/>
      <c r="BE34" s="5"/>
      <c r="BF34" s="5"/>
      <c r="BG34" s="5"/>
      <c r="BH34" s="5"/>
      <c r="BI34" s="5"/>
      <c r="BJ34" s="5"/>
      <c r="BK34" s="5"/>
      <c r="BL34" s="5"/>
      <c r="BM34" s="5"/>
      <c r="BN34" s="5"/>
      <c r="BO34" s="5"/>
      <c r="BP34" s="5"/>
      <c r="BQ34" s="5"/>
      <c r="BR34" s="5"/>
      <c r="BS34" s="5"/>
      <c r="BT34" s="5"/>
      <c r="BU34" s="5"/>
      <c r="BV34" s="5"/>
      <c r="BW34" s="51"/>
      <c r="BX34" s="51"/>
      <c r="BY34" s="51"/>
      <c r="BZ34" s="52" t="s">
        <v>349</v>
      </c>
    </row>
    <row r="35" spans="1:78" s="63" customFormat="1" x14ac:dyDescent="0.2">
      <c r="A35" s="53"/>
      <c r="B35" s="56"/>
      <c r="C35" s="56"/>
      <c r="D35" s="57"/>
      <c r="E35" s="57"/>
      <c r="F35" s="57"/>
      <c r="G35" s="57"/>
      <c r="H35" s="57"/>
      <c r="I35" s="47">
        <f t="shared" si="6"/>
        <v>0</v>
      </c>
      <c r="J35" s="47">
        <f t="shared" si="7"/>
        <v>0</v>
      </c>
      <c r="K35" s="48"/>
      <c r="L35" s="48"/>
      <c r="M35" s="48"/>
      <c r="N35" s="48"/>
      <c r="O35" s="48"/>
      <c r="P35" s="48"/>
      <c r="Q35" s="48"/>
      <c r="R35" s="48"/>
      <c r="S35" s="48"/>
      <c r="T35" s="48"/>
      <c r="U35" s="47"/>
      <c r="V35" s="47"/>
      <c r="W35" s="48"/>
      <c r="X35" s="48"/>
      <c r="Y35" s="48"/>
      <c r="Z35" s="48"/>
      <c r="AA35" s="48"/>
      <c r="AB35" s="48"/>
      <c r="AC35" s="48"/>
      <c r="AD35" s="49"/>
      <c r="AE35" s="49"/>
      <c r="AF35" s="50"/>
      <c r="AG35" s="50"/>
      <c r="AH35" s="50"/>
      <c r="AI35" s="50"/>
      <c r="AJ35" s="50"/>
      <c r="AK35" s="50"/>
      <c r="AL35" s="50"/>
      <c r="AM35" s="50"/>
      <c r="AN35" s="50"/>
      <c r="AO35" s="50"/>
      <c r="AP35" s="49"/>
      <c r="AQ35" s="49"/>
      <c r="AR35" s="50"/>
      <c r="AS35" s="50"/>
      <c r="AT35" s="50"/>
      <c r="AU35" s="50"/>
      <c r="AV35" s="50"/>
      <c r="AW35" s="50"/>
      <c r="AX35" s="49"/>
      <c r="AY35" s="49"/>
      <c r="AZ35" s="50"/>
      <c r="BA35" s="50"/>
      <c r="BB35" s="50"/>
      <c r="BC35" s="49"/>
      <c r="BD35" s="49"/>
      <c r="BE35" s="5"/>
      <c r="BF35" s="5"/>
      <c r="BG35" s="5"/>
      <c r="BH35" s="5"/>
      <c r="BI35" s="5"/>
      <c r="BJ35" s="5"/>
      <c r="BK35" s="5"/>
      <c r="BL35" s="5"/>
      <c r="BM35" s="5"/>
      <c r="BN35" s="5"/>
      <c r="BO35" s="5"/>
      <c r="BP35" s="5"/>
      <c r="BQ35" s="5"/>
      <c r="BR35" s="5"/>
      <c r="BS35" s="5"/>
      <c r="BT35" s="5"/>
      <c r="BU35" s="5"/>
      <c r="BV35" s="5"/>
      <c r="BW35" s="51"/>
      <c r="BX35" s="51"/>
      <c r="BY35" s="51"/>
      <c r="BZ35" s="52" t="s">
        <v>349</v>
      </c>
    </row>
    <row r="36" spans="1:78" s="63" customFormat="1" x14ac:dyDescent="0.2">
      <c r="A36" s="53"/>
      <c r="B36" s="56"/>
      <c r="C36" s="56"/>
      <c r="D36" s="57"/>
      <c r="E36" s="57"/>
      <c r="F36" s="57"/>
      <c r="G36" s="57"/>
      <c r="H36" s="57"/>
      <c r="I36" s="47">
        <f t="shared" si="6"/>
        <v>0</v>
      </c>
      <c r="J36" s="47">
        <f t="shared" si="7"/>
        <v>0</v>
      </c>
      <c r="K36" s="48"/>
      <c r="L36" s="48"/>
      <c r="M36" s="48"/>
      <c r="N36" s="48"/>
      <c r="O36" s="48"/>
      <c r="P36" s="48"/>
      <c r="Q36" s="48"/>
      <c r="R36" s="48"/>
      <c r="S36" s="48"/>
      <c r="T36" s="48"/>
      <c r="U36" s="47"/>
      <c r="V36" s="47"/>
      <c r="W36" s="48"/>
      <c r="X36" s="48"/>
      <c r="Y36" s="48"/>
      <c r="Z36" s="48"/>
      <c r="AA36" s="48"/>
      <c r="AB36" s="48"/>
      <c r="AC36" s="48"/>
      <c r="AD36" s="49"/>
      <c r="AE36" s="49"/>
      <c r="AF36" s="50"/>
      <c r="AG36" s="50"/>
      <c r="AH36" s="50"/>
      <c r="AI36" s="50"/>
      <c r="AJ36" s="50"/>
      <c r="AK36" s="50"/>
      <c r="AL36" s="50"/>
      <c r="AM36" s="50"/>
      <c r="AN36" s="50"/>
      <c r="AO36" s="50"/>
      <c r="AP36" s="49"/>
      <c r="AQ36" s="49"/>
      <c r="AR36" s="50"/>
      <c r="AS36" s="50"/>
      <c r="AT36" s="50"/>
      <c r="AU36" s="50"/>
      <c r="AV36" s="50"/>
      <c r="AW36" s="50"/>
      <c r="AX36" s="49"/>
      <c r="AY36" s="49"/>
      <c r="AZ36" s="50"/>
      <c r="BA36" s="50"/>
      <c r="BB36" s="50"/>
      <c r="BC36" s="49"/>
      <c r="BD36" s="49"/>
      <c r="BE36" s="5"/>
      <c r="BF36" s="5"/>
      <c r="BG36" s="5"/>
      <c r="BH36" s="5"/>
      <c r="BI36" s="5"/>
      <c r="BJ36" s="5"/>
      <c r="BK36" s="5"/>
      <c r="BL36" s="5"/>
      <c r="BM36" s="5"/>
      <c r="BN36" s="5"/>
      <c r="BO36" s="5"/>
      <c r="BP36" s="5"/>
      <c r="BQ36" s="5"/>
      <c r="BR36" s="5"/>
      <c r="BS36" s="5"/>
      <c r="BT36" s="5"/>
      <c r="BU36" s="5"/>
      <c r="BV36" s="5"/>
      <c r="BW36" s="51"/>
      <c r="BX36" s="51"/>
      <c r="BY36" s="51"/>
      <c r="BZ36" s="52" t="s">
        <v>349</v>
      </c>
    </row>
    <row r="37" spans="1:78" s="63" customFormat="1" x14ac:dyDescent="0.2">
      <c r="A37" s="53"/>
      <c r="B37" s="56"/>
      <c r="C37" s="56"/>
      <c r="D37" s="57"/>
      <c r="E37" s="57"/>
      <c r="F37" s="57"/>
      <c r="G37" s="57"/>
      <c r="H37" s="57"/>
      <c r="I37" s="47">
        <f t="shared" si="6"/>
        <v>0</v>
      </c>
      <c r="J37" s="47">
        <f t="shared" si="7"/>
        <v>0</v>
      </c>
      <c r="K37" s="48"/>
      <c r="L37" s="48"/>
      <c r="M37" s="48"/>
      <c r="N37" s="48"/>
      <c r="O37" s="48"/>
      <c r="P37" s="48"/>
      <c r="Q37" s="48"/>
      <c r="R37" s="48"/>
      <c r="S37" s="48"/>
      <c r="T37" s="48"/>
      <c r="U37" s="47"/>
      <c r="V37" s="47"/>
      <c r="W37" s="48"/>
      <c r="X37" s="48"/>
      <c r="Y37" s="48"/>
      <c r="Z37" s="48"/>
      <c r="AA37" s="48"/>
      <c r="AB37" s="48"/>
      <c r="AC37" s="48"/>
      <c r="AD37" s="49"/>
      <c r="AE37" s="49"/>
      <c r="AF37" s="50"/>
      <c r="AG37" s="50"/>
      <c r="AH37" s="50"/>
      <c r="AI37" s="50"/>
      <c r="AJ37" s="50"/>
      <c r="AK37" s="50"/>
      <c r="AL37" s="50"/>
      <c r="AM37" s="50"/>
      <c r="AN37" s="50"/>
      <c r="AO37" s="50"/>
      <c r="AP37" s="49"/>
      <c r="AQ37" s="49"/>
      <c r="AR37" s="50"/>
      <c r="AS37" s="50"/>
      <c r="AT37" s="50"/>
      <c r="AU37" s="50"/>
      <c r="AV37" s="50"/>
      <c r="AW37" s="50"/>
      <c r="AX37" s="49"/>
      <c r="AY37" s="49"/>
      <c r="AZ37" s="50"/>
      <c r="BA37" s="50"/>
      <c r="BB37" s="50"/>
      <c r="BC37" s="49"/>
      <c r="BD37" s="49"/>
      <c r="BE37" s="5"/>
      <c r="BF37" s="5"/>
      <c r="BG37" s="5"/>
      <c r="BH37" s="5"/>
      <c r="BI37" s="5"/>
      <c r="BJ37" s="5"/>
      <c r="BK37" s="5"/>
      <c r="BL37" s="5"/>
      <c r="BM37" s="5"/>
      <c r="BN37" s="5"/>
      <c r="BO37" s="5"/>
      <c r="BP37" s="5"/>
      <c r="BQ37" s="5"/>
      <c r="BR37" s="5"/>
      <c r="BS37" s="5"/>
      <c r="BT37" s="5"/>
      <c r="BU37" s="5"/>
      <c r="BV37" s="5"/>
      <c r="BW37" s="51"/>
      <c r="BX37" s="51"/>
      <c r="BY37" s="51"/>
      <c r="BZ37" s="52" t="s">
        <v>349</v>
      </c>
    </row>
    <row r="38" spans="1:78" s="63" customFormat="1" x14ac:dyDescent="0.2">
      <c r="A38" s="53"/>
      <c r="B38" s="56"/>
      <c r="C38" s="56"/>
      <c r="D38" s="57"/>
      <c r="E38" s="57"/>
      <c r="F38" s="57"/>
      <c r="G38" s="57"/>
      <c r="H38" s="57"/>
      <c r="I38" s="47">
        <f t="shared" si="6"/>
        <v>0</v>
      </c>
      <c r="J38" s="47">
        <f t="shared" si="7"/>
        <v>0</v>
      </c>
      <c r="K38" s="48"/>
      <c r="L38" s="48"/>
      <c r="M38" s="48"/>
      <c r="N38" s="48"/>
      <c r="O38" s="48"/>
      <c r="P38" s="48"/>
      <c r="Q38" s="48"/>
      <c r="R38" s="48"/>
      <c r="S38" s="48"/>
      <c r="T38" s="48"/>
      <c r="U38" s="47"/>
      <c r="V38" s="47"/>
      <c r="W38" s="48"/>
      <c r="X38" s="48"/>
      <c r="Y38" s="48"/>
      <c r="Z38" s="48"/>
      <c r="AA38" s="48"/>
      <c r="AB38" s="48"/>
      <c r="AC38" s="48"/>
      <c r="AD38" s="49"/>
      <c r="AE38" s="49"/>
      <c r="AF38" s="50"/>
      <c r="AG38" s="50"/>
      <c r="AH38" s="50"/>
      <c r="AI38" s="50"/>
      <c r="AJ38" s="50"/>
      <c r="AK38" s="50"/>
      <c r="AL38" s="50"/>
      <c r="AM38" s="50"/>
      <c r="AN38" s="50"/>
      <c r="AO38" s="50"/>
      <c r="AP38" s="49"/>
      <c r="AQ38" s="49"/>
      <c r="AR38" s="50"/>
      <c r="AS38" s="50"/>
      <c r="AT38" s="50"/>
      <c r="AU38" s="50"/>
      <c r="AV38" s="50"/>
      <c r="AW38" s="50"/>
      <c r="AX38" s="49"/>
      <c r="AY38" s="49"/>
      <c r="AZ38" s="50"/>
      <c r="BA38" s="50"/>
      <c r="BB38" s="50"/>
      <c r="BC38" s="49"/>
      <c r="BD38" s="49"/>
      <c r="BE38" s="5"/>
      <c r="BF38" s="5"/>
      <c r="BG38" s="5"/>
      <c r="BH38" s="5"/>
      <c r="BI38" s="5"/>
      <c r="BJ38" s="5"/>
      <c r="BK38" s="5"/>
      <c r="BL38" s="5"/>
      <c r="BM38" s="5"/>
      <c r="BN38" s="5"/>
      <c r="BO38" s="5"/>
      <c r="BP38" s="5"/>
      <c r="BQ38" s="5"/>
      <c r="BR38" s="5"/>
      <c r="BS38" s="5"/>
      <c r="BT38" s="5"/>
      <c r="BU38" s="5"/>
      <c r="BV38" s="5"/>
      <c r="BW38" s="51"/>
      <c r="BX38" s="51"/>
      <c r="BY38" s="51"/>
      <c r="BZ38" s="52" t="s">
        <v>349</v>
      </c>
    </row>
    <row r="39" spans="1:78" s="63" customFormat="1" x14ac:dyDescent="0.2">
      <c r="A39" s="53"/>
      <c r="B39" s="56"/>
      <c r="C39" s="56"/>
      <c r="D39" s="57"/>
      <c r="E39" s="57"/>
      <c r="F39" s="57"/>
      <c r="G39" s="57"/>
      <c r="H39" s="57"/>
      <c r="I39" s="47">
        <f t="shared" si="6"/>
        <v>0</v>
      </c>
      <c r="J39" s="47">
        <f t="shared" si="7"/>
        <v>0</v>
      </c>
      <c r="K39" s="48"/>
      <c r="L39" s="48"/>
      <c r="M39" s="48"/>
      <c r="N39" s="48"/>
      <c r="O39" s="48"/>
      <c r="P39" s="48"/>
      <c r="Q39" s="48"/>
      <c r="R39" s="48"/>
      <c r="S39" s="48"/>
      <c r="T39" s="48"/>
      <c r="U39" s="47"/>
      <c r="V39" s="47"/>
      <c r="W39" s="48"/>
      <c r="X39" s="48"/>
      <c r="Y39" s="48"/>
      <c r="Z39" s="48"/>
      <c r="AA39" s="48"/>
      <c r="AB39" s="48"/>
      <c r="AC39" s="48"/>
      <c r="AD39" s="49"/>
      <c r="AE39" s="49"/>
      <c r="AF39" s="50"/>
      <c r="AG39" s="50"/>
      <c r="AH39" s="50"/>
      <c r="AI39" s="50"/>
      <c r="AJ39" s="50"/>
      <c r="AK39" s="50"/>
      <c r="AL39" s="50"/>
      <c r="AM39" s="50"/>
      <c r="AN39" s="50"/>
      <c r="AO39" s="50"/>
      <c r="AP39" s="49"/>
      <c r="AQ39" s="49"/>
      <c r="AR39" s="50"/>
      <c r="AS39" s="50"/>
      <c r="AT39" s="50"/>
      <c r="AU39" s="50"/>
      <c r="AV39" s="50"/>
      <c r="AW39" s="50"/>
      <c r="AX39" s="49"/>
      <c r="AY39" s="49"/>
      <c r="AZ39" s="50"/>
      <c r="BA39" s="50"/>
      <c r="BB39" s="50"/>
      <c r="BC39" s="49"/>
      <c r="BD39" s="49"/>
      <c r="BE39" s="5"/>
      <c r="BF39" s="5"/>
      <c r="BG39" s="5"/>
      <c r="BH39" s="5"/>
      <c r="BI39" s="5"/>
      <c r="BJ39" s="5"/>
      <c r="BK39" s="5"/>
      <c r="BL39" s="5"/>
      <c r="BM39" s="5"/>
      <c r="BN39" s="5"/>
      <c r="BO39" s="5"/>
      <c r="BP39" s="5"/>
      <c r="BQ39" s="5"/>
      <c r="BR39" s="5"/>
      <c r="BS39" s="5"/>
      <c r="BT39" s="5"/>
      <c r="BU39" s="5"/>
      <c r="BV39" s="5"/>
      <c r="BW39" s="51"/>
      <c r="BX39" s="51"/>
      <c r="BY39" s="51"/>
      <c r="BZ39" s="52" t="s">
        <v>349</v>
      </c>
    </row>
    <row r="40" spans="1:78" s="63" customFormat="1" x14ac:dyDescent="0.2">
      <c r="A40" s="53"/>
      <c r="B40" s="56"/>
      <c r="C40" s="56"/>
      <c r="D40" s="57"/>
      <c r="E40" s="57"/>
      <c r="F40" s="57"/>
      <c r="G40" s="57"/>
      <c r="H40" s="57"/>
      <c r="I40" s="47">
        <f t="shared" si="6"/>
        <v>0</v>
      </c>
      <c r="J40" s="47">
        <f t="shared" si="7"/>
        <v>0</v>
      </c>
      <c r="K40" s="48"/>
      <c r="L40" s="48"/>
      <c r="M40" s="48"/>
      <c r="N40" s="48"/>
      <c r="O40" s="48"/>
      <c r="P40" s="48"/>
      <c r="Q40" s="48"/>
      <c r="R40" s="48"/>
      <c r="S40" s="48"/>
      <c r="T40" s="48"/>
      <c r="U40" s="47"/>
      <c r="V40" s="47"/>
      <c r="W40" s="48"/>
      <c r="X40" s="48"/>
      <c r="Y40" s="48"/>
      <c r="Z40" s="48"/>
      <c r="AA40" s="48"/>
      <c r="AB40" s="48"/>
      <c r="AC40" s="48"/>
      <c r="AD40" s="49"/>
      <c r="AE40" s="49"/>
      <c r="AF40" s="50"/>
      <c r="AG40" s="50"/>
      <c r="AH40" s="50"/>
      <c r="AI40" s="50"/>
      <c r="AJ40" s="50"/>
      <c r="AK40" s="50"/>
      <c r="AL40" s="50"/>
      <c r="AM40" s="50"/>
      <c r="AN40" s="50"/>
      <c r="AO40" s="50"/>
      <c r="AP40" s="49"/>
      <c r="AQ40" s="49"/>
      <c r="AR40" s="50"/>
      <c r="AS40" s="50"/>
      <c r="AT40" s="50"/>
      <c r="AU40" s="50"/>
      <c r="AV40" s="50"/>
      <c r="AW40" s="50"/>
      <c r="AX40" s="49"/>
      <c r="AY40" s="49"/>
      <c r="AZ40" s="50"/>
      <c r="BA40" s="50"/>
      <c r="BB40" s="50"/>
      <c r="BC40" s="49"/>
      <c r="BD40" s="49"/>
      <c r="BE40" s="5"/>
      <c r="BF40" s="5"/>
      <c r="BG40" s="5"/>
      <c r="BH40" s="5"/>
      <c r="BI40" s="5"/>
      <c r="BJ40" s="5"/>
      <c r="BK40" s="5"/>
      <c r="BL40" s="5"/>
      <c r="BM40" s="5"/>
      <c r="BN40" s="5"/>
      <c r="BO40" s="5"/>
      <c r="BP40" s="5"/>
      <c r="BQ40" s="5"/>
      <c r="BR40" s="5"/>
      <c r="BS40" s="5"/>
      <c r="BT40" s="5"/>
      <c r="BU40" s="5"/>
      <c r="BV40" s="5"/>
      <c r="BW40" s="51"/>
      <c r="BX40" s="51"/>
      <c r="BY40" s="51"/>
      <c r="BZ40" s="52" t="s">
        <v>349</v>
      </c>
    </row>
    <row r="41" spans="1:78" s="63" customFormat="1" x14ac:dyDescent="0.2">
      <c r="A41" s="53"/>
      <c r="B41" s="56"/>
      <c r="C41" s="56"/>
      <c r="D41" s="57"/>
      <c r="E41" s="57"/>
      <c r="F41" s="57"/>
      <c r="G41" s="57"/>
      <c r="H41" s="57"/>
      <c r="I41" s="47">
        <f t="shared" si="6"/>
        <v>0</v>
      </c>
      <c r="J41" s="47">
        <f t="shared" si="7"/>
        <v>0</v>
      </c>
      <c r="K41" s="48"/>
      <c r="L41" s="48"/>
      <c r="M41" s="48"/>
      <c r="N41" s="48"/>
      <c r="O41" s="48"/>
      <c r="P41" s="48"/>
      <c r="Q41" s="48"/>
      <c r="R41" s="48"/>
      <c r="S41" s="48"/>
      <c r="T41" s="48"/>
      <c r="U41" s="47"/>
      <c r="V41" s="47"/>
      <c r="W41" s="48"/>
      <c r="X41" s="48"/>
      <c r="Y41" s="48"/>
      <c r="Z41" s="48"/>
      <c r="AA41" s="48"/>
      <c r="AB41" s="48"/>
      <c r="AC41" s="48"/>
      <c r="AD41" s="49"/>
      <c r="AE41" s="49"/>
      <c r="AF41" s="50"/>
      <c r="AG41" s="50"/>
      <c r="AH41" s="50"/>
      <c r="AI41" s="50"/>
      <c r="AJ41" s="50"/>
      <c r="AK41" s="50"/>
      <c r="AL41" s="50"/>
      <c r="AM41" s="50"/>
      <c r="AN41" s="50"/>
      <c r="AO41" s="50"/>
      <c r="AP41" s="49"/>
      <c r="AQ41" s="49"/>
      <c r="AR41" s="50"/>
      <c r="AS41" s="50"/>
      <c r="AT41" s="50"/>
      <c r="AU41" s="50"/>
      <c r="AV41" s="50"/>
      <c r="AW41" s="50"/>
      <c r="AX41" s="49"/>
      <c r="AY41" s="49"/>
      <c r="AZ41" s="50"/>
      <c r="BA41" s="50"/>
      <c r="BB41" s="50"/>
      <c r="BC41" s="49"/>
      <c r="BD41" s="49"/>
      <c r="BE41" s="5"/>
      <c r="BF41" s="5"/>
      <c r="BG41" s="5"/>
      <c r="BH41" s="5"/>
      <c r="BI41" s="5"/>
      <c r="BJ41" s="5"/>
      <c r="BK41" s="5"/>
      <c r="BL41" s="5"/>
      <c r="BM41" s="5"/>
      <c r="BN41" s="5"/>
      <c r="BO41" s="5"/>
      <c r="BP41" s="5"/>
      <c r="BQ41" s="5"/>
      <c r="BR41" s="5"/>
      <c r="BS41" s="5"/>
      <c r="BT41" s="5"/>
      <c r="BU41" s="5"/>
      <c r="BV41" s="5"/>
      <c r="BW41" s="51"/>
      <c r="BX41" s="51"/>
      <c r="BY41" s="51"/>
      <c r="BZ41" s="52" t="s">
        <v>349</v>
      </c>
    </row>
    <row r="42" spans="1:78" s="63" customFormat="1" x14ac:dyDescent="0.2">
      <c r="A42" s="53"/>
      <c r="B42" s="56"/>
      <c r="C42" s="56"/>
      <c r="D42" s="57"/>
      <c r="E42" s="57"/>
      <c r="F42" s="57"/>
      <c r="G42" s="57"/>
      <c r="H42" s="57"/>
      <c r="I42" s="47">
        <f t="shared" si="6"/>
        <v>0</v>
      </c>
      <c r="J42" s="47">
        <f t="shared" si="7"/>
        <v>0</v>
      </c>
      <c r="K42" s="48"/>
      <c r="L42" s="48"/>
      <c r="M42" s="48"/>
      <c r="N42" s="48"/>
      <c r="O42" s="48"/>
      <c r="P42" s="48"/>
      <c r="Q42" s="48"/>
      <c r="R42" s="48"/>
      <c r="S42" s="48"/>
      <c r="T42" s="48"/>
      <c r="U42" s="47"/>
      <c r="V42" s="47"/>
      <c r="W42" s="48"/>
      <c r="X42" s="48"/>
      <c r="Y42" s="48"/>
      <c r="Z42" s="48"/>
      <c r="AA42" s="48"/>
      <c r="AB42" s="48"/>
      <c r="AC42" s="48"/>
      <c r="AD42" s="49"/>
      <c r="AE42" s="49"/>
      <c r="AF42" s="50"/>
      <c r="AG42" s="50"/>
      <c r="AH42" s="50"/>
      <c r="AI42" s="50"/>
      <c r="AJ42" s="50"/>
      <c r="AK42" s="50"/>
      <c r="AL42" s="50"/>
      <c r="AM42" s="50"/>
      <c r="AN42" s="50"/>
      <c r="AO42" s="50"/>
      <c r="AP42" s="49"/>
      <c r="AQ42" s="49"/>
      <c r="AR42" s="50"/>
      <c r="AS42" s="50"/>
      <c r="AT42" s="50"/>
      <c r="AU42" s="50"/>
      <c r="AV42" s="50"/>
      <c r="AW42" s="50"/>
      <c r="AX42" s="49"/>
      <c r="AY42" s="49"/>
      <c r="AZ42" s="50"/>
      <c r="BA42" s="50"/>
      <c r="BB42" s="50"/>
      <c r="BC42" s="49"/>
      <c r="BD42" s="49"/>
      <c r="BE42" s="5"/>
      <c r="BF42" s="5"/>
      <c r="BG42" s="5"/>
      <c r="BH42" s="5"/>
      <c r="BI42" s="5"/>
      <c r="BJ42" s="5"/>
      <c r="BK42" s="5"/>
      <c r="BL42" s="5"/>
      <c r="BM42" s="5"/>
      <c r="BN42" s="5"/>
      <c r="BO42" s="5"/>
      <c r="BP42" s="5"/>
      <c r="BQ42" s="5"/>
      <c r="BR42" s="5"/>
      <c r="BS42" s="5"/>
      <c r="BT42" s="5"/>
      <c r="BU42" s="5"/>
      <c r="BV42" s="5"/>
      <c r="BW42" s="51"/>
      <c r="BX42" s="51"/>
      <c r="BY42" s="51"/>
      <c r="BZ42" s="52" t="s">
        <v>349</v>
      </c>
    </row>
    <row r="43" spans="1:78" s="63" customFormat="1" x14ac:dyDescent="0.2">
      <c r="A43" s="53"/>
      <c r="B43" s="56"/>
      <c r="C43" s="56"/>
      <c r="D43" s="57"/>
      <c r="E43" s="57"/>
      <c r="F43" s="57"/>
      <c r="G43" s="57"/>
      <c r="H43" s="57"/>
      <c r="I43" s="47">
        <f t="shared" si="6"/>
        <v>0</v>
      </c>
      <c r="J43" s="47">
        <f t="shared" si="7"/>
        <v>0</v>
      </c>
      <c r="K43" s="48"/>
      <c r="L43" s="48"/>
      <c r="M43" s="48"/>
      <c r="N43" s="48"/>
      <c r="O43" s="48"/>
      <c r="P43" s="48"/>
      <c r="Q43" s="48"/>
      <c r="R43" s="48"/>
      <c r="S43" s="48"/>
      <c r="T43" s="48"/>
      <c r="U43" s="47"/>
      <c r="V43" s="47"/>
      <c r="W43" s="48"/>
      <c r="X43" s="48"/>
      <c r="Y43" s="48"/>
      <c r="Z43" s="48"/>
      <c r="AA43" s="48"/>
      <c r="AB43" s="48"/>
      <c r="AC43" s="48"/>
      <c r="AD43" s="49"/>
      <c r="AE43" s="49"/>
      <c r="AF43" s="50"/>
      <c r="AG43" s="50"/>
      <c r="AH43" s="50"/>
      <c r="AI43" s="50"/>
      <c r="AJ43" s="50"/>
      <c r="AK43" s="50"/>
      <c r="AL43" s="50"/>
      <c r="AM43" s="50"/>
      <c r="AN43" s="50"/>
      <c r="AO43" s="50"/>
      <c r="AP43" s="49"/>
      <c r="AQ43" s="49"/>
      <c r="AR43" s="50"/>
      <c r="AS43" s="50"/>
      <c r="AT43" s="50"/>
      <c r="AU43" s="50"/>
      <c r="AV43" s="50"/>
      <c r="AW43" s="50"/>
      <c r="AX43" s="49"/>
      <c r="AY43" s="49"/>
      <c r="AZ43" s="50"/>
      <c r="BA43" s="50"/>
      <c r="BB43" s="50"/>
      <c r="BC43" s="49"/>
      <c r="BD43" s="49"/>
      <c r="BE43" s="5"/>
      <c r="BF43" s="5"/>
      <c r="BG43" s="5"/>
      <c r="BH43" s="5"/>
      <c r="BI43" s="5"/>
      <c r="BJ43" s="5"/>
      <c r="BK43" s="5"/>
      <c r="BL43" s="5"/>
      <c r="BM43" s="5"/>
      <c r="BN43" s="5"/>
      <c r="BO43" s="5"/>
      <c r="BP43" s="5"/>
      <c r="BQ43" s="5"/>
      <c r="BR43" s="5"/>
      <c r="BS43" s="5"/>
      <c r="BT43" s="5"/>
      <c r="BU43" s="5"/>
      <c r="BV43" s="5"/>
      <c r="BW43" s="51"/>
      <c r="BX43" s="51"/>
      <c r="BY43" s="51"/>
      <c r="BZ43" s="52" t="s">
        <v>349</v>
      </c>
    </row>
    <row r="44" spans="1:78" s="63" customFormat="1" x14ac:dyDescent="0.2">
      <c r="A44" s="53"/>
      <c r="B44" s="56"/>
      <c r="C44" s="56"/>
      <c r="D44" s="57"/>
      <c r="E44" s="57"/>
      <c r="F44" s="57"/>
      <c r="G44" s="57"/>
      <c r="H44" s="57"/>
      <c r="I44" s="47">
        <f t="shared" si="6"/>
        <v>0</v>
      </c>
      <c r="J44" s="47">
        <f t="shared" si="7"/>
        <v>0</v>
      </c>
      <c r="K44" s="48"/>
      <c r="L44" s="48"/>
      <c r="M44" s="48"/>
      <c r="N44" s="48"/>
      <c r="O44" s="48"/>
      <c r="P44" s="48"/>
      <c r="Q44" s="48"/>
      <c r="R44" s="48"/>
      <c r="S44" s="48"/>
      <c r="T44" s="48"/>
      <c r="U44" s="47"/>
      <c r="V44" s="47"/>
      <c r="W44" s="48"/>
      <c r="X44" s="48"/>
      <c r="Y44" s="48"/>
      <c r="Z44" s="48"/>
      <c r="AA44" s="48"/>
      <c r="AB44" s="48"/>
      <c r="AC44" s="48"/>
      <c r="AD44" s="49"/>
      <c r="AE44" s="49"/>
      <c r="AF44" s="50"/>
      <c r="AG44" s="50"/>
      <c r="AH44" s="50"/>
      <c r="AI44" s="50"/>
      <c r="AJ44" s="50"/>
      <c r="AK44" s="50"/>
      <c r="AL44" s="50"/>
      <c r="AM44" s="50"/>
      <c r="AN44" s="50"/>
      <c r="AO44" s="50"/>
      <c r="AP44" s="49"/>
      <c r="AQ44" s="49"/>
      <c r="AR44" s="50"/>
      <c r="AS44" s="50"/>
      <c r="AT44" s="50"/>
      <c r="AU44" s="50"/>
      <c r="AV44" s="50"/>
      <c r="AW44" s="50"/>
      <c r="AX44" s="49"/>
      <c r="AY44" s="49"/>
      <c r="AZ44" s="50"/>
      <c r="BA44" s="50"/>
      <c r="BB44" s="50"/>
      <c r="BC44" s="49"/>
      <c r="BD44" s="49"/>
      <c r="BE44" s="5"/>
      <c r="BF44" s="5"/>
      <c r="BG44" s="5"/>
      <c r="BH44" s="5"/>
      <c r="BI44" s="5"/>
      <c r="BJ44" s="5"/>
      <c r="BK44" s="5"/>
      <c r="BL44" s="5"/>
      <c r="BM44" s="5"/>
      <c r="BN44" s="5"/>
      <c r="BO44" s="5"/>
      <c r="BP44" s="5"/>
      <c r="BQ44" s="5"/>
      <c r="BR44" s="5"/>
      <c r="BS44" s="5"/>
      <c r="BT44" s="5"/>
      <c r="BU44" s="5"/>
      <c r="BV44" s="5"/>
      <c r="BW44" s="51"/>
      <c r="BX44" s="51"/>
      <c r="BY44" s="51"/>
      <c r="BZ44" s="52" t="s">
        <v>349</v>
      </c>
    </row>
    <row r="45" spans="1:78" s="63" customFormat="1" x14ac:dyDescent="0.2">
      <c r="A45" s="53"/>
      <c r="B45" s="56"/>
      <c r="C45" s="56"/>
      <c r="D45" s="57"/>
      <c r="E45" s="57"/>
      <c r="F45" s="57"/>
      <c r="G45" s="57"/>
      <c r="H45" s="57"/>
      <c r="I45" s="47">
        <f t="shared" si="6"/>
        <v>0</v>
      </c>
      <c r="J45" s="47">
        <f t="shared" si="7"/>
        <v>0</v>
      </c>
      <c r="K45" s="48"/>
      <c r="L45" s="48"/>
      <c r="M45" s="48"/>
      <c r="N45" s="48"/>
      <c r="O45" s="48"/>
      <c r="P45" s="48"/>
      <c r="Q45" s="48"/>
      <c r="R45" s="48"/>
      <c r="S45" s="48"/>
      <c r="T45" s="48"/>
      <c r="U45" s="47"/>
      <c r="V45" s="47"/>
      <c r="W45" s="48"/>
      <c r="X45" s="48"/>
      <c r="Y45" s="48"/>
      <c r="Z45" s="48"/>
      <c r="AA45" s="48"/>
      <c r="AB45" s="48"/>
      <c r="AC45" s="48"/>
      <c r="AD45" s="49"/>
      <c r="AE45" s="49"/>
      <c r="AF45" s="50"/>
      <c r="AG45" s="50"/>
      <c r="AH45" s="50"/>
      <c r="AI45" s="50"/>
      <c r="AJ45" s="50"/>
      <c r="AK45" s="50"/>
      <c r="AL45" s="50"/>
      <c r="AM45" s="50"/>
      <c r="AN45" s="50"/>
      <c r="AO45" s="50"/>
      <c r="AP45" s="49"/>
      <c r="AQ45" s="49"/>
      <c r="AR45" s="50"/>
      <c r="AS45" s="50"/>
      <c r="AT45" s="50"/>
      <c r="AU45" s="50"/>
      <c r="AV45" s="50"/>
      <c r="AW45" s="50"/>
      <c r="AX45" s="49"/>
      <c r="AY45" s="49"/>
      <c r="AZ45" s="50"/>
      <c r="BA45" s="50"/>
      <c r="BB45" s="50"/>
      <c r="BC45" s="49"/>
      <c r="BD45" s="49"/>
      <c r="BE45" s="5"/>
      <c r="BF45" s="5"/>
      <c r="BG45" s="5"/>
      <c r="BH45" s="5"/>
      <c r="BI45" s="5"/>
      <c r="BJ45" s="5"/>
      <c r="BK45" s="5"/>
      <c r="BL45" s="5"/>
      <c r="BM45" s="5"/>
      <c r="BN45" s="5"/>
      <c r="BO45" s="5"/>
      <c r="BP45" s="5"/>
      <c r="BQ45" s="5"/>
      <c r="BR45" s="5"/>
      <c r="BS45" s="5"/>
      <c r="BT45" s="5"/>
      <c r="BU45" s="5"/>
      <c r="BV45" s="5"/>
      <c r="BW45" s="51"/>
      <c r="BX45" s="51"/>
      <c r="BY45" s="51"/>
      <c r="BZ45" s="52" t="s">
        <v>349</v>
      </c>
    </row>
    <row r="46" spans="1:78" s="63" customFormat="1" x14ac:dyDescent="0.2">
      <c r="A46" s="53"/>
      <c r="B46" s="56"/>
      <c r="C46" s="56"/>
      <c r="D46" s="57"/>
      <c r="E46" s="57"/>
      <c r="F46" s="57"/>
      <c r="G46" s="57"/>
      <c r="H46" s="57"/>
      <c r="I46" s="47">
        <f t="shared" si="6"/>
        <v>0</v>
      </c>
      <c r="J46" s="47">
        <f t="shared" si="7"/>
        <v>0</v>
      </c>
      <c r="K46" s="48"/>
      <c r="L46" s="48"/>
      <c r="M46" s="48"/>
      <c r="N46" s="48"/>
      <c r="O46" s="48"/>
      <c r="P46" s="48"/>
      <c r="Q46" s="48"/>
      <c r="R46" s="48"/>
      <c r="S46" s="48"/>
      <c r="T46" s="48"/>
      <c r="U46" s="47"/>
      <c r="V46" s="47"/>
      <c r="W46" s="48"/>
      <c r="X46" s="48"/>
      <c r="Y46" s="48"/>
      <c r="Z46" s="48"/>
      <c r="AA46" s="48"/>
      <c r="AB46" s="48"/>
      <c r="AC46" s="48"/>
      <c r="AD46" s="49"/>
      <c r="AE46" s="49"/>
      <c r="AF46" s="50"/>
      <c r="AG46" s="50"/>
      <c r="AH46" s="50"/>
      <c r="AI46" s="50"/>
      <c r="AJ46" s="50"/>
      <c r="AK46" s="50"/>
      <c r="AL46" s="50"/>
      <c r="AM46" s="50"/>
      <c r="AN46" s="50"/>
      <c r="AO46" s="50"/>
      <c r="AP46" s="49"/>
      <c r="AQ46" s="49"/>
      <c r="AR46" s="50"/>
      <c r="AS46" s="50"/>
      <c r="AT46" s="50"/>
      <c r="AU46" s="50"/>
      <c r="AV46" s="50"/>
      <c r="AW46" s="50"/>
      <c r="AX46" s="49"/>
      <c r="AY46" s="49"/>
      <c r="AZ46" s="50"/>
      <c r="BA46" s="50"/>
      <c r="BB46" s="50"/>
      <c r="BC46" s="49"/>
      <c r="BD46" s="49"/>
      <c r="BE46" s="5"/>
      <c r="BF46" s="5"/>
      <c r="BG46" s="5"/>
      <c r="BH46" s="5"/>
      <c r="BI46" s="5"/>
      <c r="BJ46" s="5"/>
      <c r="BK46" s="5"/>
      <c r="BL46" s="5"/>
      <c r="BM46" s="5"/>
      <c r="BN46" s="5"/>
      <c r="BO46" s="5"/>
      <c r="BP46" s="5"/>
      <c r="BQ46" s="5"/>
      <c r="BR46" s="5"/>
      <c r="BS46" s="5"/>
      <c r="BT46" s="5"/>
      <c r="BU46" s="5"/>
      <c r="BV46" s="5"/>
      <c r="BW46" s="51"/>
      <c r="BX46" s="51"/>
      <c r="BY46" s="51"/>
      <c r="BZ46" s="52" t="s">
        <v>349</v>
      </c>
    </row>
    <row r="47" spans="1:78" s="63" customFormat="1" x14ac:dyDescent="0.2">
      <c r="A47" s="53"/>
      <c r="B47" s="56"/>
      <c r="C47" s="56"/>
      <c r="D47" s="57"/>
      <c r="E47" s="57"/>
      <c r="F47" s="57"/>
      <c r="G47" s="57"/>
      <c r="H47" s="57"/>
      <c r="I47" s="47">
        <f t="shared" si="6"/>
        <v>0</v>
      </c>
      <c r="J47" s="47">
        <f t="shared" si="7"/>
        <v>0</v>
      </c>
      <c r="K47" s="48"/>
      <c r="L47" s="48"/>
      <c r="M47" s="48"/>
      <c r="N47" s="48"/>
      <c r="O47" s="48"/>
      <c r="P47" s="48"/>
      <c r="Q47" s="48"/>
      <c r="R47" s="48"/>
      <c r="S47" s="48"/>
      <c r="T47" s="48"/>
      <c r="U47" s="47"/>
      <c r="V47" s="47"/>
      <c r="W47" s="48"/>
      <c r="X47" s="48"/>
      <c r="Y47" s="48"/>
      <c r="Z47" s="48"/>
      <c r="AA47" s="48"/>
      <c r="AB47" s="48"/>
      <c r="AC47" s="48"/>
      <c r="AD47" s="49"/>
      <c r="AE47" s="49"/>
      <c r="AF47" s="50"/>
      <c r="AG47" s="50"/>
      <c r="AH47" s="50"/>
      <c r="AI47" s="50"/>
      <c r="AJ47" s="50"/>
      <c r="AK47" s="50"/>
      <c r="AL47" s="50"/>
      <c r="AM47" s="50"/>
      <c r="AN47" s="50"/>
      <c r="AO47" s="50"/>
      <c r="AP47" s="49"/>
      <c r="AQ47" s="49"/>
      <c r="AR47" s="50"/>
      <c r="AS47" s="50"/>
      <c r="AT47" s="50"/>
      <c r="AU47" s="50"/>
      <c r="AV47" s="50"/>
      <c r="AW47" s="50"/>
      <c r="AX47" s="49"/>
      <c r="AY47" s="49"/>
      <c r="AZ47" s="50"/>
      <c r="BA47" s="50"/>
      <c r="BB47" s="50"/>
      <c r="BC47" s="49"/>
      <c r="BD47" s="49"/>
      <c r="BE47" s="5"/>
      <c r="BF47" s="5"/>
      <c r="BG47" s="5"/>
      <c r="BH47" s="5"/>
      <c r="BI47" s="5"/>
      <c r="BJ47" s="5"/>
      <c r="BK47" s="5"/>
      <c r="BL47" s="5"/>
      <c r="BM47" s="5"/>
      <c r="BN47" s="5"/>
      <c r="BO47" s="5"/>
      <c r="BP47" s="5"/>
      <c r="BQ47" s="5"/>
      <c r="BR47" s="5"/>
      <c r="BS47" s="5"/>
      <c r="BT47" s="5"/>
      <c r="BU47" s="5"/>
      <c r="BV47" s="5"/>
      <c r="BW47" s="51"/>
      <c r="BX47" s="51"/>
      <c r="BY47" s="51"/>
      <c r="BZ47" s="52" t="s">
        <v>349</v>
      </c>
    </row>
    <row r="48" spans="1:78" s="63" customFormat="1" x14ac:dyDescent="0.2">
      <c r="A48" s="53"/>
      <c r="B48" s="56"/>
      <c r="C48" s="56"/>
      <c r="D48" s="57"/>
      <c r="E48" s="57"/>
      <c r="F48" s="57"/>
      <c r="G48" s="57"/>
      <c r="H48" s="57"/>
      <c r="I48" s="47">
        <f t="shared" ref="I48:I80" si="8">U48+AD48+AP48+AX48+BC48</f>
        <v>0</v>
      </c>
      <c r="J48" s="47">
        <f t="shared" ref="J48:J80" si="9">V48+AE48+AQ48+AY48+BD48</f>
        <v>0</v>
      </c>
      <c r="K48" s="48"/>
      <c r="L48" s="48"/>
      <c r="M48" s="48"/>
      <c r="N48" s="48"/>
      <c r="O48" s="48"/>
      <c r="P48" s="48"/>
      <c r="Q48" s="48"/>
      <c r="R48" s="48"/>
      <c r="S48" s="48"/>
      <c r="T48" s="48"/>
      <c r="U48" s="47"/>
      <c r="V48" s="47"/>
      <c r="W48" s="48"/>
      <c r="X48" s="48"/>
      <c r="Y48" s="48"/>
      <c r="Z48" s="48"/>
      <c r="AA48" s="48"/>
      <c r="AB48" s="48"/>
      <c r="AC48" s="48"/>
      <c r="AD48" s="49"/>
      <c r="AE48" s="49"/>
      <c r="AF48" s="50"/>
      <c r="AG48" s="50"/>
      <c r="AH48" s="50"/>
      <c r="AI48" s="50"/>
      <c r="AJ48" s="50"/>
      <c r="AK48" s="50"/>
      <c r="AL48" s="50"/>
      <c r="AM48" s="50"/>
      <c r="AN48" s="50"/>
      <c r="AO48" s="50"/>
      <c r="AP48" s="49"/>
      <c r="AQ48" s="49"/>
      <c r="AR48" s="50"/>
      <c r="AS48" s="50"/>
      <c r="AT48" s="50"/>
      <c r="AU48" s="50"/>
      <c r="AV48" s="50"/>
      <c r="AW48" s="50"/>
      <c r="AX48" s="49"/>
      <c r="AY48" s="49"/>
      <c r="AZ48" s="50"/>
      <c r="BA48" s="50"/>
      <c r="BB48" s="50"/>
      <c r="BC48" s="49"/>
      <c r="BD48" s="49"/>
      <c r="BE48" s="5"/>
      <c r="BF48" s="5"/>
      <c r="BG48" s="5"/>
      <c r="BH48" s="5"/>
      <c r="BI48" s="5"/>
      <c r="BJ48" s="5"/>
      <c r="BK48" s="5"/>
      <c r="BL48" s="5"/>
      <c r="BM48" s="5"/>
      <c r="BN48" s="5"/>
      <c r="BO48" s="5"/>
      <c r="BP48" s="5"/>
      <c r="BQ48" s="5"/>
      <c r="BR48" s="5"/>
      <c r="BS48" s="5"/>
      <c r="BT48" s="5"/>
      <c r="BU48" s="5"/>
      <c r="BV48" s="5"/>
      <c r="BW48" s="51"/>
      <c r="BX48" s="51"/>
      <c r="BY48" s="51"/>
      <c r="BZ48" s="52" t="s">
        <v>349</v>
      </c>
    </row>
    <row r="49" spans="1:78" s="63" customFormat="1" x14ac:dyDescent="0.2">
      <c r="A49" s="53"/>
      <c r="B49" s="56"/>
      <c r="C49" s="56"/>
      <c r="D49" s="57"/>
      <c r="E49" s="57"/>
      <c r="F49" s="57"/>
      <c r="G49" s="57"/>
      <c r="H49" s="57"/>
      <c r="I49" s="47">
        <f t="shared" si="8"/>
        <v>0</v>
      </c>
      <c r="J49" s="47">
        <f t="shared" si="9"/>
        <v>0</v>
      </c>
      <c r="K49" s="48"/>
      <c r="L49" s="48"/>
      <c r="M49" s="48"/>
      <c r="N49" s="48"/>
      <c r="O49" s="48"/>
      <c r="P49" s="48"/>
      <c r="Q49" s="48"/>
      <c r="R49" s="48"/>
      <c r="S49" s="48"/>
      <c r="T49" s="48"/>
      <c r="U49" s="47"/>
      <c r="V49" s="47"/>
      <c r="W49" s="48"/>
      <c r="X49" s="48"/>
      <c r="Y49" s="48"/>
      <c r="Z49" s="48"/>
      <c r="AA49" s="48"/>
      <c r="AB49" s="48"/>
      <c r="AC49" s="48"/>
      <c r="AD49" s="49"/>
      <c r="AE49" s="49"/>
      <c r="AF49" s="50"/>
      <c r="AG49" s="50"/>
      <c r="AH49" s="50"/>
      <c r="AI49" s="50"/>
      <c r="AJ49" s="50"/>
      <c r="AK49" s="50"/>
      <c r="AL49" s="50"/>
      <c r="AM49" s="50"/>
      <c r="AN49" s="50"/>
      <c r="AO49" s="50"/>
      <c r="AP49" s="49"/>
      <c r="AQ49" s="49"/>
      <c r="AR49" s="50"/>
      <c r="AS49" s="50"/>
      <c r="AT49" s="50"/>
      <c r="AU49" s="50"/>
      <c r="AV49" s="50"/>
      <c r="AW49" s="50"/>
      <c r="AX49" s="49"/>
      <c r="AY49" s="49"/>
      <c r="AZ49" s="50"/>
      <c r="BA49" s="50"/>
      <c r="BB49" s="50"/>
      <c r="BC49" s="49"/>
      <c r="BD49" s="49"/>
      <c r="BE49" s="5"/>
      <c r="BF49" s="5"/>
      <c r="BG49" s="5"/>
      <c r="BH49" s="5"/>
      <c r="BI49" s="5"/>
      <c r="BJ49" s="5"/>
      <c r="BK49" s="5"/>
      <c r="BL49" s="5"/>
      <c r="BM49" s="5"/>
      <c r="BN49" s="5"/>
      <c r="BO49" s="5"/>
      <c r="BP49" s="5"/>
      <c r="BQ49" s="5"/>
      <c r="BR49" s="5"/>
      <c r="BS49" s="5"/>
      <c r="BT49" s="5"/>
      <c r="BU49" s="5"/>
      <c r="BV49" s="5"/>
      <c r="BW49" s="51"/>
      <c r="BX49" s="51"/>
      <c r="BY49" s="51"/>
      <c r="BZ49" s="52" t="s">
        <v>349</v>
      </c>
    </row>
    <row r="50" spans="1:78" s="63" customFormat="1" x14ac:dyDescent="0.2">
      <c r="A50" s="53"/>
      <c r="B50" s="56"/>
      <c r="C50" s="56"/>
      <c r="D50" s="57"/>
      <c r="E50" s="57"/>
      <c r="F50" s="57"/>
      <c r="G50" s="57"/>
      <c r="H50" s="57"/>
      <c r="I50" s="47">
        <f t="shared" si="8"/>
        <v>0</v>
      </c>
      <c r="J50" s="47">
        <f t="shared" si="9"/>
        <v>0</v>
      </c>
      <c r="K50" s="48"/>
      <c r="L50" s="48"/>
      <c r="M50" s="48"/>
      <c r="N50" s="48"/>
      <c r="O50" s="48"/>
      <c r="P50" s="48"/>
      <c r="Q50" s="48"/>
      <c r="R50" s="48"/>
      <c r="S50" s="48"/>
      <c r="T50" s="48"/>
      <c r="U50" s="47"/>
      <c r="V50" s="47"/>
      <c r="W50" s="48"/>
      <c r="X50" s="48"/>
      <c r="Y50" s="48"/>
      <c r="Z50" s="48"/>
      <c r="AA50" s="48"/>
      <c r="AB50" s="48"/>
      <c r="AC50" s="48"/>
      <c r="AD50" s="49"/>
      <c r="AE50" s="49"/>
      <c r="AF50" s="50"/>
      <c r="AG50" s="50"/>
      <c r="AH50" s="50"/>
      <c r="AI50" s="50"/>
      <c r="AJ50" s="50"/>
      <c r="AK50" s="50"/>
      <c r="AL50" s="50"/>
      <c r="AM50" s="50"/>
      <c r="AN50" s="50"/>
      <c r="AO50" s="50"/>
      <c r="AP50" s="49"/>
      <c r="AQ50" s="49"/>
      <c r="AR50" s="50"/>
      <c r="AS50" s="50"/>
      <c r="AT50" s="50"/>
      <c r="AU50" s="50"/>
      <c r="AV50" s="50"/>
      <c r="AW50" s="50"/>
      <c r="AX50" s="49"/>
      <c r="AY50" s="49"/>
      <c r="AZ50" s="50"/>
      <c r="BA50" s="50"/>
      <c r="BB50" s="50"/>
      <c r="BC50" s="49"/>
      <c r="BD50" s="49"/>
      <c r="BE50" s="5"/>
      <c r="BF50" s="5"/>
      <c r="BG50" s="5"/>
      <c r="BH50" s="5"/>
      <c r="BI50" s="5"/>
      <c r="BJ50" s="5"/>
      <c r="BK50" s="5"/>
      <c r="BL50" s="5"/>
      <c r="BM50" s="5"/>
      <c r="BN50" s="5"/>
      <c r="BO50" s="5"/>
      <c r="BP50" s="5"/>
      <c r="BQ50" s="5"/>
      <c r="BR50" s="5"/>
      <c r="BS50" s="5"/>
      <c r="BT50" s="5"/>
      <c r="BU50" s="5"/>
      <c r="BV50" s="5"/>
      <c r="BW50" s="51"/>
      <c r="BX50" s="51"/>
      <c r="BY50" s="51"/>
      <c r="BZ50" s="52" t="s">
        <v>349</v>
      </c>
    </row>
    <row r="51" spans="1:78" s="63" customFormat="1" x14ac:dyDescent="0.2">
      <c r="A51" s="53"/>
      <c r="B51" s="56"/>
      <c r="C51" s="56"/>
      <c r="D51" s="57"/>
      <c r="E51" s="57"/>
      <c r="F51" s="57"/>
      <c r="G51" s="57"/>
      <c r="H51" s="57"/>
      <c r="I51" s="47">
        <f t="shared" si="8"/>
        <v>0</v>
      </c>
      <c r="J51" s="47">
        <f t="shared" si="9"/>
        <v>0</v>
      </c>
      <c r="K51" s="48"/>
      <c r="L51" s="48"/>
      <c r="M51" s="48"/>
      <c r="N51" s="48"/>
      <c r="O51" s="48"/>
      <c r="P51" s="48"/>
      <c r="Q51" s="48"/>
      <c r="R51" s="48"/>
      <c r="S51" s="48"/>
      <c r="T51" s="48"/>
      <c r="U51" s="47"/>
      <c r="V51" s="47"/>
      <c r="W51" s="48"/>
      <c r="X51" s="48"/>
      <c r="Y51" s="48"/>
      <c r="Z51" s="48"/>
      <c r="AA51" s="48"/>
      <c r="AB51" s="48"/>
      <c r="AC51" s="48"/>
      <c r="AD51" s="49"/>
      <c r="AE51" s="49"/>
      <c r="AF51" s="50"/>
      <c r="AG51" s="50"/>
      <c r="AH51" s="50"/>
      <c r="AI51" s="50"/>
      <c r="AJ51" s="50"/>
      <c r="AK51" s="50"/>
      <c r="AL51" s="50"/>
      <c r="AM51" s="50"/>
      <c r="AN51" s="50"/>
      <c r="AO51" s="50"/>
      <c r="AP51" s="49"/>
      <c r="AQ51" s="49"/>
      <c r="AR51" s="50"/>
      <c r="AS51" s="50"/>
      <c r="AT51" s="50"/>
      <c r="AU51" s="50"/>
      <c r="AV51" s="50"/>
      <c r="AW51" s="50"/>
      <c r="AX51" s="49"/>
      <c r="AY51" s="49"/>
      <c r="AZ51" s="50"/>
      <c r="BA51" s="50"/>
      <c r="BB51" s="50"/>
      <c r="BC51" s="49"/>
      <c r="BD51" s="49"/>
      <c r="BE51" s="5"/>
      <c r="BF51" s="5"/>
      <c r="BG51" s="5"/>
      <c r="BH51" s="5"/>
      <c r="BI51" s="5"/>
      <c r="BJ51" s="5"/>
      <c r="BK51" s="5"/>
      <c r="BL51" s="5"/>
      <c r="BM51" s="5"/>
      <c r="BN51" s="5"/>
      <c r="BO51" s="5"/>
      <c r="BP51" s="5"/>
      <c r="BQ51" s="5"/>
      <c r="BR51" s="5"/>
      <c r="BS51" s="5"/>
      <c r="BT51" s="5"/>
      <c r="BU51" s="5"/>
      <c r="BV51" s="5"/>
      <c r="BW51" s="51"/>
      <c r="BX51" s="51"/>
      <c r="BY51" s="51"/>
      <c r="BZ51" s="52" t="s">
        <v>349</v>
      </c>
    </row>
    <row r="52" spans="1:78" s="63" customFormat="1" x14ac:dyDescent="0.2">
      <c r="A52" s="53"/>
      <c r="B52" s="56"/>
      <c r="C52" s="56"/>
      <c r="D52" s="57"/>
      <c r="E52" s="57"/>
      <c r="F52" s="57"/>
      <c r="G52" s="57"/>
      <c r="H52" s="57"/>
      <c r="I52" s="47">
        <f t="shared" si="8"/>
        <v>0</v>
      </c>
      <c r="J52" s="47">
        <f t="shared" si="9"/>
        <v>0</v>
      </c>
      <c r="K52" s="48"/>
      <c r="L52" s="48"/>
      <c r="M52" s="48"/>
      <c r="N52" s="48"/>
      <c r="O52" s="48"/>
      <c r="P52" s="48"/>
      <c r="Q52" s="48"/>
      <c r="R52" s="48"/>
      <c r="S52" s="48"/>
      <c r="T52" s="48"/>
      <c r="U52" s="47"/>
      <c r="V52" s="47"/>
      <c r="W52" s="48"/>
      <c r="X52" s="48"/>
      <c r="Y52" s="48"/>
      <c r="Z52" s="48"/>
      <c r="AA52" s="48"/>
      <c r="AB52" s="48"/>
      <c r="AC52" s="48"/>
      <c r="AD52" s="49"/>
      <c r="AE52" s="49"/>
      <c r="AF52" s="50"/>
      <c r="AG52" s="50"/>
      <c r="AH52" s="50"/>
      <c r="AI52" s="50"/>
      <c r="AJ52" s="50"/>
      <c r="AK52" s="50"/>
      <c r="AL52" s="50"/>
      <c r="AM52" s="50"/>
      <c r="AN52" s="50"/>
      <c r="AO52" s="50"/>
      <c r="AP52" s="49"/>
      <c r="AQ52" s="49"/>
      <c r="AR52" s="50"/>
      <c r="AS52" s="50"/>
      <c r="AT52" s="50"/>
      <c r="AU52" s="50"/>
      <c r="AV52" s="50"/>
      <c r="AW52" s="50"/>
      <c r="AX52" s="49"/>
      <c r="AY52" s="49"/>
      <c r="AZ52" s="50"/>
      <c r="BA52" s="50"/>
      <c r="BB52" s="50"/>
      <c r="BC52" s="49"/>
      <c r="BD52" s="49"/>
      <c r="BE52" s="5"/>
      <c r="BF52" s="5"/>
      <c r="BG52" s="5"/>
      <c r="BH52" s="5"/>
      <c r="BI52" s="5"/>
      <c r="BJ52" s="5"/>
      <c r="BK52" s="5"/>
      <c r="BL52" s="5"/>
      <c r="BM52" s="5"/>
      <c r="BN52" s="5"/>
      <c r="BO52" s="5"/>
      <c r="BP52" s="5"/>
      <c r="BQ52" s="5"/>
      <c r="BR52" s="5"/>
      <c r="BS52" s="5"/>
      <c r="BT52" s="5"/>
      <c r="BU52" s="5"/>
      <c r="BV52" s="5"/>
      <c r="BW52" s="51"/>
      <c r="BX52" s="51"/>
      <c r="BY52" s="51"/>
      <c r="BZ52" s="52" t="s">
        <v>349</v>
      </c>
    </row>
    <row r="53" spans="1:78" s="63" customFormat="1" x14ac:dyDescent="0.2">
      <c r="A53" s="53"/>
      <c r="B53" s="56"/>
      <c r="C53" s="56"/>
      <c r="D53" s="57"/>
      <c r="E53" s="57"/>
      <c r="F53" s="57"/>
      <c r="G53" s="57"/>
      <c r="H53" s="57"/>
      <c r="I53" s="47">
        <f t="shared" si="8"/>
        <v>0</v>
      </c>
      <c r="J53" s="47">
        <f t="shared" si="9"/>
        <v>0</v>
      </c>
      <c r="K53" s="48"/>
      <c r="L53" s="48"/>
      <c r="M53" s="48"/>
      <c r="N53" s="48"/>
      <c r="O53" s="48"/>
      <c r="P53" s="48"/>
      <c r="Q53" s="48"/>
      <c r="R53" s="48"/>
      <c r="S53" s="48"/>
      <c r="T53" s="48"/>
      <c r="U53" s="47"/>
      <c r="V53" s="47"/>
      <c r="W53" s="48"/>
      <c r="X53" s="48"/>
      <c r="Y53" s="48"/>
      <c r="Z53" s="48"/>
      <c r="AA53" s="48"/>
      <c r="AB53" s="48"/>
      <c r="AC53" s="48"/>
      <c r="AD53" s="49"/>
      <c r="AE53" s="49"/>
      <c r="AF53" s="50"/>
      <c r="AG53" s="50"/>
      <c r="AH53" s="50"/>
      <c r="AI53" s="50"/>
      <c r="AJ53" s="50"/>
      <c r="AK53" s="50"/>
      <c r="AL53" s="50"/>
      <c r="AM53" s="50"/>
      <c r="AN53" s="50"/>
      <c r="AO53" s="50"/>
      <c r="AP53" s="49"/>
      <c r="AQ53" s="49"/>
      <c r="AR53" s="50"/>
      <c r="AS53" s="50"/>
      <c r="AT53" s="50"/>
      <c r="AU53" s="50"/>
      <c r="AV53" s="50"/>
      <c r="AW53" s="50"/>
      <c r="AX53" s="49"/>
      <c r="AY53" s="49"/>
      <c r="AZ53" s="50"/>
      <c r="BA53" s="50"/>
      <c r="BB53" s="50"/>
      <c r="BC53" s="49"/>
      <c r="BD53" s="49"/>
      <c r="BE53" s="5"/>
      <c r="BF53" s="5"/>
      <c r="BG53" s="5"/>
      <c r="BH53" s="5"/>
      <c r="BI53" s="5"/>
      <c r="BJ53" s="5"/>
      <c r="BK53" s="5"/>
      <c r="BL53" s="5"/>
      <c r="BM53" s="5"/>
      <c r="BN53" s="5"/>
      <c r="BO53" s="5"/>
      <c r="BP53" s="5"/>
      <c r="BQ53" s="5"/>
      <c r="BR53" s="5"/>
      <c r="BS53" s="5"/>
      <c r="BT53" s="5"/>
      <c r="BU53" s="5"/>
      <c r="BV53" s="5"/>
      <c r="BW53" s="51"/>
      <c r="BX53" s="51"/>
      <c r="BY53" s="51"/>
      <c r="BZ53" s="52" t="s">
        <v>349</v>
      </c>
    </row>
    <row r="54" spans="1:78" s="63" customFormat="1" x14ac:dyDescent="0.2">
      <c r="A54" s="53"/>
      <c r="B54" s="56"/>
      <c r="C54" s="56"/>
      <c r="D54" s="57"/>
      <c r="E54" s="57"/>
      <c r="F54" s="57"/>
      <c r="G54" s="57"/>
      <c r="H54" s="57"/>
      <c r="I54" s="47">
        <f t="shared" si="8"/>
        <v>0</v>
      </c>
      <c r="J54" s="47">
        <f t="shared" si="9"/>
        <v>0</v>
      </c>
      <c r="K54" s="48"/>
      <c r="L54" s="48"/>
      <c r="M54" s="48"/>
      <c r="N54" s="48"/>
      <c r="O54" s="48"/>
      <c r="P54" s="48"/>
      <c r="Q54" s="48"/>
      <c r="R54" s="48"/>
      <c r="S54" s="48"/>
      <c r="T54" s="48"/>
      <c r="U54" s="47"/>
      <c r="V54" s="47"/>
      <c r="W54" s="48"/>
      <c r="X54" s="48"/>
      <c r="Y54" s="48"/>
      <c r="Z54" s="48"/>
      <c r="AA54" s="48"/>
      <c r="AB54" s="48"/>
      <c r="AC54" s="48"/>
      <c r="AD54" s="49"/>
      <c r="AE54" s="49"/>
      <c r="AF54" s="50"/>
      <c r="AG54" s="50"/>
      <c r="AH54" s="50"/>
      <c r="AI54" s="50"/>
      <c r="AJ54" s="50"/>
      <c r="AK54" s="50"/>
      <c r="AL54" s="50"/>
      <c r="AM54" s="50"/>
      <c r="AN54" s="50"/>
      <c r="AO54" s="50"/>
      <c r="AP54" s="49"/>
      <c r="AQ54" s="49"/>
      <c r="AR54" s="50"/>
      <c r="AS54" s="50"/>
      <c r="AT54" s="50"/>
      <c r="AU54" s="50"/>
      <c r="AV54" s="50"/>
      <c r="AW54" s="50"/>
      <c r="AX54" s="49"/>
      <c r="AY54" s="49"/>
      <c r="AZ54" s="50"/>
      <c r="BA54" s="50"/>
      <c r="BB54" s="50"/>
      <c r="BC54" s="49"/>
      <c r="BD54" s="49"/>
      <c r="BE54" s="5"/>
      <c r="BF54" s="5"/>
      <c r="BG54" s="5"/>
      <c r="BH54" s="5"/>
      <c r="BI54" s="5"/>
      <c r="BJ54" s="5"/>
      <c r="BK54" s="5"/>
      <c r="BL54" s="5"/>
      <c r="BM54" s="5"/>
      <c r="BN54" s="5"/>
      <c r="BO54" s="5"/>
      <c r="BP54" s="5"/>
      <c r="BQ54" s="5"/>
      <c r="BR54" s="5"/>
      <c r="BS54" s="5"/>
      <c r="BT54" s="5"/>
      <c r="BU54" s="5"/>
      <c r="BV54" s="5"/>
      <c r="BW54" s="51"/>
      <c r="BX54" s="51"/>
      <c r="BY54" s="51"/>
      <c r="BZ54" s="52" t="s">
        <v>349</v>
      </c>
    </row>
    <row r="55" spans="1:78" s="63" customFormat="1" x14ac:dyDescent="0.2">
      <c r="A55" s="53"/>
      <c r="B55" s="56"/>
      <c r="C55" s="56"/>
      <c r="D55" s="57"/>
      <c r="E55" s="57"/>
      <c r="F55" s="57"/>
      <c r="G55" s="57"/>
      <c r="H55" s="57"/>
      <c r="I55" s="47">
        <f t="shared" si="8"/>
        <v>0</v>
      </c>
      <c r="J55" s="47">
        <f t="shared" si="9"/>
        <v>0</v>
      </c>
      <c r="K55" s="48"/>
      <c r="L55" s="48"/>
      <c r="M55" s="48"/>
      <c r="N55" s="48"/>
      <c r="O55" s="48"/>
      <c r="P55" s="48"/>
      <c r="Q55" s="48"/>
      <c r="R55" s="48"/>
      <c r="S55" s="48"/>
      <c r="T55" s="48"/>
      <c r="U55" s="47"/>
      <c r="V55" s="47"/>
      <c r="W55" s="48"/>
      <c r="X55" s="48"/>
      <c r="Y55" s="48"/>
      <c r="Z55" s="48"/>
      <c r="AA55" s="48"/>
      <c r="AB55" s="48"/>
      <c r="AC55" s="48"/>
      <c r="AD55" s="49"/>
      <c r="AE55" s="49"/>
      <c r="AF55" s="50"/>
      <c r="AG55" s="50"/>
      <c r="AH55" s="50"/>
      <c r="AI55" s="50"/>
      <c r="AJ55" s="50"/>
      <c r="AK55" s="50"/>
      <c r="AL55" s="50"/>
      <c r="AM55" s="50"/>
      <c r="AN55" s="50"/>
      <c r="AO55" s="50"/>
      <c r="AP55" s="49"/>
      <c r="AQ55" s="49"/>
      <c r="AR55" s="50"/>
      <c r="AS55" s="50"/>
      <c r="AT55" s="50"/>
      <c r="AU55" s="50"/>
      <c r="AV55" s="50"/>
      <c r="AW55" s="50"/>
      <c r="AX55" s="49"/>
      <c r="AY55" s="49"/>
      <c r="AZ55" s="50"/>
      <c r="BA55" s="50"/>
      <c r="BB55" s="50"/>
      <c r="BC55" s="49"/>
      <c r="BD55" s="49"/>
      <c r="BE55" s="5"/>
      <c r="BF55" s="5"/>
      <c r="BG55" s="5"/>
      <c r="BH55" s="5"/>
      <c r="BI55" s="5"/>
      <c r="BJ55" s="5"/>
      <c r="BK55" s="5"/>
      <c r="BL55" s="5"/>
      <c r="BM55" s="5"/>
      <c r="BN55" s="5"/>
      <c r="BO55" s="5"/>
      <c r="BP55" s="5"/>
      <c r="BQ55" s="5"/>
      <c r="BR55" s="5"/>
      <c r="BS55" s="5"/>
      <c r="BT55" s="5"/>
      <c r="BU55" s="5"/>
      <c r="BV55" s="5"/>
      <c r="BW55" s="51"/>
      <c r="BX55" s="51"/>
      <c r="BY55" s="51"/>
      <c r="BZ55" s="52" t="s">
        <v>349</v>
      </c>
    </row>
    <row r="56" spans="1:78" s="63" customFormat="1" x14ac:dyDescent="0.2">
      <c r="A56" s="53"/>
      <c r="B56" s="56"/>
      <c r="C56" s="56"/>
      <c r="D56" s="57"/>
      <c r="E56" s="57"/>
      <c r="F56" s="57"/>
      <c r="G56" s="57"/>
      <c r="H56" s="57"/>
      <c r="I56" s="47">
        <f t="shared" si="8"/>
        <v>0</v>
      </c>
      <c r="J56" s="47">
        <f t="shared" si="9"/>
        <v>0</v>
      </c>
      <c r="K56" s="48"/>
      <c r="L56" s="48"/>
      <c r="M56" s="48"/>
      <c r="N56" s="48"/>
      <c r="O56" s="48"/>
      <c r="P56" s="48"/>
      <c r="Q56" s="48"/>
      <c r="R56" s="48"/>
      <c r="S56" s="48"/>
      <c r="T56" s="48"/>
      <c r="U56" s="47"/>
      <c r="V56" s="47"/>
      <c r="W56" s="48"/>
      <c r="X56" s="48"/>
      <c r="Y56" s="48"/>
      <c r="Z56" s="48"/>
      <c r="AA56" s="48"/>
      <c r="AB56" s="48"/>
      <c r="AC56" s="48"/>
      <c r="AD56" s="49"/>
      <c r="AE56" s="49"/>
      <c r="AF56" s="50"/>
      <c r="AG56" s="50"/>
      <c r="AH56" s="50"/>
      <c r="AI56" s="50"/>
      <c r="AJ56" s="50"/>
      <c r="AK56" s="50"/>
      <c r="AL56" s="50"/>
      <c r="AM56" s="50"/>
      <c r="AN56" s="50"/>
      <c r="AO56" s="50"/>
      <c r="AP56" s="49"/>
      <c r="AQ56" s="49"/>
      <c r="AR56" s="50"/>
      <c r="AS56" s="50"/>
      <c r="AT56" s="50"/>
      <c r="AU56" s="50"/>
      <c r="AV56" s="50"/>
      <c r="AW56" s="50"/>
      <c r="AX56" s="49"/>
      <c r="AY56" s="49"/>
      <c r="AZ56" s="50"/>
      <c r="BA56" s="50"/>
      <c r="BB56" s="50"/>
      <c r="BC56" s="49"/>
      <c r="BD56" s="49"/>
      <c r="BE56" s="5"/>
      <c r="BF56" s="5"/>
      <c r="BG56" s="5"/>
      <c r="BH56" s="5"/>
      <c r="BI56" s="5"/>
      <c r="BJ56" s="5"/>
      <c r="BK56" s="5"/>
      <c r="BL56" s="5"/>
      <c r="BM56" s="5"/>
      <c r="BN56" s="5"/>
      <c r="BO56" s="5"/>
      <c r="BP56" s="5"/>
      <c r="BQ56" s="5"/>
      <c r="BR56" s="5"/>
      <c r="BS56" s="5"/>
      <c r="BT56" s="5"/>
      <c r="BU56" s="5"/>
      <c r="BV56" s="5"/>
      <c r="BW56" s="51"/>
      <c r="BX56" s="51"/>
      <c r="BY56" s="51"/>
      <c r="BZ56" s="52" t="s">
        <v>349</v>
      </c>
    </row>
    <row r="57" spans="1:78" s="63" customFormat="1" x14ac:dyDescent="0.2">
      <c r="A57" s="53"/>
      <c r="B57" s="56"/>
      <c r="C57" s="56"/>
      <c r="D57" s="57"/>
      <c r="E57" s="57"/>
      <c r="F57" s="57"/>
      <c r="G57" s="57"/>
      <c r="H57" s="57"/>
      <c r="I57" s="47">
        <f t="shared" si="8"/>
        <v>0</v>
      </c>
      <c r="J57" s="47">
        <f t="shared" si="9"/>
        <v>0</v>
      </c>
      <c r="K57" s="48"/>
      <c r="L57" s="48"/>
      <c r="M57" s="48"/>
      <c r="N57" s="48"/>
      <c r="O57" s="48"/>
      <c r="P57" s="48"/>
      <c r="Q57" s="48"/>
      <c r="R57" s="48"/>
      <c r="S57" s="48"/>
      <c r="T57" s="48"/>
      <c r="U57" s="47"/>
      <c r="V57" s="47"/>
      <c r="W57" s="48"/>
      <c r="X57" s="48"/>
      <c r="Y57" s="48"/>
      <c r="Z57" s="48"/>
      <c r="AA57" s="48"/>
      <c r="AB57" s="48"/>
      <c r="AC57" s="48"/>
      <c r="AD57" s="49"/>
      <c r="AE57" s="49"/>
      <c r="AF57" s="50"/>
      <c r="AG57" s="50"/>
      <c r="AH57" s="50"/>
      <c r="AI57" s="50"/>
      <c r="AJ57" s="50"/>
      <c r="AK57" s="50"/>
      <c r="AL57" s="50"/>
      <c r="AM57" s="50"/>
      <c r="AN57" s="50"/>
      <c r="AO57" s="50"/>
      <c r="AP57" s="49"/>
      <c r="AQ57" s="49"/>
      <c r="AR57" s="50"/>
      <c r="AS57" s="50"/>
      <c r="AT57" s="50"/>
      <c r="AU57" s="50"/>
      <c r="AV57" s="50"/>
      <c r="AW57" s="50"/>
      <c r="AX57" s="49"/>
      <c r="AY57" s="49"/>
      <c r="AZ57" s="50"/>
      <c r="BA57" s="50"/>
      <c r="BB57" s="50"/>
      <c r="BC57" s="49"/>
      <c r="BD57" s="49"/>
      <c r="BE57" s="5"/>
      <c r="BF57" s="5"/>
      <c r="BG57" s="5"/>
      <c r="BH57" s="5"/>
      <c r="BI57" s="5"/>
      <c r="BJ57" s="5"/>
      <c r="BK57" s="5"/>
      <c r="BL57" s="5"/>
      <c r="BM57" s="5"/>
      <c r="BN57" s="5"/>
      <c r="BO57" s="5"/>
      <c r="BP57" s="5"/>
      <c r="BQ57" s="5"/>
      <c r="BR57" s="5"/>
      <c r="BS57" s="5"/>
      <c r="BT57" s="5"/>
      <c r="BU57" s="5"/>
      <c r="BV57" s="5"/>
      <c r="BW57" s="51"/>
      <c r="BX57" s="51"/>
      <c r="BY57" s="51"/>
      <c r="BZ57" s="52" t="s">
        <v>349</v>
      </c>
    </row>
    <row r="58" spans="1:78" s="63" customFormat="1" x14ac:dyDescent="0.2">
      <c r="A58" s="53"/>
      <c r="B58" s="56"/>
      <c r="C58" s="56"/>
      <c r="D58" s="57"/>
      <c r="E58" s="57"/>
      <c r="F58" s="57"/>
      <c r="G58" s="57"/>
      <c r="H58" s="57"/>
      <c r="I58" s="47">
        <f t="shared" si="8"/>
        <v>0</v>
      </c>
      <c r="J58" s="47">
        <f t="shared" si="9"/>
        <v>0</v>
      </c>
      <c r="K58" s="48"/>
      <c r="L58" s="48"/>
      <c r="M58" s="48"/>
      <c r="N58" s="48"/>
      <c r="O58" s="48"/>
      <c r="P58" s="48"/>
      <c r="Q58" s="48"/>
      <c r="R58" s="48"/>
      <c r="S58" s="48"/>
      <c r="T58" s="48"/>
      <c r="U58" s="47"/>
      <c r="V58" s="47"/>
      <c r="W58" s="48"/>
      <c r="X58" s="48"/>
      <c r="Y58" s="48"/>
      <c r="Z58" s="48"/>
      <c r="AA58" s="48"/>
      <c r="AB58" s="48"/>
      <c r="AC58" s="48"/>
      <c r="AD58" s="49"/>
      <c r="AE58" s="49"/>
      <c r="AF58" s="50"/>
      <c r="AG58" s="50"/>
      <c r="AH58" s="50"/>
      <c r="AI58" s="50"/>
      <c r="AJ58" s="50"/>
      <c r="AK58" s="50"/>
      <c r="AL58" s="50"/>
      <c r="AM58" s="50"/>
      <c r="AN58" s="50"/>
      <c r="AO58" s="50"/>
      <c r="AP58" s="49"/>
      <c r="AQ58" s="49"/>
      <c r="AR58" s="50"/>
      <c r="AS58" s="50"/>
      <c r="AT58" s="50"/>
      <c r="AU58" s="50"/>
      <c r="AV58" s="50"/>
      <c r="AW58" s="50"/>
      <c r="AX58" s="49"/>
      <c r="AY58" s="49"/>
      <c r="AZ58" s="50"/>
      <c r="BA58" s="50"/>
      <c r="BB58" s="50"/>
      <c r="BC58" s="49"/>
      <c r="BD58" s="49"/>
      <c r="BE58" s="5"/>
      <c r="BF58" s="5"/>
      <c r="BG58" s="5"/>
      <c r="BH58" s="5"/>
      <c r="BI58" s="5"/>
      <c r="BJ58" s="5"/>
      <c r="BK58" s="5"/>
      <c r="BL58" s="5"/>
      <c r="BM58" s="5"/>
      <c r="BN58" s="5"/>
      <c r="BO58" s="5"/>
      <c r="BP58" s="5"/>
      <c r="BQ58" s="5"/>
      <c r="BR58" s="5"/>
      <c r="BS58" s="5"/>
      <c r="BT58" s="5"/>
      <c r="BU58" s="5"/>
      <c r="BV58" s="5"/>
      <c r="BW58" s="51"/>
      <c r="BX58" s="51"/>
      <c r="BY58" s="51"/>
      <c r="BZ58" s="52" t="s">
        <v>349</v>
      </c>
    </row>
    <row r="59" spans="1:78" s="63" customFormat="1" x14ac:dyDescent="0.2">
      <c r="A59" s="53"/>
      <c r="B59" s="56"/>
      <c r="C59" s="56"/>
      <c r="D59" s="57"/>
      <c r="E59" s="57"/>
      <c r="F59" s="57"/>
      <c r="G59" s="57"/>
      <c r="H59" s="57"/>
      <c r="I59" s="47">
        <f t="shared" si="8"/>
        <v>0</v>
      </c>
      <c r="J59" s="47">
        <f t="shared" si="9"/>
        <v>0</v>
      </c>
      <c r="K59" s="48"/>
      <c r="L59" s="48"/>
      <c r="M59" s="48"/>
      <c r="N59" s="48"/>
      <c r="O59" s="48"/>
      <c r="P59" s="48"/>
      <c r="Q59" s="48"/>
      <c r="R59" s="48"/>
      <c r="S59" s="48"/>
      <c r="T59" s="48"/>
      <c r="U59" s="47"/>
      <c r="V59" s="47"/>
      <c r="W59" s="48"/>
      <c r="X59" s="48"/>
      <c r="Y59" s="48"/>
      <c r="Z59" s="48"/>
      <c r="AA59" s="48"/>
      <c r="AB59" s="48"/>
      <c r="AC59" s="48"/>
      <c r="AD59" s="49"/>
      <c r="AE59" s="49"/>
      <c r="AF59" s="50"/>
      <c r="AG59" s="50"/>
      <c r="AH59" s="50"/>
      <c r="AI59" s="50"/>
      <c r="AJ59" s="50"/>
      <c r="AK59" s="50"/>
      <c r="AL59" s="50"/>
      <c r="AM59" s="50"/>
      <c r="AN59" s="50"/>
      <c r="AO59" s="50"/>
      <c r="AP59" s="49"/>
      <c r="AQ59" s="49"/>
      <c r="AR59" s="50"/>
      <c r="AS59" s="50"/>
      <c r="AT59" s="50"/>
      <c r="AU59" s="50"/>
      <c r="AV59" s="50"/>
      <c r="AW59" s="50"/>
      <c r="AX59" s="49"/>
      <c r="AY59" s="49"/>
      <c r="AZ59" s="50"/>
      <c r="BA59" s="50"/>
      <c r="BB59" s="50"/>
      <c r="BC59" s="49"/>
      <c r="BD59" s="49"/>
      <c r="BE59" s="5"/>
      <c r="BF59" s="5"/>
      <c r="BG59" s="5"/>
      <c r="BH59" s="5"/>
      <c r="BI59" s="5"/>
      <c r="BJ59" s="5"/>
      <c r="BK59" s="5"/>
      <c r="BL59" s="5"/>
      <c r="BM59" s="5"/>
      <c r="BN59" s="5"/>
      <c r="BO59" s="5"/>
      <c r="BP59" s="5"/>
      <c r="BQ59" s="5"/>
      <c r="BR59" s="5"/>
      <c r="BS59" s="5"/>
      <c r="BT59" s="5"/>
      <c r="BU59" s="5"/>
      <c r="BV59" s="5"/>
      <c r="BW59" s="51"/>
      <c r="BX59" s="51"/>
      <c r="BY59" s="51"/>
      <c r="BZ59" s="52" t="s">
        <v>349</v>
      </c>
    </row>
    <row r="60" spans="1:78" s="63" customFormat="1" x14ac:dyDescent="0.2">
      <c r="A60" s="53"/>
      <c r="B60" s="56"/>
      <c r="C60" s="56"/>
      <c r="D60" s="57"/>
      <c r="E60" s="57"/>
      <c r="F60" s="57"/>
      <c r="G60" s="57"/>
      <c r="H60" s="57"/>
      <c r="I60" s="47">
        <f t="shared" si="8"/>
        <v>0</v>
      </c>
      <c r="J60" s="47">
        <f t="shared" si="9"/>
        <v>0</v>
      </c>
      <c r="K60" s="48"/>
      <c r="L60" s="48"/>
      <c r="M60" s="48"/>
      <c r="N60" s="48"/>
      <c r="O60" s="48"/>
      <c r="P60" s="48"/>
      <c r="Q60" s="48"/>
      <c r="R60" s="48"/>
      <c r="S60" s="48"/>
      <c r="T60" s="48"/>
      <c r="U60" s="47"/>
      <c r="V60" s="47"/>
      <c r="W60" s="48"/>
      <c r="X60" s="48"/>
      <c r="Y60" s="48"/>
      <c r="Z60" s="48"/>
      <c r="AA60" s="48"/>
      <c r="AB60" s="48"/>
      <c r="AC60" s="48"/>
      <c r="AD60" s="49"/>
      <c r="AE60" s="49"/>
      <c r="AF60" s="50"/>
      <c r="AG60" s="50"/>
      <c r="AH60" s="50"/>
      <c r="AI60" s="50"/>
      <c r="AJ60" s="50"/>
      <c r="AK60" s="50"/>
      <c r="AL60" s="50"/>
      <c r="AM60" s="50"/>
      <c r="AN60" s="50"/>
      <c r="AO60" s="50"/>
      <c r="AP60" s="49"/>
      <c r="AQ60" s="49"/>
      <c r="AR60" s="50"/>
      <c r="AS60" s="50"/>
      <c r="AT60" s="50"/>
      <c r="AU60" s="50"/>
      <c r="AV60" s="50"/>
      <c r="AW60" s="50"/>
      <c r="AX60" s="49"/>
      <c r="AY60" s="49"/>
      <c r="AZ60" s="50"/>
      <c r="BA60" s="50"/>
      <c r="BB60" s="50"/>
      <c r="BC60" s="49"/>
      <c r="BD60" s="49"/>
      <c r="BE60" s="5"/>
      <c r="BF60" s="5"/>
      <c r="BG60" s="5"/>
      <c r="BH60" s="5"/>
      <c r="BI60" s="5"/>
      <c r="BJ60" s="5"/>
      <c r="BK60" s="5"/>
      <c r="BL60" s="5"/>
      <c r="BM60" s="5"/>
      <c r="BN60" s="5"/>
      <c r="BO60" s="5"/>
      <c r="BP60" s="5"/>
      <c r="BQ60" s="5"/>
      <c r="BR60" s="5"/>
      <c r="BS60" s="5"/>
      <c r="BT60" s="5"/>
      <c r="BU60" s="5"/>
      <c r="BV60" s="5"/>
      <c r="BW60" s="51"/>
      <c r="BX60" s="51"/>
      <c r="BY60" s="51"/>
      <c r="BZ60" s="52" t="s">
        <v>349</v>
      </c>
    </row>
    <row r="61" spans="1:78" s="63" customFormat="1" x14ac:dyDescent="0.2">
      <c r="A61" s="53"/>
      <c r="B61" s="56"/>
      <c r="C61" s="56"/>
      <c r="D61" s="57"/>
      <c r="E61" s="57"/>
      <c r="F61" s="57"/>
      <c r="G61" s="57"/>
      <c r="H61" s="57"/>
      <c r="I61" s="47">
        <f t="shared" si="8"/>
        <v>0</v>
      </c>
      <c r="J61" s="47">
        <f t="shared" si="9"/>
        <v>0</v>
      </c>
      <c r="K61" s="48"/>
      <c r="L61" s="48"/>
      <c r="M61" s="48"/>
      <c r="N61" s="48"/>
      <c r="O61" s="48"/>
      <c r="P61" s="48"/>
      <c r="Q61" s="48"/>
      <c r="R61" s="48"/>
      <c r="S61" s="48"/>
      <c r="T61" s="48"/>
      <c r="U61" s="47"/>
      <c r="V61" s="47"/>
      <c r="W61" s="48"/>
      <c r="X61" s="48"/>
      <c r="Y61" s="48"/>
      <c r="Z61" s="48"/>
      <c r="AA61" s="48"/>
      <c r="AB61" s="48"/>
      <c r="AC61" s="48"/>
      <c r="AD61" s="49"/>
      <c r="AE61" s="49"/>
      <c r="AF61" s="50"/>
      <c r="AG61" s="50"/>
      <c r="AH61" s="50"/>
      <c r="AI61" s="50"/>
      <c r="AJ61" s="50"/>
      <c r="AK61" s="50"/>
      <c r="AL61" s="50"/>
      <c r="AM61" s="50"/>
      <c r="AN61" s="50"/>
      <c r="AO61" s="50"/>
      <c r="AP61" s="49"/>
      <c r="AQ61" s="49"/>
      <c r="AR61" s="50"/>
      <c r="AS61" s="50"/>
      <c r="AT61" s="50"/>
      <c r="AU61" s="50"/>
      <c r="AV61" s="50"/>
      <c r="AW61" s="50"/>
      <c r="AX61" s="49"/>
      <c r="AY61" s="49"/>
      <c r="AZ61" s="50"/>
      <c r="BA61" s="50"/>
      <c r="BB61" s="50"/>
      <c r="BC61" s="49"/>
      <c r="BD61" s="49"/>
      <c r="BE61" s="5"/>
      <c r="BF61" s="5"/>
      <c r="BG61" s="5"/>
      <c r="BH61" s="5"/>
      <c r="BI61" s="5"/>
      <c r="BJ61" s="5"/>
      <c r="BK61" s="5"/>
      <c r="BL61" s="5"/>
      <c r="BM61" s="5"/>
      <c r="BN61" s="5"/>
      <c r="BO61" s="5"/>
      <c r="BP61" s="5"/>
      <c r="BQ61" s="5"/>
      <c r="BR61" s="5"/>
      <c r="BS61" s="5"/>
      <c r="BT61" s="5"/>
      <c r="BU61" s="5"/>
      <c r="BV61" s="5"/>
      <c r="BW61" s="51"/>
      <c r="BX61" s="51"/>
      <c r="BY61" s="51"/>
      <c r="BZ61" s="52" t="s">
        <v>349</v>
      </c>
    </row>
    <row r="62" spans="1:78" s="63" customFormat="1" x14ac:dyDescent="0.2">
      <c r="A62" s="53"/>
      <c r="B62" s="56"/>
      <c r="C62" s="56"/>
      <c r="D62" s="57"/>
      <c r="E62" s="57"/>
      <c r="F62" s="57"/>
      <c r="G62" s="57"/>
      <c r="H62" s="57"/>
      <c r="I62" s="47">
        <f t="shared" si="8"/>
        <v>0</v>
      </c>
      <c r="J62" s="47">
        <f t="shared" si="9"/>
        <v>0</v>
      </c>
      <c r="K62" s="48"/>
      <c r="L62" s="48"/>
      <c r="M62" s="48"/>
      <c r="N62" s="48"/>
      <c r="O62" s="48"/>
      <c r="P62" s="48"/>
      <c r="Q62" s="48"/>
      <c r="R62" s="48"/>
      <c r="S62" s="48"/>
      <c r="T62" s="48"/>
      <c r="U62" s="47"/>
      <c r="V62" s="47"/>
      <c r="W62" s="48"/>
      <c r="X62" s="48"/>
      <c r="Y62" s="48"/>
      <c r="Z62" s="48"/>
      <c r="AA62" s="48"/>
      <c r="AB62" s="48"/>
      <c r="AC62" s="48"/>
      <c r="AD62" s="49"/>
      <c r="AE62" s="49"/>
      <c r="AF62" s="50"/>
      <c r="AG62" s="50"/>
      <c r="AH62" s="50"/>
      <c r="AI62" s="50"/>
      <c r="AJ62" s="50"/>
      <c r="AK62" s="50"/>
      <c r="AL62" s="50"/>
      <c r="AM62" s="50"/>
      <c r="AN62" s="50"/>
      <c r="AO62" s="50"/>
      <c r="AP62" s="49"/>
      <c r="AQ62" s="49"/>
      <c r="AR62" s="50"/>
      <c r="AS62" s="50"/>
      <c r="AT62" s="50"/>
      <c r="AU62" s="50"/>
      <c r="AV62" s="50"/>
      <c r="AW62" s="50"/>
      <c r="AX62" s="49"/>
      <c r="AY62" s="49"/>
      <c r="AZ62" s="50"/>
      <c r="BA62" s="50"/>
      <c r="BB62" s="50"/>
      <c r="BC62" s="49"/>
      <c r="BD62" s="49"/>
      <c r="BE62" s="5"/>
      <c r="BF62" s="5"/>
      <c r="BG62" s="5"/>
      <c r="BH62" s="5"/>
      <c r="BI62" s="5"/>
      <c r="BJ62" s="5"/>
      <c r="BK62" s="5"/>
      <c r="BL62" s="5"/>
      <c r="BM62" s="5"/>
      <c r="BN62" s="5"/>
      <c r="BO62" s="5"/>
      <c r="BP62" s="5"/>
      <c r="BQ62" s="5"/>
      <c r="BR62" s="5"/>
      <c r="BS62" s="5"/>
      <c r="BT62" s="5"/>
      <c r="BU62" s="5"/>
      <c r="BV62" s="5"/>
      <c r="BW62" s="51"/>
      <c r="BX62" s="51"/>
      <c r="BY62" s="51"/>
      <c r="BZ62" s="52" t="s">
        <v>349</v>
      </c>
    </row>
    <row r="63" spans="1:78" s="63" customFormat="1" x14ac:dyDescent="0.2">
      <c r="A63" s="53"/>
      <c r="B63" s="56"/>
      <c r="C63" s="56"/>
      <c r="D63" s="57"/>
      <c r="E63" s="57"/>
      <c r="F63" s="57"/>
      <c r="G63" s="57"/>
      <c r="H63" s="57"/>
      <c r="I63" s="47">
        <f t="shared" si="8"/>
        <v>0</v>
      </c>
      <c r="J63" s="47">
        <f t="shared" si="9"/>
        <v>0</v>
      </c>
      <c r="K63" s="48"/>
      <c r="L63" s="48"/>
      <c r="M63" s="48"/>
      <c r="N63" s="48"/>
      <c r="O63" s="48"/>
      <c r="P63" s="48"/>
      <c r="Q63" s="48"/>
      <c r="R63" s="48"/>
      <c r="S63" s="48"/>
      <c r="T63" s="48"/>
      <c r="U63" s="47"/>
      <c r="V63" s="47"/>
      <c r="W63" s="48"/>
      <c r="X63" s="48"/>
      <c r="Y63" s="48"/>
      <c r="Z63" s="48"/>
      <c r="AA63" s="48"/>
      <c r="AB63" s="48"/>
      <c r="AC63" s="48"/>
      <c r="AD63" s="49"/>
      <c r="AE63" s="49"/>
      <c r="AF63" s="50"/>
      <c r="AG63" s="50"/>
      <c r="AH63" s="50"/>
      <c r="AI63" s="50"/>
      <c r="AJ63" s="50"/>
      <c r="AK63" s="50"/>
      <c r="AL63" s="50"/>
      <c r="AM63" s="50"/>
      <c r="AN63" s="50"/>
      <c r="AO63" s="50"/>
      <c r="AP63" s="49"/>
      <c r="AQ63" s="49"/>
      <c r="AR63" s="50"/>
      <c r="AS63" s="50"/>
      <c r="AT63" s="50"/>
      <c r="AU63" s="50"/>
      <c r="AV63" s="50"/>
      <c r="AW63" s="50"/>
      <c r="AX63" s="49"/>
      <c r="AY63" s="49"/>
      <c r="AZ63" s="50"/>
      <c r="BA63" s="50"/>
      <c r="BB63" s="50"/>
      <c r="BC63" s="49"/>
      <c r="BD63" s="49"/>
      <c r="BE63" s="5"/>
      <c r="BF63" s="5"/>
      <c r="BG63" s="5"/>
      <c r="BH63" s="5"/>
      <c r="BI63" s="5"/>
      <c r="BJ63" s="5"/>
      <c r="BK63" s="5"/>
      <c r="BL63" s="5"/>
      <c r="BM63" s="5"/>
      <c r="BN63" s="5"/>
      <c r="BO63" s="5"/>
      <c r="BP63" s="5"/>
      <c r="BQ63" s="5"/>
      <c r="BR63" s="5"/>
      <c r="BS63" s="5"/>
      <c r="BT63" s="5"/>
      <c r="BU63" s="5"/>
      <c r="BV63" s="5"/>
      <c r="BW63" s="51"/>
      <c r="BX63" s="51"/>
      <c r="BY63" s="51"/>
      <c r="BZ63" s="52" t="s">
        <v>349</v>
      </c>
    </row>
    <row r="64" spans="1:78" s="63" customFormat="1" x14ac:dyDescent="0.2">
      <c r="A64" s="53"/>
      <c r="B64" s="56"/>
      <c r="C64" s="56"/>
      <c r="D64" s="57"/>
      <c r="E64" s="57"/>
      <c r="F64" s="57"/>
      <c r="G64" s="57"/>
      <c r="H64" s="57"/>
      <c r="I64" s="47">
        <f t="shared" si="8"/>
        <v>0</v>
      </c>
      <c r="J64" s="47">
        <f t="shared" si="9"/>
        <v>0</v>
      </c>
      <c r="K64" s="48"/>
      <c r="L64" s="48"/>
      <c r="M64" s="48"/>
      <c r="N64" s="48"/>
      <c r="O64" s="48"/>
      <c r="P64" s="48"/>
      <c r="Q64" s="48"/>
      <c r="R64" s="48"/>
      <c r="S64" s="48"/>
      <c r="T64" s="48"/>
      <c r="U64" s="47"/>
      <c r="V64" s="47"/>
      <c r="W64" s="48"/>
      <c r="X64" s="48"/>
      <c r="Y64" s="48"/>
      <c r="Z64" s="48"/>
      <c r="AA64" s="48"/>
      <c r="AB64" s="48"/>
      <c r="AC64" s="48"/>
      <c r="AD64" s="49"/>
      <c r="AE64" s="49"/>
      <c r="AF64" s="50"/>
      <c r="AG64" s="50"/>
      <c r="AH64" s="50"/>
      <c r="AI64" s="50"/>
      <c r="AJ64" s="50"/>
      <c r="AK64" s="50"/>
      <c r="AL64" s="50"/>
      <c r="AM64" s="50"/>
      <c r="AN64" s="50"/>
      <c r="AO64" s="50"/>
      <c r="AP64" s="49"/>
      <c r="AQ64" s="49"/>
      <c r="AR64" s="50"/>
      <c r="AS64" s="50"/>
      <c r="AT64" s="50"/>
      <c r="AU64" s="50"/>
      <c r="AV64" s="50"/>
      <c r="AW64" s="50"/>
      <c r="AX64" s="49"/>
      <c r="AY64" s="49"/>
      <c r="AZ64" s="50"/>
      <c r="BA64" s="50"/>
      <c r="BB64" s="50"/>
      <c r="BC64" s="49"/>
      <c r="BD64" s="49"/>
      <c r="BE64" s="5"/>
      <c r="BF64" s="5"/>
      <c r="BG64" s="5"/>
      <c r="BH64" s="5"/>
      <c r="BI64" s="5"/>
      <c r="BJ64" s="5"/>
      <c r="BK64" s="5"/>
      <c r="BL64" s="5"/>
      <c r="BM64" s="5"/>
      <c r="BN64" s="5"/>
      <c r="BO64" s="5"/>
      <c r="BP64" s="5"/>
      <c r="BQ64" s="5"/>
      <c r="BR64" s="5"/>
      <c r="BS64" s="5"/>
      <c r="BT64" s="5"/>
      <c r="BU64" s="5"/>
      <c r="BV64" s="5"/>
      <c r="BW64" s="51"/>
      <c r="BX64" s="51"/>
      <c r="BY64" s="51"/>
      <c r="BZ64" s="52" t="s">
        <v>349</v>
      </c>
    </row>
    <row r="65" spans="1:78" s="63" customFormat="1" x14ac:dyDescent="0.2">
      <c r="A65" s="53"/>
      <c r="B65" s="56"/>
      <c r="C65" s="56"/>
      <c r="D65" s="57"/>
      <c r="E65" s="57"/>
      <c r="F65" s="57"/>
      <c r="G65" s="57"/>
      <c r="H65" s="57"/>
      <c r="I65" s="47">
        <f t="shared" si="8"/>
        <v>0</v>
      </c>
      <c r="J65" s="47">
        <f t="shared" si="9"/>
        <v>0</v>
      </c>
      <c r="K65" s="48"/>
      <c r="L65" s="48"/>
      <c r="M65" s="48"/>
      <c r="N65" s="48"/>
      <c r="O65" s="48"/>
      <c r="P65" s="48"/>
      <c r="Q65" s="48"/>
      <c r="R65" s="48"/>
      <c r="S65" s="48"/>
      <c r="T65" s="48"/>
      <c r="U65" s="47"/>
      <c r="V65" s="47"/>
      <c r="W65" s="48"/>
      <c r="X65" s="48"/>
      <c r="Y65" s="48"/>
      <c r="Z65" s="48"/>
      <c r="AA65" s="48"/>
      <c r="AB65" s="48"/>
      <c r="AC65" s="48"/>
      <c r="AD65" s="49"/>
      <c r="AE65" s="49"/>
      <c r="AF65" s="50"/>
      <c r="AG65" s="50"/>
      <c r="AH65" s="50"/>
      <c r="AI65" s="50"/>
      <c r="AJ65" s="50"/>
      <c r="AK65" s="50"/>
      <c r="AL65" s="50"/>
      <c r="AM65" s="50"/>
      <c r="AN65" s="50"/>
      <c r="AO65" s="50"/>
      <c r="AP65" s="49"/>
      <c r="AQ65" s="49"/>
      <c r="AR65" s="50"/>
      <c r="AS65" s="50"/>
      <c r="AT65" s="50"/>
      <c r="AU65" s="50"/>
      <c r="AV65" s="50"/>
      <c r="AW65" s="50"/>
      <c r="AX65" s="49"/>
      <c r="AY65" s="49"/>
      <c r="AZ65" s="50"/>
      <c r="BA65" s="50"/>
      <c r="BB65" s="50"/>
      <c r="BC65" s="49"/>
      <c r="BD65" s="49"/>
      <c r="BE65" s="5"/>
      <c r="BF65" s="5"/>
      <c r="BG65" s="5"/>
      <c r="BH65" s="5"/>
      <c r="BI65" s="5"/>
      <c r="BJ65" s="5"/>
      <c r="BK65" s="5"/>
      <c r="BL65" s="5"/>
      <c r="BM65" s="5"/>
      <c r="BN65" s="5"/>
      <c r="BO65" s="5"/>
      <c r="BP65" s="5"/>
      <c r="BQ65" s="5"/>
      <c r="BR65" s="5"/>
      <c r="BS65" s="5"/>
      <c r="BT65" s="5"/>
      <c r="BU65" s="5"/>
      <c r="BV65" s="5"/>
      <c r="BW65" s="51"/>
      <c r="BX65" s="51"/>
      <c r="BY65" s="51"/>
      <c r="BZ65" s="52" t="s">
        <v>349</v>
      </c>
    </row>
    <row r="66" spans="1:78" s="63" customFormat="1" x14ac:dyDescent="0.2">
      <c r="A66" s="53"/>
      <c r="B66" s="56"/>
      <c r="C66" s="56"/>
      <c r="D66" s="57"/>
      <c r="E66" s="57"/>
      <c r="F66" s="57"/>
      <c r="G66" s="57"/>
      <c r="H66" s="57"/>
      <c r="I66" s="47">
        <f t="shared" si="8"/>
        <v>0</v>
      </c>
      <c r="J66" s="47">
        <f t="shared" si="9"/>
        <v>0</v>
      </c>
      <c r="K66" s="48"/>
      <c r="L66" s="48"/>
      <c r="M66" s="48"/>
      <c r="N66" s="48"/>
      <c r="O66" s="48"/>
      <c r="P66" s="48"/>
      <c r="Q66" s="48"/>
      <c r="R66" s="48"/>
      <c r="S66" s="48"/>
      <c r="T66" s="48"/>
      <c r="U66" s="47"/>
      <c r="V66" s="47"/>
      <c r="W66" s="48"/>
      <c r="X66" s="48"/>
      <c r="Y66" s="48"/>
      <c r="Z66" s="48"/>
      <c r="AA66" s="48"/>
      <c r="AB66" s="48"/>
      <c r="AC66" s="48"/>
      <c r="AD66" s="49"/>
      <c r="AE66" s="49"/>
      <c r="AF66" s="50"/>
      <c r="AG66" s="50"/>
      <c r="AH66" s="50"/>
      <c r="AI66" s="50"/>
      <c r="AJ66" s="50"/>
      <c r="AK66" s="50"/>
      <c r="AL66" s="50"/>
      <c r="AM66" s="50"/>
      <c r="AN66" s="50"/>
      <c r="AO66" s="50"/>
      <c r="AP66" s="49"/>
      <c r="AQ66" s="49"/>
      <c r="AR66" s="50"/>
      <c r="AS66" s="50"/>
      <c r="AT66" s="50"/>
      <c r="AU66" s="50"/>
      <c r="AV66" s="50"/>
      <c r="AW66" s="50"/>
      <c r="AX66" s="49"/>
      <c r="AY66" s="49"/>
      <c r="AZ66" s="50"/>
      <c r="BA66" s="50"/>
      <c r="BB66" s="50"/>
      <c r="BC66" s="49"/>
      <c r="BD66" s="49"/>
      <c r="BE66" s="5"/>
      <c r="BF66" s="5"/>
      <c r="BG66" s="5"/>
      <c r="BH66" s="5"/>
      <c r="BI66" s="5"/>
      <c r="BJ66" s="5"/>
      <c r="BK66" s="5"/>
      <c r="BL66" s="5"/>
      <c r="BM66" s="5"/>
      <c r="BN66" s="5"/>
      <c r="BO66" s="5"/>
      <c r="BP66" s="5"/>
      <c r="BQ66" s="5"/>
      <c r="BR66" s="5"/>
      <c r="BS66" s="5"/>
      <c r="BT66" s="5"/>
      <c r="BU66" s="5"/>
      <c r="BV66" s="5"/>
      <c r="BW66" s="51"/>
      <c r="BX66" s="51"/>
      <c r="BY66" s="51"/>
      <c r="BZ66" s="52" t="s">
        <v>349</v>
      </c>
    </row>
    <row r="67" spans="1:78" s="63" customFormat="1" x14ac:dyDescent="0.2">
      <c r="A67" s="53"/>
      <c r="B67" s="56"/>
      <c r="C67" s="56"/>
      <c r="D67" s="57"/>
      <c r="E67" s="57"/>
      <c r="F67" s="57"/>
      <c r="G67" s="57"/>
      <c r="H67" s="57"/>
      <c r="I67" s="47">
        <f t="shared" si="8"/>
        <v>0</v>
      </c>
      <c r="J67" s="47">
        <f t="shared" si="9"/>
        <v>0</v>
      </c>
      <c r="K67" s="48"/>
      <c r="L67" s="48"/>
      <c r="M67" s="48"/>
      <c r="N67" s="48"/>
      <c r="O67" s="48"/>
      <c r="P67" s="48"/>
      <c r="Q67" s="48"/>
      <c r="R67" s="48"/>
      <c r="S67" s="48"/>
      <c r="T67" s="48"/>
      <c r="U67" s="47"/>
      <c r="V67" s="47"/>
      <c r="W67" s="48"/>
      <c r="X67" s="48"/>
      <c r="Y67" s="48"/>
      <c r="Z67" s="48"/>
      <c r="AA67" s="48"/>
      <c r="AB67" s="48"/>
      <c r="AC67" s="48"/>
      <c r="AD67" s="49"/>
      <c r="AE67" s="49"/>
      <c r="AF67" s="50"/>
      <c r="AG67" s="50"/>
      <c r="AH67" s="50"/>
      <c r="AI67" s="50"/>
      <c r="AJ67" s="50"/>
      <c r="AK67" s="50"/>
      <c r="AL67" s="50"/>
      <c r="AM67" s="50"/>
      <c r="AN67" s="50"/>
      <c r="AO67" s="50"/>
      <c r="AP67" s="49"/>
      <c r="AQ67" s="49"/>
      <c r="AR67" s="50"/>
      <c r="AS67" s="50"/>
      <c r="AT67" s="50"/>
      <c r="AU67" s="50"/>
      <c r="AV67" s="50"/>
      <c r="AW67" s="50"/>
      <c r="AX67" s="49"/>
      <c r="AY67" s="49"/>
      <c r="AZ67" s="50"/>
      <c r="BA67" s="50"/>
      <c r="BB67" s="50"/>
      <c r="BC67" s="49"/>
      <c r="BD67" s="49"/>
      <c r="BE67" s="5"/>
      <c r="BF67" s="5"/>
      <c r="BG67" s="5"/>
      <c r="BH67" s="5"/>
      <c r="BI67" s="5"/>
      <c r="BJ67" s="5"/>
      <c r="BK67" s="5"/>
      <c r="BL67" s="5"/>
      <c r="BM67" s="5"/>
      <c r="BN67" s="5"/>
      <c r="BO67" s="5"/>
      <c r="BP67" s="5"/>
      <c r="BQ67" s="5"/>
      <c r="BR67" s="5"/>
      <c r="BS67" s="5"/>
      <c r="BT67" s="5"/>
      <c r="BU67" s="5"/>
      <c r="BV67" s="5"/>
      <c r="BW67" s="51"/>
      <c r="BX67" s="51"/>
      <c r="BY67" s="51"/>
      <c r="BZ67" s="52" t="s">
        <v>349</v>
      </c>
    </row>
    <row r="68" spans="1:78" s="63" customFormat="1" x14ac:dyDescent="0.2">
      <c r="A68" s="53"/>
      <c r="B68" s="56"/>
      <c r="C68" s="56"/>
      <c r="D68" s="57"/>
      <c r="E68" s="57"/>
      <c r="F68" s="57"/>
      <c r="G68" s="57"/>
      <c r="H68" s="57"/>
      <c r="I68" s="47">
        <f t="shared" si="8"/>
        <v>0</v>
      </c>
      <c r="J68" s="47">
        <f t="shared" si="9"/>
        <v>0</v>
      </c>
      <c r="K68" s="48"/>
      <c r="L68" s="48"/>
      <c r="M68" s="48"/>
      <c r="N68" s="48"/>
      <c r="O68" s="48"/>
      <c r="P68" s="48"/>
      <c r="Q68" s="48"/>
      <c r="R68" s="48"/>
      <c r="S68" s="48"/>
      <c r="T68" s="48"/>
      <c r="U68" s="47"/>
      <c r="V68" s="47"/>
      <c r="W68" s="48"/>
      <c r="X68" s="48"/>
      <c r="Y68" s="48"/>
      <c r="Z68" s="48"/>
      <c r="AA68" s="48"/>
      <c r="AB68" s="48"/>
      <c r="AC68" s="48"/>
      <c r="AD68" s="49"/>
      <c r="AE68" s="49"/>
      <c r="AF68" s="50"/>
      <c r="AG68" s="50"/>
      <c r="AH68" s="50"/>
      <c r="AI68" s="50"/>
      <c r="AJ68" s="50"/>
      <c r="AK68" s="50"/>
      <c r="AL68" s="50"/>
      <c r="AM68" s="50"/>
      <c r="AN68" s="50"/>
      <c r="AO68" s="50"/>
      <c r="AP68" s="49"/>
      <c r="AQ68" s="49"/>
      <c r="AR68" s="50"/>
      <c r="AS68" s="50"/>
      <c r="AT68" s="50"/>
      <c r="AU68" s="50"/>
      <c r="AV68" s="50"/>
      <c r="AW68" s="50"/>
      <c r="AX68" s="49"/>
      <c r="AY68" s="49"/>
      <c r="AZ68" s="50"/>
      <c r="BA68" s="50"/>
      <c r="BB68" s="50"/>
      <c r="BC68" s="49"/>
      <c r="BD68" s="49"/>
      <c r="BE68" s="5"/>
      <c r="BF68" s="5"/>
      <c r="BG68" s="5"/>
      <c r="BH68" s="5"/>
      <c r="BI68" s="5"/>
      <c r="BJ68" s="5"/>
      <c r="BK68" s="5"/>
      <c r="BL68" s="5"/>
      <c r="BM68" s="5"/>
      <c r="BN68" s="5"/>
      <c r="BO68" s="5"/>
      <c r="BP68" s="5"/>
      <c r="BQ68" s="5"/>
      <c r="BR68" s="5"/>
      <c r="BS68" s="5"/>
      <c r="BT68" s="5"/>
      <c r="BU68" s="5"/>
      <c r="BV68" s="5"/>
      <c r="BW68" s="51"/>
      <c r="BX68" s="51"/>
      <c r="BY68" s="51"/>
      <c r="BZ68" s="52" t="s">
        <v>349</v>
      </c>
    </row>
    <row r="69" spans="1:78" s="63" customFormat="1" x14ac:dyDescent="0.2">
      <c r="A69" s="53"/>
      <c r="B69" s="56"/>
      <c r="C69" s="56"/>
      <c r="D69" s="57"/>
      <c r="E69" s="57"/>
      <c r="F69" s="57"/>
      <c r="G69" s="57"/>
      <c r="H69" s="57"/>
      <c r="I69" s="47">
        <f t="shared" si="8"/>
        <v>0</v>
      </c>
      <c r="J69" s="47">
        <f t="shared" si="9"/>
        <v>0</v>
      </c>
      <c r="K69" s="48"/>
      <c r="L69" s="48"/>
      <c r="M69" s="48"/>
      <c r="N69" s="48"/>
      <c r="O69" s="48"/>
      <c r="P69" s="48"/>
      <c r="Q69" s="48"/>
      <c r="R69" s="48"/>
      <c r="S69" s="48"/>
      <c r="T69" s="48"/>
      <c r="U69" s="47"/>
      <c r="V69" s="47"/>
      <c r="W69" s="48"/>
      <c r="X69" s="48"/>
      <c r="Y69" s="48"/>
      <c r="Z69" s="48"/>
      <c r="AA69" s="48"/>
      <c r="AB69" s="48"/>
      <c r="AC69" s="48"/>
      <c r="AD69" s="49"/>
      <c r="AE69" s="49"/>
      <c r="AF69" s="50"/>
      <c r="AG69" s="50"/>
      <c r="AH69" s="50"/>
      <c r="AI69" s="50"/>
      <c r="AJ69" s="50"/>
      <c r="AK69" s="50"/>
      <c r="AL69" s="50"/>
      <c r="AM69" s="50"/>
      <c r="AN69" s="50"/>
      <c r="AO69" s="50"/>
      <c r="AP69" s="49"/>
      <c r="AQ69" s="49"/>
      <c r="AR69" s="50"/>
      <c r="AS69" s="50"/>
      <c r="AT69" s="50"/>
      <c r="AU69" s="50"/>
      <c r="AV69" s="50"/>
      <c r="AW69" s="50"/>
      <c r="AX69" s="49"/>
      <c r="AY69" s="49"/>
      <c r="AZ69" s="50"/>
      <c r="BA69" s="50"/>
      <c r="BB69" s="50"/>
      <c r="BC69" s="49"/>
      <c r="BD69" s="49"/>
      <c r="BE69" s="5"/>
      <c r="BF69" s="5"/>
      <c r="BG69" s="5"/>
      <c r="BH69" s="5"/>
      <c r="BI69" s="5"/>
      <c r="BJ69" s="5"/>
      <c r="BK69" s="5"/>
      <c r="BL69" s="5"/>
      <c r="BM69" s="5"/>
      <c r="BN69" s="5"/>
      <c r="BO69" s="5"/>
      <c r="BP69" s="5"/>
      <c r="BQ69" s="5"/>
      <c r="BR69" s="5"/>
      <c r="BS69" s="5"/>
      <c r="BT69" s="5"/>
      <c r="BU69" s="5"/>
      <c r="BV69" s="5"/>
      <c r="BW69" s="51"/>
      <c r="BX69" s="51"/>
      <c r="BY69" s="51"/>
      <c r="BZ69" s="52" t="s">
        <v>349</v>
      </c>
    </row>
    <row r="70" spans="1:78" s="63" customFormat="1" x14ac:dyDescent="0.2">
      <c r="A70" s="53"/>
      <c r="B70" s="56"/>
      <c r="C70" s="56"/>
      <c r="D70" s="57"/>
      <c r="E70" s="57"/>
      <c r="F70" s="57"/>
      <c r="G70" s="57"/>
      <c r="H70" s="57"/>
      <c r="I70" s="47">
        <f t="shared" si="8"/>
        <v>0</v>
      </c>
      <c r="J70" s="47">
        <f t="shared" si="9"/>
        <v>0</v>
      </c>
      <c r="K70" s="48"/>
      <c r="L70" s="48"/>
      <c r="M70" s="48"/>
      <c r="N70" s="48"/>
      <c r="O70" s="48"/>
      <c r="P70" s="48"/>
      <c r="Q70" s="48"/>
      <c r="R70" s="48"/>
      <c r="S70" s="48"/>
      <c r="T70" s="48"/>
      <c r="U70" s="47"/>
      <c r="V70" s="47"/>
      <c r="W70" s="48"/>
      <c r="X70" s="48"/>
      <c r="Y70" s="48"/>
      <c r="Z70" s="48"/>
      <c r="AA70" s="48"/>
      <c r="AB70" s="48"/>
      <c r="AC70" s="48"/>
      <c r="AD70" s="49"/>
      <c r="AE70" s="49"/>
      <c r="AF70" s="50"/>
      <c r="AG70" s="50"/>
      <c r="AH70" s="50"/>
      <c r="AI70" s="50"/>
      <c r="AJ70" s="50"/>
      <c r="AK70" s="50"/>
      <c r="AL70" s="50"/>
      <c r="AM70" s="50"/>
      <c r="AN70" s="50"/>
      <c r="AO70" s="50"/>
      <c r="AP70" s="49"/>
      <c r="AQ70" s="49"/>
      <c r="AR70" s="50"/>
      <c r="AS70" s="50"/>
      <c r="AT70" s="50"/>
      <c r="AU70" s="50"/>
      <c r="AV70" s="50"/>
      <c r="AW70" s="50"/>
      <c r="AX70" s="49"/>
      <c r="AY70" s="49"/>
      <c r="AZ70" s="50"/>
      <c r="BA70" s="50"/>
      <c r="BB70" s="50"/>
      <c r="BC70" s="49"/>
      <c r="BD70" s="49"/>
      <c r="BE70" s="5"/>
      <c r="BF70" s="5"/>
      <c r="BG70" s="5"/>
      <c r="BH70" s="5"/>
      <c r="BI70" s="5"/>
      <c r="BJ70" s="5"/>
      <c r="BK70" s="5"/>
      <c r="BL70" s="5"/>
      <c r="BM70" s="5"/>
      <c r="BN70" s="5"/>
      <c r="BO70" s="5"/>
      <c r="BP70" s="5"/>
      <c r="BQ70" s="5"/>
      <c r="BR70" s="5"/>
      <c r="BS70" s="5"/>
      <c r="BT70" s="5"/>
      <c r="BU70" s="5"/>
      <c r="BV70" s="5"/>
      <c r="BW70" s="51"/>
      <c r="BX70" s="51"/>
      <c r="BY70" s="51"/>
      <c r="BZ70" s="52" t="s">
        <v>349</v>
      </c>
    </row>
    <row r="71" spans="1:78" s="63" customFormat="1" x14ac:dyDescent="0.2">
      <c r="A71" s="53"/>
      <c r="B71" s="56"/>
      <c r="C71" s="56"/>
      <c r="D71" s="57"/>
      <c r="E71" s="57"/>
      <c r="F71" s="57"/>
      <c r="G71" s="57"/>
      <c r="H71" s="57"/>
      <c r="I71" s="47">
        <f t="shared" si="8"/>
        <v>0</v>
      </c>
      <c r="J71" s="47">
        <f t="shared" si="9"/>
        <v>0</v>
      </c>
      <c r="K71" s="48"/>
      <c r="L71" s="48"/>
      <c r="M71" s="48"/>
      <c r="N71" s="48"/>
      <c r="O71" s="48"/>
      <c r="P71" s="48"/>
      <c r="Q71" s="48"/>
      <c r="R71" s="48"/>
      <c r="S71" s="48"/>
      <c r="T71" s="48"/>
      <c r="U71" s="47"/>
      <c r="V71" s="47"/>
      <c r="W71" s="48"/>
      <c r="X71" s="48"/>
      <c r="Y71" s="48"/>
      <c r="Z71" s="48"/>
      <c r="AA71" s="48"/>
      <c r="AB71" s="48"/>
      <c r="AC71" s="48"/>
      <c r="AD71" s="49"/>
      <c r="AE71" s="49"/>
      <c r="AF71" s="50"/>
      <c r="AG71" s="50"/>
      <c r="AH71" s="50"/>
      <c r="AI71" s="50"/>
      <c r="AJ71" s="50"/>
      <c r="AK71" s="50"/>
      <c r="AL71" s="50"/>
      <c r="AM71" s="50"/>
      <c r="AN71" s="50"/>
      <c r="AO71" s="50"/>
      <c r="AP71" s="49"/>
      <c r="AQ71" s="49"/>
      <c r="AR71" s="50"/>
      <c r="AS71" s="50"/>
      <c r="AT71" s="50"/>
      <c r="AU71" s="50"/>
      <c r="AV71" s="50"/>
      <c r="AW71" s="50"/>
      <c r="AX71" s="49"/>
      <c r="AY71" s="49"/>
      <c r="AZ71" s="50"/>
      <c r="BA71" s="50"/>
      <c r="BB71" s="50"/>
      <c r="BC71" s="49"/>
      <c r="BD71" s="49"/>
      <c r="BE71" s="5"/>
      <c r="BF71" s="5"/>
      <c r="BG71" s="5"/>
      <c r="BH71" s="5"/>
      <c r="BI71" s="5"/>
      <c r="BJ71" s="5"/>
      <c r="BK71" s="5"/>
      <c r="BL71" s="5"/>
      <c r="BM71" s="5"/>
      <c r="BN71" s="5"/>
      <c r="BO71" s="5"/>
      <c r="BP71" s="5"/>
      <c r="BQ71" s="5"/>
      <c r="BR71" s="5"/>
      <c r="BS71" s="5"/>
      <c r="BT71" s="5"/>
      <c r="BU71" s="5"/>
      <c r="BV71" s="5"/>
      <c r="BW71" s="51"/>
      <c r="BX71" s="51"/>
      <c r="BY71" s="51"/>
      <c r="BZ71" s="52" t="s">
        <v>349</v>
      </c>
    </row>
    <row r="72" spans="1:78" s="63" customFormat="1" x14ac:dyDescent="0.2">
      <c r="A72" s="53"/>
      <c r="B72" s="56"/>
      <c r="C72" s="56"/>
      <c r="D72" s="57"/>
      <c r="E72" s="57"/>
      <c r="F72" s="57"/>
      <c r="G72" s="57"/>
      <c r="H72" s="57"/>
      <c r="I72" s="47">
        <f t="shared" si="8"/>
        <v>0</v>
      </c>
      <c r="J72" s="47">
        <f t="shared" si="9"/>
        <v>0</v>
      </c>
      <c r="K72" s="48"/>
      <c r="L72" s="48"/>
      <c r="M72" s="48"/>
      <c r="N72" s="48"/>
      <c r="O72" s="48"/>
      <c r="P72" s="48"/>
      <c r="Q72" s="48"/>
      <c r="R72" s="48"/>
      <c r="S72" s="48"/>
      <c r="T72" s="48"/>
      <c r="U72" s="47"/>
      <c r="V72" s="47"/>
      <c r="W72" s="48"/>
      <c r="X72" s="48"/>
      <c r="Y72" s="48"/>
      <c r="Z72" s="48"/>
      <c r="AA72" s="48"/>
      <c r="AB72" s="48"/>
      <c r="AC72" s="48"/>
      <c r="AD72" s="49"/>
      <c r="AE72" s="49"/>
      <c r="AF72" s="50"/>
      <c r="AG72" s="50"/>
      <c r="AH72" s="50"/>
      <c r="AI72" s="50"/>
      <c r="AJ72" s="50"/>
      <c r="AK72" s="50"/>
      <c r="AL72" s="50"/>
      <c r="AM72" s="50"/>
      <c r="AN72" s="50"/>
      <c r="AO72" s="50"/>
      <c r="AP72" s="49"/>
      <c r="AQ72" s="49"/>
      <c r="AR72" s="50"/>
      <c r="AS72" s="50"/>
      <c r="AT72" s="50"/>
      <c r="AU72" s="50"/>
      <c r="AV72" s="50"/>
      <c r="AW72" s="50"/>
      <c r="AX72" s="49"/>
      <c r="AY72" s="49"/>
      <c r="AZ72" s="50"/>
      <c r="BA72" s="50"/>
      <c r="BB72" s="50"/>
      <c r="BC72" s="49"/>
      <c r="BD72" s="49"/>
      <c r="BE72" s="5"/>
      <c r="BF72" s="5"/>
      <c r="BG72" s="5"/>
      <c r="BH72" s="5"/>
      <c r="BI72" s="5"/>
      <c r="BJ72" s="5"/>
      <c r="BK72" s="5"/>
      <c r="BL72" s="5"/>
      <c r="BM72" s="5"/>
      <c r="BN72" s="5"/>
      <c r="BO72" s="5"/>
      <c r="BP72" s="5"/>
      <c r="BQ72" s="5"/>
      <c r="BR72" s="5"/>
      <c r="BS72" s="5"/>
      <c r="BT72" s="5"/>
      <c r="BU72" s="5"/>
      <c r="BV72" s="5"/>
      <c r="BW72" s="51"/>
      <c r="BX72" s="51"/>
      <c r="BY72" s="51"/>
      <c r="BZ72" s="52" t="s">
        <v>349</v>
      </c>
    </row>
    <row r="73" spans="1:78" s="63" customFormat="1" x14ac:dyDescent="0.2">
      <c r="A73" s="53"/>
      <c r="B73" s="56"/>
      <c r="C73" s="56"/>
      <c r="D73" s="57"/>
      <c r="E73" s="57"/>
      <c r="F73" s="57"/>
      <c r="G73" s="57"/>
      <c r="H73" s="57"/>
      <c r="I73" s="47">
        <f t="shared" si="8"/>
        <v>0</v>
      </c>
      <c r="J73" s="47">
        <f t="shared" si="9"/>
        <v>0</v>
      </c>
      <c r="K73" s="48"/>
      <c r="L73" s="48"/>
      <c r="M73" s="48"/>
      <c r="N73" s="48"/>
      <c r="O73" s="48"/>
      <c r="P73" s="48"/>
      <c r="Q73" s="48"/>
      <c r="R73" s="48"/>
      <c r="S73" s="48"/>
      <c r="T73" s="48"/>
      <c r="U73" s="47"/>
      <c r="V73" s="47"/>
      <c r="W73" s="48"/>
      <c r="X73" s="48"/>
      <c r="Y73" s="48"/>
      <c r="Z73" s="48"/>
      <c r="AA73" s="48"/>
      <c r="AB73" s="48"/>
      <c r="AC73" s="48"/>
      <c r="AD73" s="49"/>
      <c r="AE73" s="49"/>
      <c r="AF73" s="50"/>
      <c r="AG73" s="50"/>
      <c r="AH73" s="50"/>
      <c r="AI73" s="50"/>
      <c r="AJ73" s="50"/>
      <c r="AK73" s="50"/>
      <c r="AL73" s="50"/>
      <c r="AM73" s="50"/>
      <c r="AN73" s="50"/>
      <c r="AO73" s="50"/>
      <c r="AP73" s="49"/>
      <c r="AQ73" s="49"/>
      <c r="AR73" s="50"/>
      <c r="AS73" s="50"/>
      <c r="AT73" s="50"/>
      <c r="AU73" s="50"/>
      <c r="AV73" s="50"/>
      <c r="AW73" s="50"/>
      <c r="AX73" s="49"/>
      <c r="AY73" s="49"/>
      <c r="AZ73" s="50"/>
      <c r="BA73" s="50"/>
      <c r="BB73" s="50"/>
      <c r="BC73" s="49"/>
      <c r="BD73" s="49"/>
      <c r="BE73" s="5"/>
      <c r="BF73" s="5"/>
      <c r="BG73" s="5"/>
      <c r="BH73" s="5"/>
      <c r="BI73" s="5"/>
      <c r="BJ73" s="5"/>
      <c r="BK73" s="5"/>
      <c r="BL73" s="5"/>
      <c r="BM73" s="5"/>
      <c r="BN73" s="5"/>
      <c r="BO73" s="5"/>
      <c r="BP73" s="5"/>
      <c r="BQ73" s="5"/>
      <c r="BR73" s="5"/>
      <c r="BS73" s="5"/>
      <c r="BT73" s="5"/>
      <c r="BU73" s="5"/>
      <c r="BV73" s="5"/>
      <c r="BW73" s="51"/>
      <c r="BX73" s="51"/>
      <c r="BY73" s="51"/>
      <c r="BZ73" s="52" t="s">
        <v>349</v>
      </c>
    </row>
    <row r="74" spans="1:78" s="63" customFormat="1" x14ac:dyDescent="0.2">
      <c r="A74" s="53"/>
      <c r="B74" s="56"/>
      <c r="C74" s="56"/>
      <c r="D74" s="57"/>
      <c r="E74" s="57"/>
      <c r="F74" s="57"/>
      <c r="G74" s="57"/>
      <c r="H74" s="57"/>
      <c r="I74" s="47">
        <f t="shared" si="8"/>
        <v>0</v>
      </c>
      <c r="J74" s="47">
        <f t="shared" si="9"/>
        <v>0</v>
      </c>
      <c r="K74" s="48"/>
      <c r="L74" s="48"/>
      <c r="M74" s="48"/>
      <c r="N74" s="48"/>
      <c r="O74" s="48"/>
      <c r="P74" s="48"/>
      <c r="Q74" s="48"/>
      <c r="R74" s="48"/>
      <c r="S74" s="48"/>
      <c r="T74" s="48"/>
      <c r="U74" s="47"/>
      <c r="V74" s="47"/>
      <c r="W74" s="48"/>
      <c r="X74" s="48"/>
      <c r="Y74" s="48"/>
      <c r="Z74" s="48"/>
      <c r="AA74" s="48"/>
      <c r="AB74" s="48"/>
      <c r="AC74" s="48"/>
      <c r="AD74" s="49"/>
      <c r="AE74" s="49"/>
      <c r="AF74" s="50"/>
      <c r="AG74" s="50"/>
      <c r="AH74" s="50"/>
      <c r="AI74" s="50"/>
      <c r="AJ74" s="50"/>
      <c r="AK74" s="50"/>
      <c r="AL74" s="50"/>
      <c r="AM74" s="50"/>
      <c r="AN74" s="50"/>
      <c r="AO74" s="50"/>
      <c r="AP74" s="49"/>
      <c r="AQ74" s="49"/>
      <c r="AR74" s="50"/>
      <c r="AS74" s="50"/>
      <c r="AT74" s="50"/>
      <c r="AU74" s="50"/>
      <c r="AV74" s="50"/>
      <c r="AW74" s="50"/>
      <c r="AX74" s="49"/>
      <c r="AY74" s="49"/>
      <c r="AZ74" s="50"/>
      <c r="BA74" s="50"/>
      <c r="BB74" s="50"/>
      <c r="BC74" s="49"/>
      <c r="BD74" s="49"/>
      <c r="BE74" s="5"/>
      <c r="BF74" s="5"/>
      <c r="BG74" s="5"/>
      <c r="BH74" s="5"/>
      <c r="BI74" s="5"/>
      <c r="BJ74" s="5"/>
      <c r="BK74" s="5"/>
      <c r="BL74" s="5"/>
      <c r="BM74" s="5"/>
      <c r="BN74" s="5"/>
      <c r="BO74" s="5"/>
      <c r="BP74" s="5"/>
      <c r="BQ74" s="5"/>
      <c r="BR74" s="5"/>
      <c r="BS74" s="5"/>
      <c r="BT74" s="5"/>
      <c r="BU74" s="5"/>
      <c r="BV74" s="5"/>
      <c r="BW74" s="51"/>
      <c r="BX74" s="51"/>
      <c r="BY74" s="51"/>
      <c r="BZ74" s="52" t="s">
        <v>349</v>
      </c>
    </row>
    <row r="75" spans="1:78" s="63" customFormat="1" x14ac:dyDescent="0.2">
      <c r="A75" s="53"/>
      <c r="B75" s="56"/>
      <c r="C75" s="56"/>
      <c r="D75" s="57"/>
      <c r="E75" s="57"/>
      <c r="F75" s="57"/>
      <c r="G75" s="57"/>
      <c r="H75" s="57"/>
      <c r="I75" s="47">
        <f t="shared" si="8"/>
        <v>0</v>
      </c>
      <c r="J75" s="47">
        <f t="shared" si="9"/>
        <v>0</v>
      </c>
      <c r="K75" s="48"/>
      <c r="L75" s="48"/>
      <c r="M75" s="48"/>
      <c r="N75" s="48"/>
      <c r="O75" s="48"/>
      <c r="P75" s="48"/>
      <c r="Q75" s="48"/>
      <c r="R75" s="48"/>
      <c r="S75" s="48"/>
      <c r="T75" s="48"/>
      <c r="U75" s="47"/>
      <c r="V75" s="47"/>
      <c r="W75" s="48"/>
      <c r="X75" s="48"/>
      <c r="Y75" s="48"/>
      <c r="Z75" s="48"/>
      <c r="AA75" s="48"/>
      <c r="AB75" s="48"/>
      <c r="AC75" s="48"/>
      <c r="AD75" s="49"/>
      <c r="AE75" s="49"/>
      <c r="AF75" s="50"/>
      <c r="AG75" s="50"/>
      <c r="AH75" s="50"/>
      <c r="AI75" s="50"/>
      <c r="AJ75" s="50"/>
      <c r="AK75" s="50"/>
      <c r="AL75" s="50"/>
      <c r="AM75" s="50"/>
      <c r="AN75" s="50"/>
      <c r="AO75" s="50"/>
      <c r="AP75" s="49"/>
      <c r="AQ75" s="49"/>
      <c r="AR75" s="50"/>
      <c r="AS75" s="50"/>
      <c r="AT75" s="50"/>
      <c r="AU75" s="50"/>
      <c r="AV75" s="50"/>
      <c r="AW75" s="50"/>
      <c r="AX75" s="49"/>
      <c r="AY75" s="49"/>
      <c r="AZ75" s="50"/>
      <c r="BA75" s="50"/>
      <c r="BB75" s="50"/>
      <c r="BC75" s="49"/>
      <c r="BD75" s="49"/>
      <c r="BE75" s="5"/>
      <c r="BF75" s="5"/>
      <c r="BG75" s="5"/>
      <c r="BH75" s="5"/>
      <c r="BI75" s="5"/>
      <c r="BJ75" s="5"/>
      <c r="BK75" s="5"/>
      <c r="BL75" s="5"/>
      <c r="BM75" s="5"/>
      <c r="BN75" s="5"/>
      <c r="BO75" s="5"/>
      <c r="BP75" s="5"/>
      <c r="BQ75" s="5"/>
      <c r="BR75" s="5"/>
      <c r="BS75" s="5"/>
      <c r="BT75" s="5"/>
      <c r="BU75" s="5"/>
      <c r="BV75" s="5"/>
      <c r="BW75" s="51"/>
      <c r="BX75" s="51"/>
      <c r="BY75" s="51"/>
      <c r="BZ75" s="52" t="s">
        <v>349</v>
      </c>
    </row>
    <row r="76" spans="1:78" s="63" customFormat="1" x14ac:dyDescent="0.2">
      <c r="A76" s="53"/>
      <c r="B76" s="56"/>
      <c r="C76" s="56"/>
      <c r="D76" s="57"/>
      <c r="E76" s="57"/>
      <c r="F76" s="57"/>
      <c r="G76" s="57"/>
      <c r="H76" s="57"/>
      <c r="I76" s="47">
        <f t="shared" si="8"/>
        <v>0</v>
      </c>
      <c r="J76" s="47">
        <f t="shared" si="9"/>
        <v>0</v>
      </c>
      <c r="K76" s="48"/>
      <c r="L76" s="48"/>
      <c r="M76" s="48"/>
      <c r="N76" s="48"/>
      <c r="O76" s="48"/>
      <c r="P76" s="48"/>
      <c r="Q76" s="48"/>
      <c r="R76" s="48"/>
      <c r="S76" s="48"/>
      <c r="T76" s="48"/>
      <c r="U76" s="47"/>
      <c r="V76" s="47"/>
      <c r="W76" s="48"/>
      <c r="X76" s="48"/>
      <c r="Y76" s="48"/>
      <c r="Z76" s="48"/>
      <c r="AA76" s="48"/>
      <c r="AB76" s="48"/>
      <c r="AC76" s="48"/>
      <c r="AD76" s="49"/>
      <c r="AE76" s="49"/>
      <c r="AF76" s="50"/>
      <c r="AG76" s="50"/>
      <c r="AH76" s="50"/>
      <c r="AI76" s="50"/>
      <c r="AJ76" s="50"/>
      <c r="AK76" s="50"/>
      <c r="AL76" s="50"/>
      <c r="AM76" s="50"/>
      <c r="AN76" s="50"/>
      <c r="AO76" s="50"/>
      <c r="AP76" s="49"/>
      <c r="AQ76" s="49"/>
      <c r="AR76" s="50"/>
      <c r="AS76" s="50"/>
      <c r="AT76" s="50"/>
      <c r="AU76" s="50"/>
      <c r="AV76" s="50"/>
      <c r="AW76" s="50"/>
      <c r="AX76" s="49"/>
      <c r="AY76" s="49"/>
      <c r="AZ76" s="50"/>
      <c r="BA76" s="50"/>
      <c r="BB76" s="50"/>
      <c r="BC76" s="49"/>
      <c r="BD76" s="49"/>
      <c r="BE76" s="5"/>
      <c r="BF76" s="5"/>
      <c r="BG76" s="5"/>
      <c r="BH76" s="5"/>
      <c r="BI76" s="5"/>
      <c r="BJ76" s="5"/>
      <c r="BK76" s="5"/>
      <c r="BL76" s="5"/>
      <c r="BM76" s="5"/>
      <c r="BN76" s="5"/>
      <c r="BO76" s="5"/>
      <c r="BP76" s="5"/>
      <c r="BQ76" s="5"/>
      <c r="BR76" s="5"/>
      <c r="BS76" s="5"/>
      <c r="BT76" s="5"/>
      <c r="BU76" s="5"/>
      <c r="BV76" s="5"/>
      <c r="BW76" s="51"/>
      <c r="BX76" s="51"/>
      <c r="BY76" s="51"/>
      <c r="BZ76" s="52" t="s">
        <v>349</v>
      </c>
    </row>
    <row r="77" spans="1:78" s="63" customFormat="1" x14ac:dyDescent="0.2">
      <c r="A77" s="53"/>
      <c r="B77" s="56"/>
      <c r="C77" s="56"/>
      <c r="D77" s="57"/>
      <c r="E77" s="57"/>
      <c r="F77" s="57"/>
      <c r="G77" s="57"/>
      <c r="H77" s="57"/>
      <c r="I77" s="47">
        <f t="shared" si="8"/>
        <v>0</v>
      </c>
      <c r="J77" s="47">
        <f t="shared" si="9"/>
        <v>0</v>
      </c>
      <c r="K77" s="48"/>
      <c r="L77" s="48"/>
      <c r="M77" s="48"/>
      <c r="N77" s="48"/>
      <c r="O77" s="48"/>
      <c r="P77" s="48"/>
      <c r="Q77" s="48"/>
      <c r="R77" s="48"/>
      <c r="S77" s="48"/>
      <c r="T77" s="48"/>
      <c r="U77" s="47"/>
      <c r="V77" s="47"/>
      <c r="W77" s="48"/>
      <c r="X77" s="48"/>
      <c r="Y77" s="48"/>
      <c r="Z77" s="48"/>
      <c r="AA77" s="48"/>
      <c r="AB77" s="48"/>
      <c r="AC77" s="48"/>
      <c r="AD77" s="49"/>
      <c r="AE77" s="49"/>
      <c r="AF77" s="50"/>
      <c r="AG77" s="50"/>
      <c r="AH77" s="50"/>
      <c r="AI77" s="50"/>
      <c r="AJ77" s="50"/>
      <c r="AK77" s="50"/>
      <c r="AL77" s="50"/>
      <c r="AM77" s="50"/>
      <c r="AN77" s="50"/>
      <c r="AO77" s="50"/>
      <c r="AP77" s="49"/>
      <c r="AQ77" s="49"/>
      <c r="AR77" s="50"/>
      <c r="AS77" s="50"/>
      <c r="AT77" s="50"/>
      <c r="AU77" s="50"/>
      <c r="AV77" s="50"/>
      <c r="AW77" s="50"/>
      <c r="AX77" s="49"/>
      <c r="AY77" s="49"/>
      <c r="AZ77" s="50"/>
      <c r="BA77" s="50"/>
      <c r="BB77" s="50"/>
      <c r="BC77" s="49"/>
      <c r="BD77" s="49"/>
      <c r="BE77" s="5"/>
      <c r="BF77" s="5"/>
      <c r="BG77" s="5"/>
      <c r="BH77" s="5"/>
      <c r="BI77" s="5"/>
      <c r="BJ77" s="5"/>
      <c r="BK77" s="5"/>
      <c r="BL77" s="5"/>
      <c r="BM77" s="5"/>
      <c r="BN77" s="5"/>
      <c r="BO77" s="5"/>
      <c r="BP77" s="5"/>
      <c r="BQ77" s="5"/>
      <c r="BR77" s="5"/>
      <c r="BS77" s="5"/>
      <c r="BT77" s="5"/>
      <c r="BU77" s="5"/>
      <c r="BV77" s="5"/>
      <c r="BW77" s="51"/>
      <c r="BX77" s="51"/>
      <c r="BY77" s="51"/>
      <c r="BZ77" s="52" t="s">
        <v>349</v>
      </c>
    </row>
    <row r="78" spans="1:78" s="63" customFormat="1" x14ac:dyDescent="0.2">
      <c r="A78" s="53"/>
      <c r="B78" s="56"/>
      <c r="C78" s="56"/>
      <c r="D78" s="57"/>
      <c r="E78" s="57"/>
      <c r="F78" s="57"/>
      <c r="G78" s="57"/>
      <c r="H78" s="57"/>
      <c r="I78" s="47">
        <f t="shared" si="8"/>
        <v>0</v>
      </c>
      <c r="J78" s="47">
        <f t="shared" si="9"/>
        <v>0</v>
      </c>
      <c r="K78" s="48"/>
      <c r="L78" s="48"/>
      <c r="M78" s="48"/>
      <c r="N78" s="48"/>
      <c r="O78" s="48"/>
      <c r="P78" s="48"/>
      <c r="Q78" s="48"/>
      <c r="R78" s="48"/>
      <c r="S78" s="48"/>
      <c r="T78" s="48"/>
      <c r="U78" s="47"/>
      <c r="V78" s="47"/>
      <c r="W78" s="48"/>
      <c r="X78" s="48"/>
      <c r="Y78" s="48"/>
      <c r="Z78" s="48"/>
      <c r="AA78" s="48"/>
      <c r="AB78" s="48"/>
      <c r="AC78" s="48"/>
      <c r="AD78" s="49"/>
      <c r="AE78" s="49"/>
      <c r="AF78" s="50"/>
      <c r="AG78" s="50"/>
      <c r="AH78" s="50"/>
      <c r="AI78" s="50"/>
      <c r="AJ78" s="50"/>
      <c r="AK78" s="50"/>
      <c r="AL78" s="50"/>
      <c r="AM78" s="50"/>
      <c r="AN78" s="50"/>
      <c r="AO78" s="50"/>
      <c r="AP78" s="49"/>
      <c r="AQ78" s="49"/>
      <c r="AR78" s="50"/>
      <c r="AS78" s="50"/>
      <c r="AT78" s="50"/>
      <c r="AU78" s="50"/>
      <c r="AV78" s="50"/>
      <c r="AW78" s="50"/>
      <c r="AX78" s="49"/>
      <c r="AY78" s="49"/>
      <c r="AZ78" s="50"/>
      <c r="BA78" s="50"/>
      <c r="BB78" s="50"/>
      <c r="BC78" s="49"/>
      <c r="BD78" s="49"/>
      <c r="BE78" s="5"/>
      <c r="BF78" s="5"/>
      <c r="BG78" s="5"/>
      <c r="BH78" s="5"/>
      <c r="BI78" s="5"/>
      <c r="BJ78" s="5"/>
      <c r="BK78" s="5"/>
      <c r="BL78" s="5"/>
      <c r="BM78" s="5"/>
      <c r="BN78" s="5"/>
      <c r="BO78" s="5"/>
      <c r="BP78" s="5"/>
      <c r="BQ78" s="5"/>
      <c r="BR78" s="5"/>
      <c r="BS78" s="5"/>
      <c r="BT78" s="5"/>
      <c r="BU78" s="5"/>
      <c r="BV78" s="5"/>
      <c r="BW78" s="51"/>
      <c r="BX78" s="51"/>
      <c r="BY78" s="51"/>
      <c r="BZ78" s="52" t="s">
        <v>349</v>
      </c>
    </row>
    <row r="79" spans="1:78" s="63" customFormat="1" x14ac:dyDescent="0.2">
      <c r="A79" s="53"/>
      <c r="B79" s="56"/>
      <c r="C79" s="56"/>
      <c r="D79" s="57"/>
      <c r="E79" s="57"/>
      <c r="F79" s="57"/>
      <c r="G79" s="57"/>
      <c r="H79" s="57"/>
      <c r="I79" s="47">
        <f t="shared" si="8"/>
        <v>0</v>
      </c>
      <c r="J79" s="47">
        <f t="shared" si="9"/>
        <v>0</v>
      </c>
      <c r="K79" s="48"/>
      <c r="L79" s="48"/>
      <c r="M79" s="48"/>
      <c r="N79" s="48"/>
      <c r="O79" s="48"/>
      <c r="P79" s="48"/>
      <c r="Q79" s="48"/>
      <c r="R79" s="48"/>
      <c r="S79" s="48"/>
      <c r="T79" s="48"/>
      <c r="U79" s="47"/>
      <c r="V79" s="47"/>
      <c r="W79" s="48"/>
      <c r="X79" s="48"/>
      <c r="Y79" s="48"/>
      <c r="Z79" s="48"/>
      <c r="AA79" s="48"/>
      <c r="AB79" s="48"/>
      <c r="AC79" s="48"/>
      <c r="AD79" s="49"/>
      <c r="AE79" s="49"/>
      <c r="AF79" s="50"/>
      <c r="AG79" s="50"/>
      <c r="AH79" s="50"/>
      <c r="AI79" s="50"/>
      <c r="AJ79" s="50"/>
      <c r="AK79" s="50"/>
      <c r="AL79" s="50"/>
      <c r="AM79" s="50"/>
      <c r="AN79" s="50"/>
      <c r="AO79" s="50"/>
      <c r="AP79" s="49"/>
      <c r="AQ79" s="49"/>
      <c r="AR79" s="50"/>
      <c r="AS79" s="50"/>
      <c r="AT79" s="50"/>
      <c r="AU79" s="50"/>
      <c r="AV79" s="50"/>
      <c r="AW79" s="50"/>
      <c r="AX79" s="49"/>
      <c r="AY79" s="49"/>
      <c r="AZ79" s="50"/>
      <c r="BA79" s="50"/>
      <c r="BB79" s="50"/>
      <c r="BC79" s="49"/>
      <c r="BD79" s="49"/>
      <c r="BE79" s="5"/>
      <c r="BF79" s="5"/>
      <c r="BG79" s="5"/>
      <c r="BH79" s="5"/>
      <c r="BI79" s="5"/>
      <c r="BJ79" s="5"/>
      <c r="BK79" s="5"/>
      <c r="BL79" s="5"/>
      <c r="BM79" s="5"/>
      <c r="BN79" s="5"/>
      <c r="BO79" s="5"/>
      <c r="BP79" s="5"/>
      <c r="BQ79" s="5"/>
      <c r="BR79" s="5"/>
      <c r="BS79" s="5"/>
      <c r="BT79" s="5"/>
      <c r="BU79" s="5"/>
      <c r="BV79" s="5"/>
      <c r="BW79" s="51"/>
      <c r="BX79" s="51"/>
      <c r="BY79" s="51"/>
      <c r="BZ79" s="52" t="s">
        <v>349</v>
      </c>
    </row>
    <row r="80" spans="1:78" s="63" customFormat="1" x14ac:dyDescent="0.2">
      <c r="A80" s="53"/>
      <c r="B80" s="56"/>
      <c r="C80" s="56"/>
      <c r="D80" s="57"/>
      <c r="E80" s="57"/>
      <c r="F80" s="57"/>
      <c r="G80" s="57"/>
      <c r="H80" s="57"/>
      <c r="I80" s="47">
        <f t="shared" si="8"/>
        <v>0</v>
      </c>
      <c r="J80" s="47">
        <f t="shared" si="9"/>
        <v>0</v>
      </c>
      <c r="K80" s="48"/>
      <c r="L80" s="48"/>
      <c r="M80" s="48"/>
      <c r="N80" s="48"/>
      <c r="O80" s="48"/>
      <c r="P80" s="48"/>
      <c r="Q80" s="48"/>
      <c r="R80" s="48"/>
      <c r="S80" s="48"/>
      <c r="T80" s="48"/>
      <c r="U80" s="47"/>
      <c r="V80" s="47"/>
      <c r="W80" s="48"/>
      <c r="X80" s="48"/>
      <c r="Y80" s="48"/>
      <c r="Z80" s="48"/>
      <c r="AA80" s="48"/>
      <c r="AB80" s="48"/>
      <c r="AC80" s="48"/>
      <c r="AD80" s="49"/>
      <c r="AE80" s="49"/>
      <c r="AF80" s="50"/>
      <c r="AG80" s="50"/>
      <c r="AH80" s="50"/>
      <c r="AI80" s="50"/>
      <c r="AJ80" s="50"/>
      <c r="AK80" s="50"/>
      <c r="AL80" s="50"/>
      <c r="AM80" s="50"/>
      <c r="AN80" s="50"/>
      <c r="AO80" s="50"/>
      <c r="AP80" s="49"/>
      <c r="AQ80" s="49"/>
      <c r="AR80" s="50"/>
      <c r="AS80" s="50"/>
      <c r="AT80" s="50"/>
      <c r="AU80" s="50"/>
      <c r="AV80" s="50"/>
      <c r="AW80" s="50"/>
      <c r="AX80" s="49"/>
      <c r="AY80" s="49"/>
      <c r="AZ80" s="50"/>
      <c r="BA80" s="50"/>
      <c r="BB80" s="50"/>
      <c r="BC80" s="49"/>
      <c r="BD80" s="49"/>
      <c r="BE80" s="5"/>
      <c r="BF80" s="5"/>
      <c r="BG80" s="5"/>
      <c r="BH80" s="5"/>
      <c r="BI80" s="5"/>
      <c r="BJ80" s="5"/>
      <c r="BK80" s="5"/>
      <c r="BL80" s="5"/>
      <c r="BM80" s="5"/>
      <c r="BN80" s="5"/>
      <c r="BO80" s="5"/>
      <c r="BP80" s="5"/>
      <c r="BQ80" s="5"/>
      <c r="BR80" s="5"/>
      <c r="BS80" s="5"/>
      <c r="BT80" s="5"/>
      <c r="BU80" s="5"/>
      <c r="BV80" s="5"/>
      <c r="BW80" s="51"/>
      <c r="BX80" s="51"/>
      <c r="BY80" s="51"/>
      <c r="BZ80" s="52" t="s">
        <v>349</v>
      </c>
    </row>
    <row r="81" spans="1:78" s="63" customFormat="1" x14ac:dyDescent="0.2">
      <c r="A81" s="58" t="s">
        <v>349</v>
      </c>
      <c r="B81" s="58" t="s">
        <v>349</v>
      </c>
      <c r="C81" s="55" t="s">
        <v>349</v>
      </c>
      <c r="D81" s="55" t="s">
        <v>349</v>
      </c>
      <c r="E81" s="55" t="s">
        <v>349</v>
      </c>
      <c r="F81" s="55" t="s">
        <v>349</v>
      </c>
      <c r="G81" s="55" t="s">
        <v>349</v>
      </c>
      <c r="H81" s="55" t="s">
        <v>349</v>
      </c>
      <c r="I81" s="55" t="s">
        <v>349</v>
      </c>
      <c r="J81" s="55" t="s">
        <v>349</v>
      </c>
      <c r="K81" s="55" t="s">
        <v>349</v>
      </c>
      <c r="L81" s="55" t="s">
        <v>349</v>
      </c>
      <c r="M81" s="55" t="s">
        <v>349</v>
      </c>
      <c r="N81" s="55" t="s">
        <v>349</v>
      </c>
      <c r="O81" s="55" t="s">
        <v>349</v>
      </c>
      <c r="P81" s="55" t="s">
        <v>349</v>
      </c>
      <c r="Q81" s="55" t="s">
        <v>349</v>
      </c>
      <c r="R81" s="55" t="s">
        <v>349</v>
      </c>
      <c r="S81" s="55" t="s">
        <v>349</v>
      </c>
      <c r="T81" s="55" t="s">
        <v>349</v>
      </c>
      <c r="U81" s="55" t="s">
        <v>349</v>
      </c>
      <c r="V81" s="55" t="s">
        <v>349</v>
      </c>
      <c r="W81" s="55" t="s">
        <v>349</v>
      </c>
      <c r="X81" s="55" t="s">
        <v>349</v>
      </c>
      <c r="Y81" s="55" t="s">
        <v>349</v>
      </c>
      <c r="Z81" s="55" t="s">
        <v>349</v>
      </c>
      <c r="AA81" s="55" t="s">
        <v>349</v>
      </c>
      <c r="AB81" s="55" t="s">
        <v>349</v>
      </c>
      <c r="AC81" s="55" t="s">
        <v>349</v>
      </c>
      <c r="AD81" s="55" t="s">
        <v>349</v>
      </c>
      <c r="AE81" s="55" t="s">
        <v>349</v>
      </c>
      <c r="AF81" s="55" t="s">
        <v>349</v>
      </c>
      <c r="AG81" s="55" t="s">
        <v>349</v>
      </c>
      <c r="AH81" s="55" t="s">
        <v>349</v>
      </c>
      <c r="AI81" s="55" t="s">
        <v>349</v>
      </c>
      <c r="AJ81" s="55" t="s">
        <v>349</v>
      </c>
      <c r="AK81" s="55" t="s">
        <v>349</v>
      </c>
      <c r="AL81" s="55" t="s">
        <v>349</v>
      </c>
      <c r="AM81" s="55" t="s">
        <v>349</v>
      </c>
      <c r="AN81" s="55" t="s">
        <v>349</v>
      </c>
      <c r="AO81" s="55" t="s">
        <v>349</v>
      </c>
      <c r="AP81" s="55" t="s">
        <v>349</v>
      </c>
      <c r="AQ81" s="55" t="s">
        <v>349</v>
      </c>
      <c r="AR81" s="55" t="s">
        <v>349</v>
      </c>
      <c r="AS81" s="55" t="s">
        <v>349</v>
      </c>
      <c r="AT81" s="55" t="s">
        <v>349</v>
      </c>
      <c r="AU81" s="55" t="s">
        <v>349</v>
      </c>
      <c r="AV81" s="55" t="s">
        <v>349</v>
      </c>
      <c r="AW81" s="55" t="s">
        <v>349</v>
      </c>
      <c r="AX81" s="55" t="s">
        <v>349</v>
      </c>
      <c r="AY81" s="55" t="s">
        <v>349</v>
      </c>
      <c r="AZ81" s="55" t="s">
        <v>349</v>
      </c>
      <c r="BA81" s="55" t="s">
        <v>349</v>
      </c>
      <c r="BB81" s="55" t="s">
        <v>349</v>
      </c>
      <c r="BC81" s="83">
        <v>0.40902170709891833</v>
      </c>
      <c r="BD81" s="85" t="s">
        <v>433</v>
      </c>
      <c r="BE81" s="83">
        <f>+IFERROR(STDEV(BE9:BE80),$BC81)</f>
        <v>0.40902170709891833</v>
      </c>
      <c r="BF81" s="55" t="s">
        <v>349</v>
      </c>
      <c r="BG81" s="55" t="s">
        <v>349</v>
      </c>
      <c r="BH81" s="55" t="s">
        <v>349</v>
      </c>
      <c r="BI81" s="55" t="s">
        <v>349</v>
      </c>
      <c r="BJ81" s="55" t="s">
        <v>349</v>
      </c>
      <c r="BK81" s="55" t="s">
        <v>349</v>
      </c>
      <c r="BL81" s="55" t="s">
        <v>349</v>
      </c>
      <c r="BM81" s="55" t="s">
        <v>349</v>
      </c>
      <c r="BN81" s="55" t="s">
        <v>349</v>
      </c>
      <c r="BO81" s="55" t="s">
        <v>349</v>
      </c>
      <c r="BP81" s="55" t="s">
        <v>349</v>
      </c>
      <c r="BQ81" s="55" t="s">
        <v>349</v>
      </c>
      <c r="BR81" s="55" t="s">
        <v>349</v>
      </c>
      <c r="BS81" s="55" t="s">
        <v>349</v>
      </c>
      <c r="BT81" s="55" t="s">
        <v>349</v>
      </c>
      <c r="BU81" s="55" t="s">
        <v>349</v>
      </c>
      <c r="BV81" s="55" t="s">
        <v>349</v>
      </c>
      <c r="BW81" s="54"/>
      <c r="BX81" s="54"/>
      <c r="BY81" s="54"/>
      <c r="BZ81" s="54"/>
    </row>
    <row r="82" spans="1:78" ht="18" x14ac:dyDescent="0.2">
      <c r="BC82" s="84">
        <v>3.9412480423937115</v>
      </c>
      <c r="BD82" s="85" t="s">
        <v>434</v>
      </c>
      <c r="BE82" s="84">
        <f>+IFERROR(BE$8-BE$81,$BC82)</f>
        <v>3.9412480423937115</v>
      </c>
    </row>
    <row r="83" spans="1:78" ht="18" x14ac:dyDescent="0.2">
      <c r="BC83" s="84">
        <v>4.7592914565915478</v>
      </c>
      <c r="BD83" s="85" t="s">
        <v>435</v>
      </c>
      <c r="BE83" s="84">
        <f>+IFERROR(BE$8+BE$81,$BC83)</f>
        <v>4.7592914565915478</v>
      </c>
    </row>
  </sheetData>
  <sheetProtection algorithmName="SHA-512" hashValue="LRWFt7HivNDZRwMxEs+EZnGoTG1LCbVebozbpnNeyq56n19O9zj4YeneG1eamAlWIdtBiFPlQgmwiICTVss2YQ==" saltValue="oVFmCTrg7D2Kyv80jcVmGQ==" spinCount="100000" sheet="1" formatCells="0" formatColumns="0" formatRows="0" autoFilter="0"/>
  <mergeCells count="19">
    <mergeCell ref="BE4:BL4"/>
    <mergeCell ref="BM4:BQ4"/>
    <mergeCell ref="BR4:BV4"/>
    <mergeCell ref="BM5:BM6"/>
    <mergeCell ref="AX6:AY6"/>
    <mergeCell ref="BW7:BY7"/>
    <mergeCell ref="AZ6:BB6"/>
    <mergeCell ref="BC6:BD6"/>
    <mergeCell ref="W6:AC6"/>
    <mergeCell ref="AD6:AE6"/>
    <mergeCell ref="AP6:AQ6"/>
    <mergeCell ref="AR6:AW6"/>
    <mergeCell ref="K4:BD4"/>
    <mergeCell ref="K6:T6"/>
    <mergeCell ref="U6:V6"/>
    <mergeCell ref="I6:J6"/>
    <mergeCell ref="A1:L1"/>
    <mergeCell ref="AF6:AO6"/>
    <mergeCell ref="D4:J4"/>
  </mergeCells>
  <conditionalFormatting sqref="B8:BV8">
    <cfRule type="cellIs" dxfId="186" priority="12" operator="equal">
      <formula>0</formula>
    </cfRule>
  </conditionalFormatting>
  <conditionalFormatting sqref="D10:BY80 D9:BD9 BW9:BY9">
    <cfRule type="cellIs" dxfId="185" priority="13" stopIfTrue="1" operator="equal">
      <formula>0</formula>
    </cfRule>
  </conditionalFormatting>
  <conditionalFormatting sqref="BD82">
    <cfRule type="duplicateValues" dxfId="184" priority="8" stopIfTrue="1"/>
    <cfRule type="duplicateValues" dxfId="183" priority="9"/>
  </conditionalFormatting>
  <conditionalFormatting sqref="BD83 BD81">
    <cfRule type="duplicateValues" dxfId="182" priority="10" stopIfTrue="1"/>
    <cfRule type="duplicateValues" dxfId="181" priority="11"/>
  </conditionalFormatting>
  <conditionalFormatting sqref="BE9:BV80">
    <cfRule type="cellIs" dxfId="180" priority="4" stopIfTrue="1" operator="equal">
      <formula>""</formula>
    </cfRule>
    <cfRule type="cellIs" dxfId="179" priority="5" operator="lessThan">
      <formula>$BE$82*0.99</formula>
    </cfRule>
    <cfRule type="cellIs" dxfId="178" priority="6" operator="greaterThanOrEqual">
      <formula>BE$183</formula>
    </cfRule>
  </conditionalFormatting>
  <pageMargins left="0" right="0" top="0" bottom="0" header="0.31496062992125984" footer="0.31496062992125984"/>
  <pageSetup scale="80"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76"/>
  <sheetViews>
    <sheetView showGridLines="0" workbookViewId="0">
      <selection sqref="A1:U1"/>
    </sheetView>
  </sheetViews>
  <sheetFormatPr baseColWidth="10" defaultColWidth="0" defaultRowHeight="12.75" zeroHeight="1" x14ac:dyDescent="0.2"/>
  <cols>
    <col min="1" max="1" width="3" style="1" customWidth="1"/>
    <col min="2" max="2" width="17.42578125" style="1" customWidth="1"/>
    <col min="3" max="3" width="21.42578125" style="1" customWidth="1"/>
    <col min="4" max="4" width="7.42578125" style="1" customWidth="1"/>
    <col min="5" max="5" width="12.42578125" style="1" customWidth="1"/>
    <col min="6" max="7" width="4.42578125" style="1" customWidth="1"/>
    <col min="8" max="8" width="5.42578125" style="1" customWidth="1"/>
    <col min="9" max="10" width="4.42578125" style="1" customWidth="1"/>
    <col min="11" max="11" width="5.140625" style="1" customWidth="1"/>
    <col min="12" max="12" width="5.42578125" style="1" customWidth="1"/>
    <col min="13" max="13" width="4.42578125" style="1" customWidth="1"/>
    <col min="14" max="14" width="5.140625" style="1" customWidth="1"/>
    <col min="15" max="15" width="6.85546875" style="1" customWidth="1"/>
    <col min="16" max="16" width="4.42578125" style="1" customWidth="1"/>
    <col min="17" max="17" width="5.85546875" style="1" bestFit="1" customWidth="1"/>
    <col min="18" max="19" width="6" style="1" customWidth="1"/>
    <col min="20" max="21" width="5.42578125" style="1" bestFit="1" customWidth="1"/>
    <col min="22" max="22" width="33.140625" style="1" customWidth="1"/>
    <col min="23" max="23" width="11.42578125" style="1" customWidth="1"/>
    <col min="24" max="24" width="7.42578125" style="1" hidden="1" customWidth="1"/>
    <col min="25" max="26" width="11.42578125" style="1" hidden="1" customWidth="1"/>
    <col min="27" max="27" width="3.140625" style="1" hidden="1" customWidth="1"/>
    <col min="28" max="28" width="12.42578125" style="1" hidden="1" customWidth="1"/>
    <col min="29" max="29" width="5.7109375" style="1" hidden="1" customWidth="1"/>
    <col min="30" max="37" width="2.140625" style="1" hidden="1" customWidth="1"/>
    <col min="38" max="42" width="0" style="1" hidden="1" customWidth="1"/>
    <col min="43" max="16384" width="11.42578125" style="1" hidden="1"/>
  </cols>
  <sheetData>
    <row r="1" spans="1:42" customFormat="1" ht="39.6" customHeight="1" x14ac:dyDescent="0.2">
      <c r="A1" s="882" t="s">
        <v>436</v>
      </c>
      <c r="B1" s="883"/>
      <c r="C1" s="883"/>
      <c r="D1" s="883"/>
      <c r="E1" s="883"/>
      <c r="F1" s="883"/>
      <c r="G1" s="883"/>
      <c r="H1" s="883"/>
      <c r="I1" s="883"/>
      <c r="J1" s="883"/>
      <c r="K1" s="883"/>
      <c r="L1" s="883"/>
      <c r="M1" s="883"/>
      <c r="N1" s="883"/>
      <c r="O1" s="883"/>
      <c r="P1" s="883"/>
      <c r="Q1" s="883"/>
      <c r="R1" s="883"/>
      <c r="S1" s="883"/>
      <c r="T1" s="883"/>
      <c r="U1" s="883"/>
      <c r="V1" s="7"/>
      <c r="W1" s="7"/>
      <c r="X1" s="7"/>
      <c r="Y1" s="6"/>
      <c r="Z1" s="6"/>
      <c r="AA1" s="6"/>
      <c r="AB1" s="6"/>
      <c r="AC1" s="6"/>
      <c r="AD1" s="6"/>
      <c r="AE1" s="6"/>
      <c r="AF1" s="6"/>
      <c r="AG1" s="6"/>
      <c r="AH1" s="6"/>
      <c r="AI1" s="6"/>
      <c r="AJ1" s="6"/>
      <c r="AK1" s="6"/>
      <c r="AL1" s="6"/>
      <c r="AM1" s="6"/>
      <c r="AN1" s="6"/>
      <c r="AO1" s="6"/>
      <c r="AP1" s="6"/>
    </row>
    <row r="2" spans="1:42" ht="18.75" x14ac:dyDescent="0.2">
      <c r="A2" s="894" t="s">
        <v>437</v>
      </c>
      <c r="B2" s="894"/>
      <c r="C2" s="894"/>
      <c r="D2" s="894"/>
      <c r="E2" s="894"/>
      <c r="F2" s="894"/>
      <c r="G2" s="894"/>
      <c r="H2" s="894"/>
      <c r="I2" s="894"/>
      <c r="J2" s="894"/>
      <c r="K2" s="894"/>
      <c r="L2" s="894"/>
      <c r="M2" s="894"/>
      <c r="N2" s="894"/>
      <c r="O2" s="894"/>
      <c r="P2" s="894"/>
      <c r="Q2" s="894"/>
      <c r="R2" s="894"/>
      <c r="S2" s="894"/>
      <c r="T2" s="894"/>
      <c r="U2" s="7"/>
      <c r="V2" s="7">
        <f>+COUNTIF($A$11:$A$79,"&gt;0")+COUNTIF(E$11:E$79,$G$8)</f>
        <v>0</v>
      </c>
      <c r="W2" s="7"/>
      <c r="X2" s="7"/>
      <c r="Y2" s="7"/>
      <c r="Z2" s="7"/>
      <c r="AA2" s="7"/>
      <c r="AB2" s="7"/>
      <c r="AC2" s="7"/>
      <c r="AD2" s="7"/>
      <c r="AE2" s="7"/>
      <c r="AF2" s="7"/>
      <c r="AG2" s="7"/>
      <c r="AH2" s="7"/>
      <c r="AI2" s="7"/>
      <c r="AJ2" s="7"/>
      <c r="AK2" s="7"/>
      <c r="AL2" s="7"/>
      <c r="AM2" s="7"/>
      <c r="AN2" s="7"/>
      <c r="AO2" s="7"/>
      <c r="AP2" s="7"/>
    </row>
    <row r="3" spans="1:42" customFormat="1" ht="8.25" customHeight="1" x14ac:dyDescent="0.2">
      <c r="A3" s="418"/>
      <c r="B3" s="419">
        <v>1</v>
      </c>
      <c r="C3" s="419">
        <v>2</v>
      </c>
      <c r="D3" s="419">
        <v>3</v>
      </c>
      <c r="E3" s="419">
        <v>4</v>
      </c>
      <c r="F3" s="419">
        <v>5</v>
      </c>
      <c r="G3" s="419">
        <v>6</v>
      </c>
      <c r="H3" s="419">
        <v>7</v>
      </c>
      <c r="I3" s="419">
        <v>8</v>
      </c>
      <c r="J3" s="419">
        <v>9</v>
      </c>
      <c r="K3" s="419">
        <v>10</v>
      </c>
      <c r="L3" s="419">
        <v>11</v>
      </c>
      <c r="M3" s="419">
        <v>12</v>
      </c>
      <c r="N3" s="419">
        <v>13</v>
      </c>
      <c r="O3" s="419">
        <v>14</v>
      </c>
      <c r="P3" s="419">
        <v>15</v>
      </c>
      <c r="Q3" s="419">
        <v>16</v>
      </c>
      <c r="R3" s="419">
        <v>17</v>
      </c>
      <c r="S3" s="419">
        <v>18</v>
      </c>
      <c r="T3" s="419">
        <v>19</v>
      </c>
      <c r="U3" s="419">
        <v>20</v>
      </c>
      <c r="V3" s="419">
        <v>21</v>
      </c>
      <c r="W3" s="419">
        <v>22</v>
      </c>
      <c r="X3" s="420">
        <v>23</v>
      </c>
      <c r="Y3" s="420">
        <v>24</v>
      </c>
      <c r="Z3" s="420">
        <v>25</v>
      </c>
      <c r="AA3" s="420">
        <v>26</v>
      </c>
      <c r="AB3" s="420">
        <v>27</v>
      </c>
      <c r="AC3" s="420">
        <v>28</v>
      </c>
      <c r="AD3" s="420">
        <v>29</v>
      </c>
      <c r="AE3" s="420">
        <v>30</v>
      </c>
      <c r="AF3" s="420">
        <v>31</v>
      </c>
      <c r="AG3" s="420">
        <v>32</v>
      </c>
      <c r="AH3" s="420">
        <v>33</v>
      </c>
      <c r="AI3" s="420">
        <v>34</v>
      </c>
      <c r="AJ3" s="420">
        <v>35</v>
      </c>
      <c r="AK3" s="420">
        <v>36</v>
      </c>
      <c r="AL3" s="420">
        <v>37</v>
      </c>
      <c r="AM3" s="420">
        <v>38</v>
      </c>
      <c r="AN3" s="420">
        <v>39</v>
      </c>
      <c r="AO3" s="420">
        <v>40</v>
      </c>
      <c r="AP3" s="6"/>
    </row>
    <row r="4" spans="1:42" customFormat="1" ht="17.25" customHeight="1" x14ac:dyDescent="0.2">
      <c r="A4" s="7"/>
      <c r="B4" s="8" t="s">
        <v>438</v>
      </c>
      <c r="C4" s="583">
        <f>+$A$11</f>
        <v>0</v>
      </c>
      <c r="D4" s="7"/>
      <c r="E4" s="1257" t="s">
        <v>196</v>
      </c>
      <c r="F4" s="1258"/>
      <c r="G4" s="1257" t="s">
        <v>197</v>
      </c>
      <c r="H4" s="1259"/>
      <c r="I4" s="1257" t="s">
        <v>199</v>
      </c>
      <c r="J4" s="1260" t="s">
        <v>198</v>
      </c>
      <c r="K4" s="884" t="s">
        <v>439</v>
      </c>
      <c r="L4" s="884"/>
      <c r="M4" s="884"/>
      <c r="N4" s="884"/>
      <c r="O4" s="885"/>
      <c r="P4" s="886"/>
      <c r="Q4" s="886"/>
      <c r="R4" s="886"/>
      <c r="S4" s="886"/>
      <c r="T4" s="886"/>
      <c r="U4" s="887"/>
      <c r="V4" s="6"/>
      <c r="W4" s="6"/>
      <c r="X4" s="421" t="s">
        <v>440</v>
      </c>
      <c r="Y4" s="422" t="s">
        <v>441</v>
      </c>
      <c r="Z4" s="411">
        <f>+COUNT($AA$11:$AA$79)</f>
        <v>0</v>
      </c>
      <c r="AA4" s="282"/>
      <c r="AB4" s="282"/>
      <c r="AC4" s="6"/>
      <c r="AD4" s="6"/>
      <c r="AE4" s="6"/>
      <c r="AF4" s="6"/>
      <c r="AG4" s="6"/>
      <c r="AH4" s="6"/>
      <c r="AI4" s="6"/>
      <c r="AJ4" s="6"/>
      <c r="AK4" s="6"/>
      <c r="AL4" s="6"/>
      <c r="AM4" s="6"/>
      <c r="AN4" s="6"/>
      <c r="AO4" s="6"/>
      <c r="AP4" s="6"/>
    </row>
    <row r="5" spans="1:42" ht="17.25" customHeight="1" x14ac:dyDescent="0.2">
      <c r="A5" s="7"/>
      <c r="B5" s="8" t="s">
        <v>442</v>
      </c>
      <c r="C5" s="584">
        <f ca="1">+NOW()</f>
        <v>45979.798192708331</v>
      </c>
      <c r="D5" s="7"/>
      <c r="E5" s="7"/>
      <c r="F5" s="895" t="s">
        <v>443</v>
      </c>
      <c r="G5" s="895"/>
      <c r="H5" s="895"/>
      <c r="I5" s="895"/>
      <c r="J5" s="895"/>
      <c r="K5" s="895"/>
      <c r="L5" s="895"/>
      <c r="M5" s="895"/>
      <c r="N5" s="895"/>
      <c r="O5" s="895"/>
      <c r="P5" s="895"/>
      <c r="Q5" s="895"/>
      <c r="R5" s="895"/>
      <c r="S5" s="895"/>
      <c r="T5" s="895"/>
      <c r="U5" s="895"/>
      <c r="V5" s="7"/>
      <c r="W5" s="7"/>
      <c r="X5" s="423"/>
      <c r="Y5" s="424"/>
      <c r="Z5" s="424"/>
      <c r="AA5" s="424"/>
      <c r="AB5" s="424"/>
      <c r="AC5" s="7"/>
      <c r="AD5" s="7"/>
      <c r="AE5" s="7"/>
      <c r="AF5" s="7"/>
      <c r="AG5" s="7"/>
      <c r="AH5" s="7"/>
      <c r="AI5" s="7"/>
      <c r="AJ5" s="7"/>
      <c r="AK5" s="7"/>
      <c r="AL5" s="7"/>
      <c r="AM5" s="7"/>
      <c r="AN5" s="7"/>
      <c r="AO5" s="7"/>
      <c r="AP5" s="7"/>
    </row>
    <row r="6" spans="1:42" ht="9.75" customHeight="1" x14ac:dyDescent="0.2">
      <c r="A6" s="7"/>
      <c r="B6" s="10"/>
      <c r="C6" s="7"/>
      <c r="D6" s="10"/>
      <c r="E6" s="7"/>
      <c r="F6" s="881" t="s">
        <v>444</v>
      </c>
      <c r="G6" s="881"/>
      <c r="H6" s="881"/>
      <c r="I6" s="881"/>
      <c r="J6" s="881"/>
      <c r="K6" s="881"/>
      <c r="L6" s="881"/>
      <c r="M6" s="881"/>
      <c r="N6" s="881"/>
      <c r="O6" s="881"/>
      <c r="P6" s="881"/>
      <c r="Q6" s="881"/>
      <c r="R6" s="881"/>
      <c r="S6" s="881"/>
      <c r="T6" s="881"/>
      <c r="U6" s="881"/>
      <c r="V6" s="7"/>
      <c r="W6" s="7"/>
      <c r="X6" s="7"/>
      <c r="Y6" s="7"/>
      <c r="Z6" s="7"/>
      <c r="AA6" s="7"/>
      <c r="AB6" s="7"/>
      <c r="AC6" s="7"/>
      <c r="AD6" s="7"/>
      <c r="AE6" s="7"/>
      <c r="AF6" s="7"/>
      <c r="AG6" s="7"/>
      <c r="AH6" s="7"/>
      <c r="AI6" s="7"/>
      <c r="AJ6" s="7"/>
      <c r="AK6" s="7"/>
      <c r="AL6" s="7"/>
      <c r="AM6" s="7"/>
      <c r="AN6" s="7"/>
      <c r="AO6" s="7"/>
      <c r="AP6" s="7"/>
    </row>
    <row r="7" spans="1:42" ht="58.5" customHeight="1" x14ac:dyDescent="0.2">
      <c r="A7" s="465" t="s">
        <v>445</v>
      </c>
      <c r="B7" s="466">
        <f>'RESUMEN REGION'!Z6</f>
        <v>2025</v>
      </c>
      <c r="C7" s="1261" t="s">
        <v>446</v>
      </c>
      <c r="D7" s="1261"/>
      <c r="E7" s="1262"/>
      <c r="F7" s="891" t="s">
        <v>447</v>
      </c>
      <c r="G7" s="892"/>
      <c r="H7" s="893"/>
      <c r="I7" s="888" t="s">
        <v>448</v>
      </c>
      <c r="J7" s="889"/>
      <c r="K7" s="890"/>
      <c r="L7" s="891" t="s">
        <v>449</v>
      </c>
      <c r="M7" s="892"/>
      <c r="N7" s="893"/>
      <c r="O7" s="888" t="s">
        <v>450</v>
      </c>
      <c r="P7" s="890"/>
      <c r="Q7" s="891" t="s">
        <v>451</v>
      </c>
      <c r="R7" s="892"/>
      <c r="S7" s="892"/>
      <c r="T7" s="892"/>
      <c r="U7" s="893"/>
      <c r="V7" s="875" t="s">
        <v>452</v>
      </c>
      <c r="W7" s="7"/>
      <c r="X7" s="284">
        <v>6</v>
      </c>
      <c r="Y7" s="284">
        <v>3</v>
      </c>
      <c r="Z7" s="284">
        <v>0</v>
      </c>
      <c r="AA7" s="284"/>
      <c r="AB7" s="284"/>
      <c r="AC7" s="284" t="s">
        <v>453</v>
      </c>
      <c r="AD7" s="284"/>
      <c r="AE7" s="284"/>
      <c r="AF7" s="284"/>
      <c r="AG7" s="284"/>
      <c r="AH7" s="284"/>
      <c r="AI7" s="284"/>
      <c r="AJ7" s="284"/>
      <c r="AK7" s="284"/>
      <c r="AL7" s="7"/>
      <c r="AM7" s="7"/>
      <c r="AN7" s="7"/>
      <c r="AO7" s="7"/>
      <c r="AP7" s="7"/>
    </row>
    <row r="8" spans="1:42" ht="69" customHeight="1" x14ac:dyDescent="0.2">
      <c r="A8" s="463" t="s">
        <v>295</v>
      </c>
      <c r="B8" s="464" t="s">
        <v>296</v>
      </c>
      <c r="C8" s="11" t="s">
        <v>297</v>
      </c>
      <c r="D8" s="11" t="s">
        <v>454</v>
      </c>
      <c r="E8" s="12" t="s">
        <v>455</v>
      </c>
      <c r="F8" s="498" t="s">
        <v>456</v>
      </c>
      <c r="G8" s="499" t="s">
        <v>457</v>
      </c>
      <c r="H8" s="500" t="s">
        <v>458</v>
      </c>
      <c r="I8" s="501" t="s">
        <v>456</v>
      </c>
      <c r="J8" s="502" t="s">
        <v>457</v>
      </c>
      <c r="K8" s="503" t="s">
        <v>458</v>
      </c>
      <c r="L8" s="498" t="s">
        <v>456</v>
      </c>
      <c r="M8" s="499" t="s">
        <v>457</v>
      </c>
      <c r="N8" s="500" t="s">
        <v>458</v>
      </c>
      <c r="O8" s="504" t="s">
        <v>343</v>
      </c>
      <c r="P8" s="505" t="s">
        <v>459</v>
      </c>
      <c r="Q8" s="498" t="s">
        <v>460</v>
      </c>
      <c r="R8" s="499" t="s">
        <v>461</v>
      </c>
      <c r="S8" s="499" t="s">
        <v>462</v>
      </c>
      <c r="T8" s="499" t="s">
        <v>463</v>
      </c>
      <c r="U8" s="500" t="s">
        <v>464</v>
      </c>
      <c r="V8" s="876"/>
      <c r="W8" s="7"/>
      <c r="X8" s="285" t="s">
        <v>447</v>
      </c>
      <c r="Y8" s="285" t="s">
        <v>448</v>
      </c>
      <c r="Z8" s="285" t="s">
        <v>449</v>
      </c>
      <c r="AA8" s="284"/>
      <c r="AB8" s="284"/>
      <c r="AC8" s="284">
        <v>2</v>
      </c>
      <c r="AD8" s="284">
        <v>1</v>
      </c>
      <c r="AE8" s="284">
        <v>0</v>
      </c>
      <c r="AF8" s="284">
        <v>2</v>
      </c>
      <c r="AG8" s="284">
        <v>1</v>
      </c>
      <c r="AH8" s="284">
        <v>0</v>
      </c>
      <c r="AI8" s="284">
        <v>2</v>
      </c>
      <c r="AJ8" s="284">
        <v>1</v>
      </c>
      <c r="AK8" s="284">
        <v>0</v>
      </c>
      <c r="AL8" s="874" t="str">
        <f>+F7</f>
        <v>nivel de cumplimiento de plazos rendiciones</v>
      </c>
      <c r="AM8" s="874" t="str">
        <f>+L7</f>
        <v>capacidad de resolución de problemas presentados</v>
      </c>
      <c r="AN8" s="874" t="str">
        <f>+O7</f>
        <v>existen situaciones pendientes periodo/año anterior</v>
      </c>
      <c r="AO8" s="874" t="str">
        <f>+O7</f>
        <v>existen situaciones pendientes periodo/año anterior</v>
      </c>
      <c r="AP8" s="7"/>
    </row>
    <row r="9" spans="1:42" ht="18.75" x14ac:dyDescent="0.2">
      <c r="A9" s="425"/>
      <c r="B9" s="426"/>
      <c r="C9" s="879" t="s">
        <v>465</v>
      </c>
      <c r="D9" s="880"/>
      <c r="E9" s="13" t="str">
        <f>+IFERROR((COUNTIF(E$11:E$79,$F$8)+COUNTIF(E$11:E$79,$G$8))/$Z$4,"")</f>
        <v/>
      </c>
      <c r="F9" s="20" t="str">
        <f>IFERROR(F$10/$Z$4,"")</f>
        <v/>
      </c>
      <c r="G9" s="21" t="str">
        <f>IFERROR(G$10/$Z$4,"")</f>
        <v/>
      </c>
      <c r="H9" s="21" t="str">
        <f>IFERROR(H$10/$Z$4,"")</f>
        <v/>
      </c>
      <c r="I9" s="21" t="str">
        <f t="shared" ref="I9:U9" si="0">IFERROR(I$10/$Z$4,"")</f>
        <v/>
      </c>
      <c r="J9" s="21" t="str">
        <f t="shared" si="0"/>
        <v/>
      </c>
      <c r="K9" s="21" t="str">
        <f t="shared" si="0"/>
        <v/>
      </c>
      <c r="L9" s="21" t="str">
        <f t="shared" si="0"/>
        <v/>
      </c>
      <c r="M9" s="21" t="str">
        <f t="shared" si="0"/>
        <v/>
      </c>
      <c r="N9" s="21" t="str">
        <f t="shared" si="0"/>
        <v/>
      </c>
      <c r="O9" s="21" t="str">
        <f t="shared" si="0"/>
        <v/>
      </c>
      <c r="P9" s="21" t="str">
        <f t="shared" si="0"/>
        <v/>
      </c>
      <c r="Q9" s="14" t="str">
        <f t="shared" si="0"/>
        <v/>
      </c>
      <c r="R9" s="14" t="str">
        <f t="shared" si="0"/>
        <v/>
      </c>
      <c r="S9" s="14" t="str">
        <f t="shared" si="0"/>
        <v/>
      </c>
      <c r="T9" s="14" t="str">
        <f t="shared" si="0"/>
        <v/>
      </c>
      <c r="U9" s="519" t="str">
        <f t="shared" si="0"/>
        <v/>
      </c>
      <c r="V9" s="278"/>
      <c r="W9" s="7"/>
      <c r="X9" s="286">
        <f>+MAX($F$9:$H$9)</f>
        <v>0</v>
      </c>
      <c r="Y9" s="287">
        <f>+MAX($I$9:$K$9)</f>
        <v>0</v>
      </c>
      <c r="Z9" s="288">
        <f>+MAX($L$9:$N$9)</f>
        <v>0</v>
      </c>
      <c r="AA9" s="284"/>
      <c r="AB9" s="284"/>
      <c r="AC9" s="284"/>
      <c r="AD9" s="284"/>
      <c r="AE9" s="284"/>
      <c r="AF9" s="284"/>
      <c r="AG9" s="284"/>
      <c r="AH9" s="284"/>
      <c r="AI9" s="284"/>
      <c r="AJ9" s="284"/>
      <c r="AK9" s="284"/>
      <c r="AL9" s="874"/>
      <c r="AM9" s="874"/>
      <c r="AN9" s="874"/>
      <c r="AO9" s="874"/>
      <c r="AP9" s="7"/>
    </row>
    <row r="10" spans="1:42" ht="18.75" x14ac:dyDescent="0.2">
      <c r="A10" s="427"/>
      <c r="B10" s="428"/>
      <c r="C10" s="877" t="s">
        <v>466</v>
      </c>
      <c r="D10" s="878"/>
      <c r="E10" s="15" t="str">
        <f>+IFERROR(COUNTIF(E$11:E$189,$H$8)/$Z$4,"")</f>
        <v/>
      </c>
      <c r="F10" s="16">
        <f>+COUNTIF(F$11:F$189,"X")</f>
        <v>0</v>
      </c>
      <c r="G10" s="17">
        <f>+COUNTIF(G$11:G$189,"X")</f>
        <v>0</v>
      </c>
      <c r="H10" s="17">
        <f>+COUNTIF(H$11:H$189,"X")</f>
        <v>0</v>
      </c>
      <c r="I10" s="17">
        <f>+COUNTIF(I$11:I$189,"X")</f>
        <v>0</v>
      </c>
      <c r="J10" s="17">
        <f t="shared" ref="J10:U10" si="1">+COUNTIF(J$11:J$189,"X")</f>
        <v>0</v>
      </c>
      <c r="K10" s="17">
        <f t="shared" si="1"/>
        <v>0</v>
      </c>
      <c r="L10" s="17">
        <f t="shared" si="1"/>
        <v>0</v>
      </c>
      <c r="M10" s="17">
        <f t="shared" si="1"/>
        <v>0</v>
      </c>
      <c r="N10" s="17">
        <f t="shared" si="1"/>
        <v>0</v>
      </c>
      <c r="O10" s="17">
        <f t="shared" si="1"/>
        <v>0</v>
      </c>
      <c r="P10" s="17">
        <f t="shared" si="1"/>
        <v>0</v>
      </c>
      <c r="Q10" s="17">
        <f t="shared" si="1"/>
        <v>0</v>
      </c>
      <c r="R10" s="17">
        <f t="shared" si="1"/>
        <v>0</v>
      </c>
      <c r="S10" s="17">
        <f t="shared" si="1"/>
        <v>0</v>
      </c>
      <c r="T10" s="17">
        <f t="shared" si="1"/>
        <v>0</v>
      </c>
      <c r="U10" s="428">
        <f t="shared" si="1"/>
        <v>0</v>
      </c>
      <c r="V10" s="279"/>
      <c r="W10" s="7"/>
      <c r="X10" s="289"/>
      <c r="Y10" s="290"/>
      <c r="Z10" s="291"/>
      <c r="AA10" s="284"/>
      <c r="AB10" s="284"/>
      <c r="AC10" s="284">
        <f>+AC8+AF8+AI8</f>
        <v>6</v>
      </c>
      <c r="AD10" s="284">
        <f>+AD8+AG8+AJ8</f>
        <v>3</v>
      </c>
      <c r="AE10" s="284">
        <f>+AE8+AH8+AK8</f>
        <v>0</v>
      </c>
      <c r="AF10" s="284"/>
      <c r="AG10" s="284"/>
      <c r="AH10" s="284"/>
      <c r="AI10" s="284"/>
      <c r="AJ10" s="284"/>
      <c r="AK10" s="284"/>
      <c r="AL10" s="874"/>
      <c r="AM10" s="874"/>
      <c r="AN10" s="874"/>
      <c r="AO10" s="874"/>
      <c r="AP10" s="7"/>
    </row>
    <row r="11" spans="1:42" x14ac:dyDescent="0.2">
      <c r="A11" s="679">
        <f>'RESUMEN REGION'!A17</f>
        <v>0</v>
      </c>
      <c r="B11" s="679">
        <f>'RESUMEN REGION'!B17</f>
        <v>0</v>
      </c>
      <c r="C11" s="679">
        <f>'RESUMEN REGION'!C17</f>
        <v>0</v>
      </c>
      <c r="D11" s="595">
        <f>'RESUMEN REGION'!E17</f>
        <v>0</v>
      </c>
      <c r="E11" s="596" t="str">
        <f>+IF(AA11="","",IF(AA11&gt;=$AC$11,$F$8,IF(AA11&gt;=$AD$11,$G$8,$H$8)))</f>
        <v/>
      </c>
      <c r="F11" s="648"/>
      <c r="G11" s="649"/>
      <c r="H11" s="650"/>
      <c r="I11" s="648"/>
      <c r="J11" s="649"/>
      <c r="K11" s="650"/>
      <c r="L11" s="648"/>
      <c r="M11" s="649"/>
      <c r="N11" s="650"/>
      <c r="O11" s="651"/>
      <c r="P11" s="652"/>
      <c r="Q11" s="515"/>
      <c r="R11" s="653"/>
      <c r="S11" s="653"/>
      <c r="T11" s="653"/>
      <c r="U11" s="654"/>
      <c r="V11" s="655"/>
      <c r="W11" s="7"/>
      <c r="X11" s="292" t="str">
        <f>IF(F11="X",6,IF(G11="X",3,IF(H11="X",0,"")))</f>
        <v/>
      </c>
      <c r="Y11" s="292" t="str">
        <f>IF(I11="X",6,IF(J11="X",3,IF(K11="X",0,"")))</f>
        <v/>
      </c>
      <c r="Z11" s="292" t="str">
        <f>IF(L11="X",6,IF(M11="X",3,IF(N11="X",0,"")))</f>
        <v/>
      </c>
      <c r="AA11" s="293" t="str">
        <f>IF(ISERROR(AB11),SUM(X11:Z11),"")</f>
        <v/>
      </c>
      <c r="AB11" s="284" t="str">
        <f>+HLOOKUP("",X11:Z11,1,FALSE)</f>
        <v/>
      </c>
      <c r="AC11" s="284">
        <f>+AC10*3</f>
        <v>18</v>
      </c>
      <c r="AD11" s="284">
        <f>+AD10*3</f>
        <v>9</v>
      </c>
      <c r="AE11" s="284">
        <f>+AE10*3</f>
        <v>0</v>
      </c>
      <c r="AF11" s="284"/>
      <c r="AG11" s="284"/>
      <c r="AH11" s="284"/>
      <c r="AI11" s="284"/>
      <c r="AJ11" s="284"/>
      <c r="AK11" s="284"/>
      <c r="AL11" s="294" t="str">
        <f>+IF('EV ADM FINANCIERA'!F11="X",'EV ADM FINANCIERA'!$F$8,IF('EV ADM FINANCIERA'!G11="X",'EV ADM FINANCIERA'!$G$8,IF('EV ADM FINANCIERA'!H11="X",'EV ADM FINANCIERA'!$H$8,"")))</f>
        <v/>
      </c>
      <c r="AM11" s="294" t="str">
        <f>+IF('EV ADM FINANCIERA'!I11="X",'EV ADM FINANCIERA'!$F$8,IF('EV ADM FINANCIERA'!J11="X",'EV ADM FINANCIERA'!$G$8,IF('EV ADM FINANCIERA'!K11="X",'EV ADM FINANCIERA'!$H$8,"")))</f>
        <v/>
      </c>
      <c r="AN11" s="294" t="str">
        <f>+IF('EV ADM FINANCIERA'!L11="X",'EV ADM FINANCIERA'!$F$8,IF('EV ADM FINANCIERA'!M11="X",'EV ADM FINANCIERA'!$G$8,IF('EV ADM FINANCIERA'!N11="X",'EV ADM FINANCIERA'!$H$8,"")))</f>
        <v/>
      </c>
      <c r="AO11" s="294" t="str">
        <f>+IF('EV ADM FINANCIERA'!O11="X",'EV ADM FINANCIERA'!$O$8,IF('EV ADM FINANCIERA'!P11="X",'EV ADM FINANCIERA'!$P$8,""))</f>
        <v/>
      </c>
      <c r="AP11" s="7"/>
    </row>
    <row r="12" spans="1:42" x14ac:dyDescent="0.2">
      <c r="A12" s="679">
        <f>'RESUMEN REGION'!A18</f>
        <v>0</v>
      </c>
      <c r="B12" s="679">
        <f>'RESUMEN REGION'!B18</f>
        <v>0</v>
      </c>
      <c r="C12" s="679">
        <f>'RESUMEN REGION'!C18</f>
        <v>0</v>
      </c>
      <c r="D12" s="595">
        <f>'RESUMEN REGION'!E18</f>
        <v>0</v>
      </c>
      <c r="E12" s="596" t="str">
        <f t="shared" ref="E12:E75" si="2">+IF(AA12="","",IF(AA12&gt;=$AC$11,$F$8,IF(AA12&gt;=$AD$11,$G$8,$H$8)))</f>
        <v/>
      </c>
      <c r="F12" s="648"/>
      <c r="G12" s="649"/>
      <c r="H12" s="650"/>
      <c r="I12" s="648"/>
      <c r="J12" s="649"/>
      <c r="K12" s="650"/>
      <c r="L12" s="648"/>
      <c r="M12" s="649"/>
      <c r="N12" s="650"/>
      <c r="O12" s="651"/>
      <c r="P12" s="652"/>
      <c r="Q12" s="515"/>
      <c r="R12" s="653"/>
      <c r="S12" s="653"/>
      <c r="T12" s="653"/>
      <c r="U12" s="654"/>
      <c r="V12" s="655"/>
      <c r="W12" s="7"/>
      <c r="X12" s="292" t="str">
        <f t="shared" ref="X12:X15" si="3">IF(F12="X",6,IF(G12="X",3,IF(H12="X",0,"")))</f>
        <v/>
      </c>
      <c r="Y12" s="292" t="str">
        <f t="shared" ref="Y12:Y15" si="4">IF(I12="X",6,IF(J12="X",3,IF(K12="X",0,"")))</f>
        <v/>
      </c>
      <c r="Z12" s="292" t="str">
        <f t="shared" ref="Z12:Z15" si="5">IF(L12="X",6,IF(M12="X",3,IF(N12="X",0,"")))</f>
        <v/>
      </c>
      <c r="AA12" s="293" t="str">
        <f t="shared" ref="AA12:AA15" si="6">IF(ISERROR(AB12),SUM(X12:Z12),"")</f>
        <v/>
      </c>
      <c r="AB12" s="284" t="str">
        <f t="shared" ref="AB12:AB15" si="7">+HLOOKUP("",X12:Z12,1,FALSE)</f>
        <v/>
      </c>
      <c r="AC12" s="284"/>
      <c r="AD12" s="284"/>
      <c r="AE12" s="284"/>
      <c r="AF12" s="284"/>
      <c r="AG12" s="284"/>
      <c r="AH12" s="284"/>
      <c r="AI12" s="284"/>
      <c r="AJ12" s="284"/>
      <c r="AK12" s="284"/>
      <c r="AL12" s="294" t="str">
        <f>+IF('EV ADM FINANCIERA'!F12="X",'EV ADM FINANCIERA'!$F$8,IF('EV ADM FINANCIERA'!G12="X",'EV ADM FINANCIERA'!$G$8,IF('EV ADM FINANCIERA'!H12="X",'EV ADM FINANCIERA'!$H$8,"")))</f>
        <v/>
      </c>
      <c r="AM12" s="294" t="str">
        <f>+IF('EV ADM FINANCIERA'!I12="X",'EV ADM FINANCIERA'!$F$8,IF('EV ADM FINANCIERA'!J12="X",'EV ADM FINANCIERA'!$G$8,IF('EV ADM FINANCIERA'!K12="X",'EV ADM FINANCIERA'!$H$8,"")))</f>
        <v/>
      </c>
      <c r="AN12" s="294" t="str">
        <f>+IF('EV ADM FINANCIERA'!L12="X",'EV ADM FINANCIERA'!$F$8,IF('EV ADM FINANCIERA'!M12="X",'EV ADM FINANCIERA'!$G$8,IF('EV ADM FINANCIERA'!N12="X",'EV ADM FINANCIERA'!$H$8,"")))</f>
        <v/>
      </c>
      <c r="AO12" s="294" t="str">
        <f>+IF('EV ADM FINANCIERA'!O12="X",'EV ADM FINANCIERA'!$O$8,IF('EV ADM FINANCIERA'!P12="X",'EV ADM FINANCIERA'!$P$8,""))</f>
        <v/>
      </c>
      <c r="AP12" s="7"/>
    </row>
    <row r="13" spans="1:42" x14ac:dyDescent="0.2">
      <c r="A13" s="679">
        <f>'RESUMEN REGION'!A19</f>
        <v>0</v>
      </c>
      <c r="B13" s="679">
        <f>'RESUMEN REGION'!B19</f>
        <v>0</v>
      </c>
      <c r="C13" s="679">
        <f>'RESUMEN REGION'!C19</f>
        <v>0</v>
      </c>
      <c r="D13" s="595">
        <f>'RESUMEN REGION'!E19</f>
        <v>0</v>
      </c>
      <c r="E13" s="596" t="str">
        <f t="shared" si="2"/>
        <v/>
      </c>
      <c r="F13" s="648"/>
      <c r="G13" s="649"/>
      <c r="H13" s="650"/>
      <c r="I13" s="648"/>
      <c r="J13" s="649"/>
      <c r="K13" s="650"/>
      <c r="L13" s="648"/>
      <c r="M13" s="649"/>
      <c r="N13" s="656"/>
      <c r="O13" s="657"/>
      <c r="P13" s="652"/>
      <c r="Q13" s="658"/>
      <c r="R13" s="659"/>
      <c r="S13" s="659"/>
      <c r="T13" s="659"/>
      <c r="U13" s="660"/>
      <c r="V13" s="661"/>
      <c r="W13" s="7"/>
      <c r="X13" s="292" t="str">
        <f t="shared" si="3"/>
        <v/>
      </c>
      <c r="Y13" s="292" t="str">
        <f t="shared" si="4"/>
        <v/>
      </c>
      <c r="Z13" s="292" t="str">
        <f t="shared" si="5"/>
        <v/>
      </c>
      <c r="AA13" s="293" t="str">
        <f t="shared" si="6"/>
        <v/>
      </c>
      <c r="AB13" s="284" t="str">
        <f t="shared" si="7"/>
        <v/>
      </c>
      <c r="AC13" s="284"/>
      <c r="AD13" s="284"/>
      <c r="AE13" s="284"/>
      <c r="AF13" s="284"/>
      <c r="AG13" s="284"/>
      <c r="AH13" s="284"/>
      <c r="AI13" s="284"/>
      <c r="AJ13" s="284"/>
      <c r="AK13" s="284"/>
      <c r="AL13" s="294" t="str">
        <f>+IF('EV ADM FINANCIERA'!F13="X",'EV ADM FINANCIERA'!$F$8,IF('EV ADM FINANCIERA'!G13="X",'EV ADM FINANCIERA'!$G$8,IF('EV ADM FINANCIERA'!H13="X",'EV ADM FINANCIERA'!$H$8,"")))</f>
        <v/>
      </c>
      <c r="AM13" s="294" t="str">
        <f>+IF('EV ADM FINANCIERA'!I13="X",'EV ADM FINANCIERA'!$F$8,IF('EV ADM FINANCIERA'!J13="X",'EV ADM FINANCIERA'!$G$8,IF('EV ADM FINANCIERA'!K13="X",'EV ADM FINANCIERA'!$H$8,"")))</f>
        <v/>
      </c>
      <c r="AN13" s="294" t="str">
        <f>+IF('EV ADM FINANCIERA'!L13="X",'EV ADM FINANCIERA'!$F$8,IF('EV ADM FINANCIERA'!M13="X",'EV ADM FINANCIERA'!$G$8,IF('EV ADM FINANCIERA'!N13="X",'EV ADM FINANCIERA'!$H$8,"")))</f>
        <v/>
      </c>
      <c r="AO13" s="294" t="str">
        <f>+IF('EV ADM FINANCIERA'!O13="X",'EV ADM FINANCIERA'!$O$8,IF('EV ADM FINANCIERA'!P13="X",'EV ADM FINANCIERA'!$P$8,""))</f>
        <v/>
      </c>
      <c r="AP13" s="7"/>
    </row>
    <row r="14" spans="1:42" x14ac:dyDescent="0.2">
      <c r="A14" s="679">
        <f>'RESUMEN REGION'!A20</f>
        <v>0</v>
      </c>
      <c r="B14" s="679">
        <f>'RESUMEN REGION'!B20</f>
        <v>0</v>
      </c>
      <c r="C14" s="679">
        <f>'RESUMEN REGION'!C20</f>
        <v>0</v>
      </c>
      <c r="D14" s="595">
        <f>'RESUMEN REGION'!E20</f>
        <v>0</v>
      </c>
      <c r="E14" s="596" t="str">
        <f t="shared" si="2"/>
        <v/>
      </c>
      <c r="F14" s="648"/>
      <c r="G14" s="649"/>
      <c r="H14" s="650"/>
      <c r="I14" s="648"/>
      <c r="J14" s="649"/>
      <c r="K14" s="650"/>
      <c r="L14" s="648"/>
      <c r="M14" s="649"/>
      <c r="N14" s="656"/>
      <c r="O14" s="657"/>
      <c r="P14" s="652"/>
      <c r="Q14" s="658"/>
      <c r="R14" s="659"/>
      <c r="S14" s="659"/>
      <c r="T14" s="659"/>
      <c r="U14" s="660"/>
      <c r="V14" s="661"/>
      <c r="W14" s="7"/>
      <c r="X14" s="292" t="str">
        <f t="shared" si="3"/>
        <v/>
      </c>
      <c r="Y14" s="292" t="str">
        <f t="shared" si="4"/>
        <v/>
      </c>
      <c r="Z14" s="292" t="str">
        <f t="shared" si="5"/>
        <v/>
      </c>
      <c r="AA14" s="293" t="str">
        <f t="shared" si="6"/>
        <v/>
      </c>
      <c r="AB14" s="284" t="str">
        <f t="shared" si="7"/>
        <v/>
      </c>
      <c r="AC14" s="284"/>
      <c r="AD14" s="284"/>
      <c r="AE14" s="284"/>
      <c r="AF14" s="284"/>
      <c r="AG14" s="284"/>
      <c r="AH14" s="284"/>
      <c r="AI14" s="284"/>
      <c r="AJ14" s="284"/>
      <c r="AK14" s="284"/>
      <c r="AL14" s="294" t="str">
        <f>+IF('EV ADM FINANCIERA'!F14="X",'EV ADM FINANCIERA'!$F$8,IF('EV ADM FINANCIERA'!G14="X",'EV ADM FINANCIERA'!$G$8,IF('EV ADM FINANCIERA'!H14="X",'EV ADM FINANCIERA'!$H$8,"")))</f>
        <v/>
      </c>
      <c r="AM14" s="294" t="str">
        <f>+IF('EV ADM FINANCIERA'!I14="X",'EV ADM FINANCIERA'!$F$8,IF('EV ADM FINANCIERA'!J14="X",'EV ADM FINANCIERA'!$G$8,IF('EV ADM FINANCIERA'!K14="X",'EV ADM FINANCIERA'!$H$8,"")))</f>
        <v/>
      </c>
      <c r="AN14" s="294" t="str">
        <f>+IF('EV ADM FINANCIERA'!L14="X",'EV ADM FINANCIERA'!$F$8,IF('EV ADM FINANCIERA'!M14="X",'EV ADM FINANCIERA'!$G$8,IF('EV ADM FINANCIERA'!N14="X",'EV ADM FINANCIERA'!$H$8,"")))</f>
        <v/>
      </c>
      <c r="AO14" s="294" t="str">
        <f>+IF('EV ADM FINANCIERA'!O14="X",'EV ADM FINANCIERA'!$O$8,IF('EV ADM FINANCIERA'!P14="X",'EV ADM FINANCIERA'!$P$8,""))</f>
        <v/>
      </c>
      <c r="AP14" s="7"/>
    </row>
    <row r="15" spans="1:42" x14ac:dyDescent="0.2">
      <c r="A15" s="679">
        <f>'RESUMEN REGION'!A21</f>
        <v>0</v>
      </c>
      <c r="B15" s="679">
        <f>'RESUMEN REGION'!B21</f>
        <v>0</v>
      </c>
      <c r="C15" s="679">
        <f>'RESUMEN REGION'!C21</f>
        <v>0</v>
      </c>
      <c r="D15" s="595">
        <f>'RESUMEN REGION'!E21</f>
        <v>0</v>
      </c>
      <c r="E15" s="596" t="str">
        <f t="shared" si="2"/>
        <v/>
      </c>
      <c r="F15" s="648"/>
      <c r="G15" s="649"/>
      <c r="H15" s="650"/>
      <c r="I15" s="648"/>
      <c r="J15" s="649"/>
      <c r="K15" s="650"/>
      <c r="L15" s="648"/>
      <c r="M15" s="649"/>
      <c r="N15" s="656"/>
      <c r="O15" s="657"/>
      <c r="P15" s="652"/>
      <c r="Q15" s="658"/>
      <c r="R15" s="659"/>
      <c r="S15" s="659"/>
      <c r="T15" s="659"/>
      <c r="U15" s="660"/>
      <c r="V15" s="661"/>
      <c r="W15" s="7"/>
      <c r="X15" s="292" t="str">
        <f t="shared" si="3"/>
        <v/>
      </c>
      <c r="Y15" s="292" t="str">
        <f t="shared" si="4"/>
        <v/>
      </c>
      <c r="Z15" s="292" t="str">
        <f t="shared" si="5"/>
        <v/>
      </c>
      <c r="AA15" s="293" t="str">
        <f t="shared" si="6"/>
        <v/>
      </c>
      <c r="AB15" s="284" t="str">
        <f t="shared" si="7"/>
        <v/>
      </c>
      <c r="AC15" s="284"/>
      <c r="AD15" s="284"/>
      <c r="AE15" s="284"/>
      <c r="AF15" s="284"/>
      <c r="AG15" s="284"/>
      <c r="AH15" s="284"/>
      <c r="AI15" s="284"/>
      <c r="AJ15" s="284"/>
      <c r="AK15" s="284"/>
      <c r="AL15" s="294" t="str">
        <f>+IF('EV ADM FINANCIERA'!F15="X",'EV ADM FINANCIERA'!$F$8,IF('EV ADM FINANCIERA'!G15="X",'EV ADM FINANCIERA'!$G$8,IF('EV ADM FINANCIERA'!H15="X",'EV ADM FINANCIERA'!$H$8,"")))</f>
        <v/>
      </c>
      <c r="AM15" s="294" t="str">
        <f>+IF('EV ADM FINANCIERA'!I15="X",'EV ADM FINANCIERA'!$F$8,IF('EV ADM FINANCIERA'!J15="X",'EV ADM FINANCIERA'!$G$8,IF('EV ADM FINANCIERA'!K15="X",'EV ADM FINANCIERA'!$H$8,"")))</f>
        <v/>
      </c>
      <c r="AN15" s="294" t="str">
        <f>+IF('EV ADM FINANCIERA'!L15="X",'EV ADM FINANCIERA'!$F$8,IF('EV ADM FINANCIERA'!M15="X",'EV ADM FINANCIERA'!$G$8,IF('EV ADM FINANCIERA'!N15="X",'EV ADM FINANCIERA'!$H$8,"")))</f>
        <v/>
      </c>
      <c r="AO15" s="294" t="str">
        <f>+IF('EV ADM FINANCIERA'!O15="X",'EV ADM FINANCIERA'!$O$8,IF('EV ADM FINANCIERA'!P15="X",'EV ADM FINANCIERA'!$P$8,""))</f>
        <v/>
      </c>
      <c r="AP15" s="7"/>
    </row>
    <row r="16" spans="1:42" x14ac:dyDescent="0.2">
      <c r="A16" s="679">
        <f>'RESUMEN REGION'!A22</f>
        <v>0</v>
      </c>
      <c r="B16" s="679">
        <f>'RESUMEN REGION'!B22</f>
        <v>0</v>
      </c>
      <c r="C16" s="679">
        <f>'RESUMEN REGION'!C22</f>
        <v>0</v>
      </c>
      <c r="D16" s="595">
        <f>'RESUMEN REGION'!E22</f>
        <v>0</v>
      </c>
      <c r="E16" s="596" t="str">
        <f t="shared" si="2"/>
        <v/>
      </c>
      <c r="F16" s="648"/>
      <c r="G16" s="649"/>
      <c r="H16" s="650"/>
      <c r="I16" s="648"/>
      <c r="J16" s="649"/>
      <c r="K16" s="650"/>
      <c r="L16" s="648"/>
      <c r="M16" s="649"/>
      <c r="N16" s="656"/>
      <c r="O16" s="657"/>
      <c r="P16" s="652"/>
      <c r="Q16" s="658"/>
      <c r="R16" s="659"/>
      <c r="S16" s="659"/>
      <c r="T16" s="659"/>
      <c r="U16" s="660"/>
      <c r="V16" s="661"/>
      <c r="W16" s="7"/>
      <c r="X16" s="292" t="str">
        <f t="shared" ref="X16:X77" si="8">IF(F16="X",6,IF(G16="X",3,IF(H16="X",0,"")))</f>
        <v/>
      </c>
      <c r="Y16" s="292" t="str">
        <f t="shared" ref="Y16:Y77" si="9">IF(I16="X",6,IF(J16="X",3,IF(K16="X",0,"")))</f>
        <v/>
      </c>
      <c r="Z16" s="292" t="str">
        <f t="shared" ref="Z16:Z77" si="10">IF(L16="X",6,IF(M16="X",3,IF(N16="X",0,"")))</f>
        <v/>
      </c>
      <c r="AA16" s="293" t="str">
        <f t="shared" ref="AA16:AA77" si="11">IF(ISERROR(AB16),SUM(X16:Z16),"")</f>
        <v/>
      </c>
      <c r="AB16" s="284" t="str">
        <f t="shared" ref="AB16:AB77" si="12">+HLOOKUP("",X16:Z16,1,FALSE)</f>
        <v/>
      </c>
      <c r="AC16" s="284"/>
      <c r="AD16" s="284"/>
      <c r="AE16" s="284"/>
      <c r="AF16" s="284"/>
      <c r="AG16" s="284"/>
      <c r="AH16" s="284"/>
      <c r="AI16" s="284"/>
      <c r="AJ16" s="284"/>
      <c r="AK16" s="284"/>
      <c r="AL16" s="294" t="str">
        <f>+IF('EV ADM FINANCIERA'!F16="X",'EV ADM FINANCIERA'!$F$8,IF('EV ADM FINANCIERA'!G16="X",'EV ADM FINANCIERA'!$G$8,IF('EV ADM FINANCIERA'!H16="X",'EV ADM FINANCIERA'!$H$8,"")))</f>
        <v/>
      </c>
      <c r="AM16" s="294" t="str">
        <f>+IF('EV ADM FINANCIERA'!I16="X",'EV ADM FINANCIERA'!$F$8,IF('EV ADM FINANCIERA'!J16="X",'EV ADM FINANCIERA'!$G$8,IF('EV ADM FINANCIERA'!K16="X",'EV ADM FINANCIERA'!$H$8,"")))</f>
        <v/>
      </c>
      <c r="AN16" s="294" t="str">
        <f>+IF('EV ADM FINANCIERA'!L16="X",'EV ADM FINANCIERA'!$F$8,IF('EV ADM FINANCIERA'!M16="X",'EV ADM FINANCIERA'!$G$8,IF('EV ADM FINANCIERA'!N16="X",'EV ADM FINANCIERA'!$H$8,"")))</f>
        <v/>
      </c>
      <c r="AO16" s="294" t="str">
        <f>+IF('EV ADM FINANCIERA'!O16="X",'EV ADM FINANCIERA'!$O$8,IF('EV ADM FINANCIERA'!P16="X",'EV ADM FINANCIERA'!$P$8,""))</f>
        <v/>
      </c>
      <c r="AP16" s="7"/>
    </row>
    <row r="17" spans="1:42" ht="15" customHeight="1" x14ac:dyDescent="0.2">
      <c r="A17" s="679">
        <f>'RESUMEN REGION'!A23</f>
        <v>0</v>
      </c>
      <c r="B17" s="679">
        <f>'RESUMEN REGION'!B23</f>
        <v>0</v>
      </c>
      <c r="C17" s="679">
        <f>'RESUMEN REGION'!C23</f>
        <v>0</v>
      </c>
      <c r="D17" s="595">
        <f>'RESUMEN REGION'!E23</f>
        <v>0</v>
      </c>
      <c r="E17" s="596" t="str">
        <f t="shared" si="2"/>
        <v/>
      </c>
      <c r="F17" s="662"/>
      <c r="G17" s="663"/>
      <c r="H17" s="656"/>
      <c r="I17" s="662"/>
      <c r="J17" s="649"/>
      <c r="K17" s="656"/>
      <c r="L17" s="662"/>
      <c r="M17" s="649"/>
      <c r="N17" s="656"/>
      <c r="O17" s="657"/>
      <c r="P17" s="652"/>
      <c r="Q17" s="658"/>
      <c r="R17" s="659"/>
      <c r="S17" s="659"/>
      <c r="T17" s="659"/>
      <c r="U17" s="660"/>
      <c r="V17" s="661"/>
      <c r="W17" s="7"/>
      <c r="X17" s="292" t="str">
        <f t="shared" si="8"/>
        <v/>
      </c>
      <c r="Y17" s="292" t="str">
        <f t="shared" si="9"/>
        <v/>
      </c>
      <c r="Z17" s="292" t="str">
        <f t="shared" si="10"/>
        <v/>
      </c>
      <c r="AA17" s="293" t="str">
        <f t="shared" si="11"/>
        <v/>
      </c>
      <c r="AB17" s="284" t="str">
        <f t="shared" si="12"/>
        <v/>
      </c>
      <c r="AC17" s="284"/>
      <c r="AD17" s="284"/>
      <c r="AE17" s="284"/>
      <c r="AF17" s="284"/>
      <c r="AG17" s="284"/>
      <c r="AH17" s="284"/>
      <c r="AI17" s="284"/>
      <c r="AJ17" s="284"/>
      <c r="AK17" s="284"/>
      <c r="AL17" s="294" t="str">
        <f>+IF('EV ADM FINANCIERA'!F17="X",'EV ADM FINANCIERA'!$F$8,IF('EV ADM FINANCIERA'!G17="X",'EV ADM FINANCIERA'!$G$8,IF('EV ADM FINANCIERA'!H17="X",'EV ADM FINANCIERA'!$H$8,"")))</f>
        <v/>
      </c>
      <c r="AM17" s="294" t="str">
        <f>+IF('EV ADM FINANCIERA'!I17="X",'EV ADM FINANCIERA'!$F$8,IF('EV ADM FINANCIERA'!J17="X",'EV ADM FINANCIERA'!$G$8,IF('EV ADM FINANCIERA'!K17="X",'EV ADM FINANCIERA'!$H$8,"")))</f>
        <v/>
      </c>
      <c r="AN17" s="294" t="str">
        <f>+IF('EV ADM FINANCIERA'!L17="X",'EV ADM FINANCIERA'!$F$8,IF('EV ADM FINANCIERA'!M17="X",'EV ADM FINANCIERA'!$G$8,IF('EV ADM FINANCIERA'!N17="X",'EV ADM FINANCIERA'!$H$8,"")))</f>
        <v/>
      </c>
      <c r="AO17" s="294" t="str">
        <f>+IF('EV ADM FINANCIERA'!O17="X",'EV ADM FINANCIERA'!$O$8,IF('EV ADM FINANCIERA'!P17="X",'EV ADM FINANCIERA'!$P$8,""))</f>
        <v/>
      </c>
      <c r="AP17" s="7"/>
    </row>
    <row r="18" spans="1:42" ht="15" customHeight="1" x14ac:dyDescent="0.2">
      <c r="A18" s="679">
        <f>'RESUMEN REGION'!A24</f>
        <v>0</v>
      </c>
      <c r="B18" s="679">
        <f>'RESUMEN REGION'!B24</f>
        <v>0</v>
      </c>
      <c r="C18" s="679">
        <f>'RESUMEN REGION'!C24</f>
        <v>0</v>
      </c>
      <c r="D18" s="595">
        <f>'RESUMEN REGION'!E24</f>
        <v>0</v>
      </c>
      <c r="E18" s="596" t="str">
        <f t="shared" si="2"/>
        <v/>
      </c>
      <c r="F18" s="662"/>
      <c r="G18" s="663"/>
      <c r="H18" s="656"/>
      <c r="I18" s="662"/>
      <c r="J18" s="649"/>
      <c r="K18" s="656"/>
      <c r="L18" s="662"/>
      <c r="M18" s="649"/>
      <c r="N18" s="656"/>
      <c r="O18" s="657"/>
      <c r="P18" s="652"/>
      <c r="Q18" s="658"/>
      <c r="R18" s="659"/>
      <c r="S18" s="659"/>
      <c r="T18" s="659"/>
      <c r="U18" s="660"/>
      <c r="V18" s="661"/>
      <c r="W18" s="7"/>
      <c r="X18" s="292" t="str">
        <f t="shared" si="8"/>
        <v/>
      </c>
      <c r="Y18" s="292" t="str">
        <f t="shared" si="9"/>
        <v/>
      </c>
      <c r="Z18" s="292" t="str">
        <f t="shared" si="10"/>
        <v/>
      </c>
      <c r="AA18" s="293" t="str">
        <f t="shared" si="11"/>
        <v/>
      </c>
      <c r="AB18" s="284" t="str">
        <f t="shared" si="12"/>
        <v/>
      </c>
      <c r="AC18" s="284"/>
      <c r="AD18" s="284"/>
      <c r="AE18" s="284"/>
      <c r="AF18" s="284"/>
      <c r="AG18" s="284"/>
      <c r="AH18" s="284"/>
      <c r="AI18" s="284"/>
      <c r="AJ18" s="284"/>
      <c r="AK18" s="284"/>
      <c r="AL18" s="294" t="str">
        <f>+IF('EV ADM FINANCIERA'!F18="X",'EV ADM FINANCIERA'!$F$8,IF('EV ADM FINANCIERA'!G18="X",'EV ADM FINANCIERA'!$G$8,IF('EV ADM FINANCIERA'!H18="X",'EV ADM FINANCIERA'!$H$8,"")))</f>
        <v/>
      </c>
      <c r="AM18" s="294" t="str">
        <f>+IF('EV ADM FINANCIERA'!I18="X",'EV ADM FINANCIERA'!$F$8,IF('EV ADM FINANCIERA'!J18="X",'EV ADM FINANCIERA'!$G$8,IF('EV ADM FINANCIERA'!K18="X",'EV ADM FINANCIERA'!$H$8,"")))</f>
        <v/>
      </c>
      <c r="AN18" s="294" t="str">
        <f>+IF('EV ADM FINANCIERA'!L18="X",'EV ADM FINANCIERA'!$F$8,IF('EV ADM FINANCIERA'!M18="X",'EV ADM FINANCIERA'!$G$8,IF('EV ADM FINANCIERA'!N18="X",'EV ADM FINANCIERA'!$H$8,"")))</f>
        <v/>
      </c>
      <c r="AO18" s="294" t="str">
        <f>+IF('EV ADM FINANCIERA'!O18="X",'EV ADM FINANCIERA'!$O$8,IF('EV ADM FINANCIERA'!P18="X",'EV ADM FINANCIERA'!$P$8,""))</f>
        <v/>
      </c>
      <c r="AP18" s="7"/>
    </row>
    <row r="19" spans="1:42" ht="15" customHeight="1" x14ac:dyDescent="0.2">
      <c r="A19" s="679">
        <f>'RESUMEN REGION'!A25</f>
        <v>0</v>
      </c>
      <c r="B19" s="679">
        <f>'RESUMEN REGION'!B25</f>
        <v>0</v>
      </c>
      <c r="C19" s="679">
        <f>'RESUMEN REGION'!C25</f>
        <v>0</v>
      </c>
      <c r="D19" s="595">
        <f>'RESUMEN REGION'!E25</f>
        <v>0</v>
      </c>
      <c r="E19" s="596" t="str">
        <f t="shared" si="2"/>
        <v/>
      </c>
      <c r="F19" s="662"/>
      <c r="G19" s="663"/>
      <c r="H19" s="656"/>
      <c r="I19" s="662"/>
      <c r="J19" s="649"/>
      <c r="K19" s="656"/>
      <c r="L19" s="662"/>
      <c r="M19" s="649"/>
      <c r="N19" s="656"/>
      <c r="O19" s="657"/>
      <c r="P19" s="652"/>
      <c r="Q19" s="658"/>
      <c r="R19" s="659"/>
      <c r="S19" s="659"/>
      <c r="T19" s="659"/>
      <c r="U19" s="660"/>
      <c r="V19" s="661"/>
      <c r="W19" s="7"/>
      <c r="X19" s="292" t="str">
        <f t="shared" si="8"/>
        <v/>
      </c>
      <c r="Y19" s="292" t="str">
        <f t="shared" si="9"/>
        <v/>
      </c>
      <c r="Z19" s="292" t="str">
        <f t="shared" si="10"/>
        <v/>
      </c>
      <c r="AA19" s="293" t="str">
        <f t="shared" si="11"/>
        <v/>
      </c>
      <c r="AB19" s="284" t="str">
        <f t="shared" si="12"/>
        <v/>
      </c>
      <c r="AC19" s="284"/>
      <c r="AD19" s="284"/>
      <c r="AE19" s="284"/>
      <c r="AF19" s="284"/>
      <c r="AG19" s="284"/>
      <c r="AH19" s="284"/>
      <c r="AI19" s="284"/>
      <c r="AJ19" s="284"/>
      <c r="AK19" s="284"/>
      <c r="AL19" s="294" t="str">
        <f>+IF('EV ADM FINANCIERA'!F19="X",'EV ADM FINANCIERA'!$F$8,IF('EV ADM FINANCIERA'!G19="X",'EV ADM FINANCIERA'!$G$8,IF('EV ADM FINANCIERA'!H19="X",'EV ADM FINANCIERA'!$H$8,"")))</f>
        <v/>
      </c>
      <c r="AM19" s="294" t="str">
        <f>+IF('EV ADM FINANCIERA'!I19="X",'EV ADM FINANCIERA'!$F$8,IF('EV ADM FINANCIERA'!J19="X",'EV ADM FINANCIERA'!$G$8,IF('EV ADM FINANCIERA'!K19="X",'EV ADM FINANCIERA'!$H$8,"")))</f>
        <v/>
      </c>
      <c r="AN19" s="294" t="str">
        <f>+IF('EV ADM FINANCIERA'!L19="X",'EV ADM FINANCIERA'!$F$8,IF('EV ADM FINANCIERA'!M19="X",'EV ADM FINANCIERA'!$G$8,IF('EV ADM FINANCIERA'!N19="X",'EV ADM FINANCIERA'!$H$8,"")))</f>
        <v/>
      </c>
      <c r="AO19" s="294" t="str">
        <f>+IF('EV ADM FINANCIERA'!O19="X",'EV ADM FINANCIERA'!$O$8,IF('EV ADM FINANCIERA'!P19="X",'EV ADM FINANCIERA'!$P$8,""))</f>
        <v/>
      </c>
      <c r="AP19" s="7"/>
    </row>
    <row r="20" spans="1:42" ht="15" customHeight="1" x14ac:dyDescent="0.2">
      <c r="A20" s="679">
        <f>'RESUMEN REGION'!A26</f>
        <v>0</v>
      </c>
      <c r="B20" s="679">
        <f>'RESUMEN REGION'!B26</f>
        <v>0</v>
      </c>
      <c r="C20" s="679">
        <f>'RESUMEN REGION'!C26</f>
        <v>0</v>
      </c>
      <c r="D20" s="595">
        <f>'RESUMEN REGION'!E26</f>
        <v>0</v>
      </c>
      <c r="E20" s="596" t="str">
        <f t="shared" si="2"/>
        <v/>
      </c>
      <c r="F20" s="648"/>
      <c r="G20" s="649"/>
      <c r="H20" s="650"/>
      <c r="I20" s="648"/>
      <c r="J20" s="649"/>
      <c r="K20" s="650"/>
      <c r="L20" s="648"/>
      <c r="M20" s="649"/>
      <c r="N20" s="650"/>
      <c r="O20" s="651"/>
      <c r="P20" s="652"/>
      <c r="Q20" s="515"/>
      <c r="R20" s="653"/>
      <c r="S20" s="659"/>
      <c r="T20" s="659"/>
      <c r="U20" s="660"/>
      <c r="V20" s="661"/>
      <c r="W20" s="7"/>
      <c r="X20" s="292" t="str">
        <f t="shared" si="8"/>
        <v/>
      </c>
      <c r="Y20" s="292" t="str">
        <f t="shared" si="9"/>
        <v/>
      </c>
      <c r="Z20" s="292" t="str">
        <f t="shared" si="10"/>
        <v/>
      </c>
      <c r="AA20" s="293" t="str">
        <f t="shared" si="11"/>
        <v/>
      </c>
      <c r="AB20" s="284" t="str">
        <f t="shared" si="12"/>
        <v/>
      </c>
      <c r="AC20" s="284"/>
      <c r="AD20" s="284"/>
      <c r="AE20" s="284"/>
      <c r="AF20" s="284"/>
      <c r="AG20" s="284"/>
      <c r="AH20" s="284"/>
      <c r="AI20" s="284"/>
      <c r="AJ20" s="284"/>
      <c r="AK20" s="284"/>
      <c r="AL20" s="294" t="str">
        <f>+IF('EV ADM FINANCIERA'!F20="X",'EV ADM FINANCIERA'!$F$8,IF('EV ADM FINANCIERA'!G20="X",'EV ADM FINANCIERA'!$G$8,IF('EV ADM FINANCIERA'!H20="X",'EV ADM FINANCIERA'!$H$8,"")))</f>
        <v/>
      </c>
      <c r="AM20" s="294" t="str">
        <f>+IF('EV ADM FINANCIERA'!I20="X",'EV ADM FINANCIERA'!$F$8,IF('EV ADM FINANCIERA'!J20="X",'EV ADM FINANCIERA'!$G$8,IF('EV ADM FINANCIERA'!K20="X",'EV ADM FINANCIERA'!$H$8,"")))</f>
        <v/>
      </c>
      <c r="AN20" s="294" t="str">
        <f>+IF('EV ADM FINANCIERA'!L20="X",'EV ADM FINANCIERA'!$F$8,IF('EV ADM FINANCIERA'!M20="X",'EV ADM FINANCIERA'!$G$8,IF('EV ADM FINANCIERA'!N20="X",'EV ADM FINANCIERA'!$H$8,"")))</f>
        <v/>
      </c>
      <c r="AO20" s="294" t="str">
        <f>+IF('EV ADM FINANCIERA'!O20="X",'EV ADM FINANCIERA'!$O$8,IF('EV ADM FINANCIERA'!P20="X",'EV ADM FINANCIERA'!$P$8,""))</f>
        <v/>
      </c>
      <c r="AP20" s="7"/>
    </row>
    <row r="21" spans="1:42" ht="15" customHeight="1" x14ac:dyDescent="0.2">
      <c r="A21" s="679">
        <f>'RESUMEN REGION'!A27</f>
        <v>0</v>
      </c>
      <c r="B21" s="679">
        <f>'RESUMEN REGION'!B27</f>
        <v>0</v>
      </c>
      <c r="C21" s="679">
        <f>'RESUMEN REGION'!C27</f>
        <v>0</v>
      </c>
      <c r="D21" s="595">
        <f>'RESUMEN REGION'!E27</f>
        <v>0</v>
      </c>
      <c r="E21" s="596" t="str">
        <f t="shared" si="2"/>
        <v/>
      </c>
      <c r="F21" s="648"/>
      <c r="G21" s="649"/>
      <c r="H21" s="650"/>
      <c r="I21" s="648"/>
      <c r="J21" s="649"/>
      <c r="K21" s="650"/>
      <c r="L21" s="648"/>
      <c r="M21" s="649"/>
      <c r="N21" s="650"/>
      <c r="O21" s="651"/>
      <c r="P21" s="652"/>
      <c r="Q21" s="515"/>
      <c r="R21" s="653"/>
      <c r="S21" s="653"/>
      <c r="T21" s="653"/>
      <c r="U21" s="660"/>
      <c r="V21" s="661"/>
      <c r="W21" s="7"/>
      <c r="X21" s="292" t="str">
        <f t="shared" si="8"/>
        <v/>
      </c>
      <c r="Y21" s="292" t="str">
        <f t="shared" si="9"/>
        <v/>
      </c>
      <c r="Z21" s="292" t="str">
        <f t="shared" si="10"/>
        <v/>
      </c>
      <c r="AA21" s="293" t="str">
        <f t="shared" si="11"/>
        <v/>
      </c>
      <c r="AB21" s="284" t="str">
        <f t="shared" si="12"/>
        <v/>
      </c>
      <c r="AC21" s="284"/>
      <c r="AD21" s="284"/>
      <c r="AE21" s="284"/>
      <c r="AF21" s="284"/>
      <c r="AG21" s="284"/>
      <c r="AH21" s="284"/>
      <c r="AI21" s="284"/>
      <c r="AJ21" s="284"/>
      <c r="AK21" s="284"/>
      <c r="AL21" s="294" t="str">
        <f>+IF('EV ADM FINANCIERA'!F21="X",'EV ADM FINANCIERA'!$F$8,IF('EV ADM FINANCIERA'!G21="X",'EV ADM FINANCIERA'!$G$8,IF('EV ADM FINANCIERA'!H21="X",'EV ADM FINANCIERA'!$H$8,"")))</f>
        <v/>
      </c>
      <c r="AM21" s="294" t="str">
        <f>+IF('EV ADM FINANCIERA'!I21="X",'EV ADM FINANCIERA'!$F$8,IF('EV ADM FINANCIERA'!J21="X",'EV ADM FINANCIERA'!$G$8,IF('EV ADM FINANCIERA'!K21="X",'EV ADM FINANCIERA'!$H$8,"")))</f>
        <v/>
      </c>
      <c r="AN21" s="294" t="str">
        <f>+IF('EV ADM FINANCIERA'!L21="X",'EV ADM FINANCIERA'!$F$8,IF('EV ADM FINANCIERA'!M21="X",'EV ADM FINANCIERA'!$G$8,IF('EV ADM FINANCIERA'!N21="X",'EV ADM FINANCIERA'!$H$8,"")))</f>
        <v/>
      </c>
      <c r="AO21" s="294" t="str">
        <f>+IF('EV ADM FINANCIERA'!O21="X",'EV ADM FINANCIERA'!$O$8,IF('EV ADM FINANCIERA'!P21="X",'EV ADM FINANCIERA'!$P$8,""))</f>
        <v/>
      </c>
      <c r="AP21" s="7"/>
    </row>
    <row r="22" spans="1:42" ht="15" customHeight="1" x14ac:dyDescent="0.2">
      <c r="A22" s="679">
        <f>'RESUMEN REGION'!A28</f>
        <v>0</v>
      </c>
      <c r="B22" s="679">
        <f>'RESUMEN REGION'!B28</f>
        <v>0</v>
      </c>
      <c r="C22" s="679">
        <f>'RESUMEN REGION'!C28</f>
        <v>0</v>
      </c>
      <c r="D22" s="595">
        <f>'RESUMEN REGION'!E28</f>
        <v>0</v>
      </c>
      <c r="E22" s="596" t="str">
        <f t="shared" si="2"/>
        <v/>
      </c>
      <c r="F22" s="662"/>
      <c r="G22" s="663"/>
      <c r="H22" s="656"/>
      <c r="I22" s="662"/>
      <c r="J22" s="649"/>
      <c r="K22" s="656"/>
      <c r="L22" s="662"/>
      <c r="M22" s="649"/>
      <c r="N22" s="656"/>
      <c r="O22" s="657"/>
      <c r="P22" s="652"/>
      <c r="Q22" s="658"/>
      <c r="R22" s="659"/>
      <c r="S22" s="659"/>
      <c r="T22" s="659"/>
      <c r="U22" s="660"/>
      <c r="V22" s="661"/>
      <c r="W22" s="7"/>
      <c r="X22" s="292" t="str">
        <f t="shared" si="8"/>
        <v/>
      </c>
      <c r="Y22" s="292" t="str">
        <f t="shared" si="9"/>
        <v/>
      </c>
      <c r="Z22" s="292" t="str">
        <f t="shared" si="10"/>
        <v/>
      </c>
      <c r="AA22" s="293" t="str">
        <f t="shared" si="11"/>
        <v/>
      </c>
      <c r="AB22" s="284" t="str">
        <f t="shared" si="12"/>
        <v/>
      </c>
      <c r="AC22" s="284"/>
      <c r="AD22" s="284"/>
      <c r="AE22" s="284"/>
      <c r="AF22" s="284"/>
      <c r="AG22" s="284"/>
      <c r="AH22" s="284"/>
      <c r="AI22" s="284"/>
      <c r="AJ22" s="284"/>
      <c r="AK22" s="284"/>
      <c r="AL22" s="294" t="str">
        <f>+IF('EV ADM FINANCIERA'!F22="X",'EV ADM FINANCIERA'!$F$8,IF('EV ADM FINANCIERA'!G22="X",'EV ADM FINANCIERA'!$G$8,IF('EV ADM FINANCIERA'!H22="X",'EV ADM FINANCIERA'!$H$8,"")))</f>
        <v/>
      </c>
      <c r="AM22" s="294" t="str">
        <f>+IF('EV ADM FINANCIERA'!I22="X",'EV ADM FINANCIERA'!$F$8,IF('EV ADM FINANCIERA'!J22="X",'EV ADM FINANCIERA'!$G$8,IF('EV ADM FINANCIERA'!K22="X",'EV ADM FINANCIERA'!$H$8,"")))</f>
        <v/>
      </c>
      <c r="AN22" s="294" t="str">
        <f>+IF('EV ADM FINANCIERA'!L22="X",'EV ADM FINANCIERA'!$F$8,IF('EV ADM FINANCIERA'!M22="X",'EV ADM FINANCIERA'!$G$8,IF('EV ADM FINANCIERA'!N22="X",'EV ADM FINANCIERA'!$H$8,"")))</f>
        <v/>
      </c>
      <c r="AO22" s="294" t="str">
        <f>+IF('EV ADM FINANCIERA'!O22="X",'EV ADM FINANCIERA'!$O$8,IF('EV ADM FINANCIERA'!P22="X",'EV ADM FINANCIERA'!$P$8,""))</f>
        <v/>
      </c>
      <c r="AP22" s="7"/>
    </row>
    <row r="23" spans="1:42" ht="15" customHeight="1" x14ac:dyDescent="0.2">
      <c r="A23" s="679">
        <f>'RESUMEN REGION'!A29</f>
        <v>0</v>
      </c>
      <c r="B23" s="679">
        <f>'RESUMEN REGION'!B29</f>
        <v>0</v>
      </c>
      <c r="C23" s="679">
        <f>'RESUMEN REGION'!C29</f>
        <v>0</v>
      </c>
      <c r="D23" s="595">
        <f>'RESUMEN REGION'!E29</f>
        <v>0</v>
      </c>
      <c r="E23" s="596" t="str">
        <f t="shared" si="2"/>
        <v/>
      </c>
      <c r="F23" s="662"/>
      <c r="G23" s="663"/>
      <c r="H23" s="656"/>
      <c r="I23" s="662"/>
      <c r="J23" s="649"/>
      <c r="K23" s="656"/>
      <c r="L23" s="662"/>
      <c r="M23" s="649"/>
      <c r="N23" s="656"/>
      <c r="O23" s="657"/>
      <c r="P23" s="652"/>
      <c r="Q23" s="658"/>
      <c r="R23" s="659"/>
      <c r="S23" s="659"/>
      <c r="T23" s="659"/>
      <c r="U23" s="660"/>
      <c r="V23" s="661"/>
      <c r="W23" s="7"/>
      <c r="X23" s="292" t="str">
        <f t="shared" si="8"/>
        <v/>
      </c>
      <c r="Y23" s="292" t="str">
        <f t="shared" si="9"/>
        <v/>
      </c>
      <c r="Z23" s="292" t="str">
        <f t="shared" si="10"/>
        <v/>
      </c>
      <c r="AA23" s="293" t="str">
        <f t="shared" si="11"/>
        <v/>
      </c>
      <c r="AB23" s="284" t="str">
        <f t="shared" si="12"/>
        <v/>
      </c>
      <c r="AC23" s="284"/>
      <c r="AD23" s="284"/>
      <c r="AE23" s="284"/>
      <c r="AF23" s="284"/>
      <c r="AG23" s="284"/>
      <c r="AH23" s="284"/>
      <c r="AI23" s="284"/>
      <c r="AJ23" s="284"/>
      <c r="AK23" s="284"/>
      <c r="AL23" s="294" t="str">
        <f>+IF('EV ADM FINANCIERA'!F23="X",'EV ADM FINANCIERA'!$F$8,IF('EV ADM FINANCIERA'!G23="X",'EV ADM FINANCIERA'!$G$8,IF('EV ADM FINANCIERA'!H23="X",'EV ADM FINANCIERA'!$H$8,"")))</f>
        <v/>
      </c>
      <c r="AM23" s="294" t="str">
        <f>+IF('EV ADM FINANCIERA'!I23="X",'EV ADM FINANCIERA'!$F$8,IF('EV ADM FINANCIERA'!J23="X",'EV ADM FINANCIERA'!$G$8,IF('EV ADM FINANCIERA'!K23="X",'EV ADM FINANCIERA'!$H$8,"")))</f>
        <v/>
      </c>
      <c r="AN23" s="294" t="str">
        <f>+IF('EV ADM FINANCIERA'!L23="X",'EV ADM FINANCIERA'!$F$8,IF('EV ADM FINANCIERA'!M23="X",'EV ADM FINANCIERA'!$G$8,IF('EV ADM FINANCIERA'!N23="X",'EV ADM FINANCIERA'!$H$8,"")))</f>
        <v/>
      </c>
      <c r="AO23" s="294" t="str">
        <f>+IF('EV ADM FINANCIERA'!O23="X",'EV ADM FINANCIERA'!$O$8,IF('EV ADM FINANCIERA'!P23="X",'EV ADM FINANCIERA'!$P$8,""))</f>
        <v/>
      </c>
      <c r="AP23" s="7"/>
    </row>
    <row r="24" spans="1:42" ht="15" customHeight="1" x14ac:dyDescent="0.2">
      <c r="A24" s="679">
        <f>'RESUMEN REGION'!A30</f>
        <v>0</v>
      </c>
      <c r="B24" s="679">
        <f>'RESUMEN REGION'!B30</f>
        <v>0</v>
      </c>
      <c r="C24" s="679">
        <f>'RESUMEN REGION'!C30</f>
        <v>0</v>
      </c>
      <c r="D24" s="595">
        <f>'RESUMEN REGION'!E30</f>
        <v>0</v>
      </c>
      <c r="E24" s="596" t="str">
        <f t="shared" si="2"/>
        <v/>
      </c>
      <c r="F24" s="648"/>
      <c r="G24" s="649"/>
      <c r="H24" s="650"/>
      <c r="I24" s="648"/>
      <c r="J24" s="649"/>
      <c r="K24" s="650"/>
      <c r="L24" s="648"/>
      <c r="M24" s="649"/>
      <c r="N24" s="650"/>
      <c r="O24" s="651"/>
      <c r="P24" s="652"/>
      <c r="Q24" s="515"/>
      <c r="R24" s="653"/>
      <c r="S24" s="653"/>
      <c r="T24" s="653"/>
      <c r="U24" s="654"/>
      <c r="V24" s="661"/>
      <c r="W24" s="7"/>
      <c r="X24" s="292" t="str">
        <f t="shared" si="8"/>
        <v/>
      </c>
      <c r="Y24" s="292" t="str">
        <f t="shared" si="9"/>
        <v/>
      </c>
      <c r="Z24" s="292" t="str">
        <f t="shared" si="10"/>
        <v/>
      </c>
      <c r="AA24" s="293" t="str">
        <f t="shared" si="11"/>
        <v/>
      </c>
      <c r="AB24" s="284" t="str">
        <f t="shared" si="12"/>
        <v/>
      </c>
      <c r="AC24" s="284"/>
      <c r="AD24" s="284"/>
      <c r="AE24" s="284"/>
      <c r="AF24" s="284"/>
      <c r="AG24" s="284"/>
      <c r="AH24" s="284"/>
      <c r="AI24" s="284"/>
      <c r="AJ24" s="284"/>
      <c r="AK24" s="284"/>
      <c r="AL24" s="294" t="str">
        <f>+IF('EV ADM FINANCIERA'!F24="X",'EV ADM FINANCIERA'!$F$8,IF('EV ADM FINANCIERA'!G24="X",'EV ADM FINANCIERA'!$G$8,IF('EV ADM FINANCIERA'!H24="X",'EV ADM FINANCIERA'!$H$8,"")))</f>
        <v/>
      </c>
      <c r="AM24" s="294" t="str">
        <f>+IF('EV ADM FINANCIERA'!I24="X",'EV ADM FINANCIERA'!$F$8,IF('EV ADM FINANCIERA'!J24="X",'EV ADM FINANCIERA'!$G$8,IF('EV ADM FINANCIERA'!K24="X",'EV ADM FINANCIERA'!$H$8,"")))</f>
        <v/>
      </c>
      <c r="AN24" s="294" t="str">
        <f>+IF('EV ADM FINANCIERA'!L24="X",'EV ADM FINANCIERA'!$F$8,IF('EV ADM FINANCIERA'!M24="X",'EV ADM FINANCIERA'!$G$8,IF('EV ADM FINANCIERA'!N24="X",'EV ADM FINANCIERA'!$H$8,"")))</f>
        <v/>
      </c>
      <c r="AO24" s="294" t="str">
        <f>+IF('EV ADM FINANCIERA'!O24="X",'EV ADM FINANCIERA'!$O$8,IF('EV ADM FINANCIERA'!P24="X",'EV ADM FINANCIERA'!$P$8,""))</f>
        <v/>
      </c>
      <c r="AP24" s="7"/>
    </row>
    <row r="25" spans="1:42" ht="15" customHeight="1" x14ac:dyDescent="0.2">
      <c r="A25" s="679">
        <f>'RESUMEN REGION'!A31</f>
        <v>0</v>
      </c>
      <c r="B25" s="679">
        <f>'RESUMEN REGION'!B31</f>
        <v>0</v>
      </c>
      <c r="C25" s="679">
        <f>'RESUMEN REGION'!C31</f>
        <v>0</v>
      </c>
      <c r="D25" s="595">
        <f>'RESUMEN REGION'!E31</f>
        <v>0</v>
      </c>
      <c r="E25" s="596" t="str">
        <f t="shared" si="2"/>
        <v/>
      </c>
      <c r="F25" s="648"/>
      <c r="G25" s="649"/>
      <c r="H25" s="650"/>
      <c r="I25" s="648"/>
      <c r="J25" s="649"/>
      <c r="K25" s="650"/>
      <c r="L25" s="648"/>
      <c r="M25" s="649"/>
      <c r="N25" s="650"/>
      <c r="O25" s="651"/>
      <c r="P25" s="652"/>
      <c r="Q25" s="515"/>
      <c r="R25" s="653"/>
      <c r="S25" s="653"/>
      <c r="T25" s="653"/>
      <c r="U25" s="654"/>
      <c r="V25" s="655"/>
      <c r="W25" s="7"/>
      <c r="X25" s="292" t="str">
        <f t="shared" si="8"/>
        <v/>
      </c>
      <c r="Y25" s="292" t="str">
        <f t="shared" si="9"/>
        <v/>
      </c>
      <c r="Z25" s="292" t="str">
        <f t="shared" si="10"/>
        <v/>
      </c>
      <c r="AA25" s="293" t="str">
        <f t="shared" si="11"/>
        <v/>
      </c>
      <c r="AB25" s="284" t="str">
        <f t="shared" si="12"/>
        <v/>
      </c>
      <c r="AC25" s="284"/>
      <c r="AD25" s="284"/>
      <c r="AE25" s="284"/>
      <c r="AF25" s="284"/>
      <c r="AG25" s="284"/>
      <c r="AH25" s="284"/>
      <c r="AI25" s="284"/>
      <c r="AJ25" s="284"/>
      <c r="AK25" s="284"/>
      <c r="AL25" s="294" t="str">
        <f>+IF('EV ADM FINANCIERA'!F25="X",'EV ADM FINANCIERA'!$F$8,IF('EV ADM FINANCIERA'!G25="X",'EV ADM FINANCIERA'!$G$8,IF('EV ADM FINANCIERA'!H25="X",'EV ADM FINANCIERA'!$H$8,"")))</f>
        <v/>
      </c>
      <c r="AM25" s="294" t="str">
        <f>+IF('EV ADM FINANCIERA'!I25="X",'EV ADM FINANCIERA'!$F$8,IF('EV ADM FINANCIERA'!J25="X",'EV ADM FINANCIERA'!$G$8,IF('EV ADM FINANCIERA'!K25="X",'EV ADM FINANCIERA'!$H$8,"")))</f>
        <v/>
      </c>
      <c r="AN25" s="294" t="str">
        <f>+IF('EV ADM FINANCIERA'!L25="X",'EV ADM FINANCIERA'!$F$8,IF('EV ADM FINANCIERA'!M25="X",'EV ADM FINANCIERA'!$G$8,IF('EV ADM FINANCIERA'!N25="X",'EV ADM FINANCIERA'!$H$8,"")))</f>
        <v/>
      </c>
      <c r="AO25" s="294" t="str">
        <f>+IF('EV ADM FINANCIERA'!O25="X",'EV ADM FINANCIERA'!$O$8,IF('EV ADM FINANCIERA'!P25="X",'EV ADM FINANCIERA'!$P$8,""))</f>
        <v/>
      </c>
      <c r="AP25" s="7"/>
    </row>
    <row r="26" spans="1:42" ht="15" customHeight="1" x14ac:dyDescent="0.2">
      <c r="A26" s="679">
        <f>'RESUMEN REGION'!A32</f>
        <v>0</v>
      </c>
      <c r="B26" s="679">
        <f>'RESUMEN REGION'!B32</f>
        <v>0</v>
      </c>
      <c r="C26" s="679">
        <f>'RESUMEN REGION'!C32</f>
        <v>0</v>
      </c>
      <c r="D26" s="595">
        <f>'RESUMEN REGION'!E32</f>
        <v>0</v>
      </c>
      <c r="E26" s="596" t="str">
        <f t="shared" si="2"/>
        <v/>
      </c>
      <c r="F26" s="648"/>
      <c r="G26" s="649"/>
      <c r="H26" s="650"/>
      <c r="I26" s="648"/>
      <c r="J26" s="649"/>
      <c r="K26" s="650"/>
      <c r="L26" s="648"/>
      <c r="M26" s="649"/>
      <c r="N26" s="650"/>
      <c r="O26" s="651"/>
      <c r="P26" s="652"/>
      <c r="Q26" s="515"/>
      <c r="R26" s="653"/>
      <c r="S26" s="653"/>
      <c r="T26" s="653"/>
      <c r="U26" s="654"/>
      <c r="V26" s="655"/>
      <c r="W26" s="7"/>
      <c r="X26" s="292" t="str">
        <f t="shared" si="8"/>
        <v/>
      </c>
      <c r="Y26" s="292" t="str">
        <f t="shared" si="9"/>
        <v/>
      </c>
      <c r="Z26" s="292" t="str">
        <f t="shared" si="10"/>
        <v/>
      </c>
      <c r="AA26" s="293" t="str">
        <f t="shared" si="11"/>
        <v/>
      </c>
      <c r="AB26" s="284" t="str">
        <f t="shared" si="12"/>
        <v/>
      </c>
      <c r="AC26" s="284"/>
      <c r="AD26" s="284"/>
      <c r="AE26" s="284"/>
      <c r="AF26" s="284"/>
      <c r="AG26" s="284"/>
      <c r="AH26" s="284"/>
      <c r="AI26" s="284"/>
      <c r="AJ26" s="284"/>
      <c r="AK26" s="284"/>
      <c r="AL26" s="294" t="str">
        <f>+IF('EV ADM FINANCIERA'!F26="X",'EV ADM FINANCIERA'!$F$8,IF('EV ADM FINANCIERA'!G26="X",'EV ADM FINANCIERA'!$G$8,IF('EV ADM FINANCIERA'!H26="X",'EV ADM FINANCIERA'!$H$8,"")))</f>
        <v/>
      </c>
      <c r="AM26" s="294" t="str">
        <f>+IF('EV ADM FINANCIERA'!I26="X",'EV ADM FINANCIERA'!$F$8,IF('EV ADM FINANCIERA'!J26="X",'EV ADM FINANCIERA'!$G$8,IF('EV ADM FINANCIERA'!K26="X",'EV ADM FINANCIERA'!$H$8,"")))</f>
        <v/>
      </c>
      <c r="AN26" s="294" t="str">
        <f>+IF('EV ADM FINANCIERA'!L26="X",'EV ADM FINANCIERA'!$F$8,IF('EV ADM FINANCIERA'!M26="X",'EV ADM FINANCIERA'!$G$8,IF('EV ADM FINANCIERA'!N26="X",'EV ADM FINANCIERA'!$H$8,"")))</f>
        <v/>
      </c>
      <c r="AO26" s="294" t="str">
        <f>+IF('EV ADM FINANCIERA'!O26="X",'EV ADM FINANCIERA'!$O$8,IF('EV ADM FINANCIERA'!P26="X",'EV ADM FINANCIERA'!$P$8,""))</f>
        <v/>
      </c>
      <c r="AP26" s="7"/>
    </row>
    <row r="27" spans="1:42" ht="15" customHeight="1" x14ac:dyDescent="0.2">
      <c r="A27" s="679">
        <f>'RESUMEN REGION'!A33</f>
        <v>0</v>
      </c>
      <c r="B27" s="679">
        <f>'RESUMEN REGION'!B33</f>
        <v>0</v>
      </c>
      <c r="C27" s="679">
        <f>'RESUMEN REGION'!C33</f>
        <v>0</v>
      </c>
      <c r="D27" s="595">
        <f>'RESUMEN REGION'!E33</f>
        <v>0</v>
      </c>
      <c r="E27" s="596" t="str">
        <f t="shared" si="2"/>
        <v/>
      </c>
      <c r="F27" s="662"/>
      <c r="G27" s="663"/>
      <c r="H27" s="656"/>
      <c r="I27" s="662"/>
      <c r="J27" s="649"/>
      <c r="K27" s="656"/>
      <c r="L27" s="662"/>
      <c r="M27" s="649"/>
      <c r="N27" s="656"/>
      <c r="O27" s="657"/>
      <c r="P27" s="652"/>
      <c r="Q27" s="658"/>
      <c r="R27" s="659"/>
      <c r="S27" s="659"/>
      <c r="T27" s="659"/>
      <c r="U27" s="660"/>
      <c r="V27" s="661"/>
      <c r="W27" s="7"/>
      <c r="X27" s="292" t="str">
        <f t="shared" si="8"/>
        <v/>
      </c>
      <c r="Y27" s="292" t="str">
        <f t="shared" si="9"/>
        <v/>
      </c>
      <c r="Z27" s="292" t="str">
        <f t="shared" si="10"/>
        <v/>
      </c>
      <c r="AA27" s="293" t="str">
        <f t="shared" si="11"/>
        <v/>
      </c>
      <c r="AB27" s="284" t="str">
        <f t="shared" si="12"/>
        <v/>
      </c>
      <c r="AC27" s="284"/>
      <c r="AD27" s="284"/>
      <c r="AE27" s="284"/>
      <c r="AF27" s="284"/>
      <c r="AG27" s="284"/>
      <c r="AH27" s="284"/>
      <c r="AI27" s="284"/>
      <c r="AJ27" s="284"/>
      <c r="AK27" s="284"/>
      <c r="AL27" s="294" t="str">
        <f>+IF('EV ADM FINANCIERA'!F27="X",'EV ADM FINANCIERA'!$F$8,IF('EV ADM FINANCIERA'!G27="X",'EV ADM FINANCIERA'!$G$8,IF('EV ADM FINANCIERA'!H27="X",'EV ADM FINANCIERA'!$H$8,"")))</f>
        <v/>
      </c>
      <c r="AM27" s="294" t="str">
        <f>+IF('EV ADM FINANCIERA'!I27="X",'EV ADM FINANCIERA'!$F$8,IF('EV ADM FINANCIERA'!J27="X",'EV ADM FINANCIERA'!$G$8,IF('EV ADM FINANCIERA'!K27="X",'EV ADM FINANCIERA'!$H$8,"")))</f>
        <v/>
      </c>
      <c r="AN27" s="294" t="str">
        <f>+IF('EV ADM FINANCIERA'!L27="X",'EV ADM FINANCIERA'!$F$8,IF('EV ADM FINANCIERA'!M27="X",'EV ADM FINANCIERA'!$G$8,IF('EV ADM FINANCIERA'!N27="X",'EV ADM FINANCIERA'!$H$8,"")))</f>
        <v/>
      </c>
      <c r="AO27" s="294" t="str">
        <f>+IF('EV ADM FINANCIERA'!O27="X",'EV ADM FINANCIERA'!$O$8,IF('EV ADM FINANCIERA'!P27="X",'EV ADM FINANCIERA'!$P$8,""))</f>
        <v/>
      </c>
      <c r="AP27" s="7"/>
    </row>
    <row r="28" spans="1:42" ht="15" customHeight="1" x14ac:dyDescent="0.2">
      <c r="A28" s="679">
        <f>'RESUMEN REGION'!A34</f>
        <v>0</v>
      </c>
      <c r="B28" s="679">
        <f>'RESUMEN REGION'!B34</f>
        <v>0</v>
      </c>
      <c r="C28" s="679">
        <f>'RESUMEN REGION'!C34</f>
        <v>0</v>
      </c>
      <c r="D28" s="595">
        <f>'RESUMEN REGION'!E34</f>
        <v>0</v>
      </c>
      <c r="E28" s="596" t="str">
        <f t="shared" si="2"/>
        <v/>
      </c>
      <c r="F28" s="662"/>
      <c r="G28" s="663"/>
      <c r="H28" s="656"/>
      <c r="I28" s="662"/>
      <c r="J28" s="649"/>
      <c r="K28" s="656"/>
      <c r="L28" s="662"/>
      <c r="M28" s="649"/>
      <c r="N28" s="656"/>
      <c r="O28" s="657"/>
      <c r="P28" s="652"/>
      <c r="Q28" s="658"/>
      <c r="R28" s="659"/>
      <c r="S28" s="659"/>
      <c r="T28" s="659"/>
      <c r="U28" s="660"/>
      <c r="V28" s="661"/>
      <c r="W28" s="7"/>
      <c r="X28" s="292" t="str">
        <f t="shared" si="8"/>
        <v/>
      </c>
      <c r="Y28" s="292" t="str">
        <f t="shared" si="9"/>
        <v/>
      </c>
      <c r="Z28" s="292" t="str">
        <f t="shared" si="10"/>
        <v/>
      </c>
      <c r="AA28" s="293" t="str">
        <f t="shared" si="11"/>
        <v/>
      </c>
      <c r="AB28" s="284" t="str">
        <f t="shared" si="12"/>
        <v/>
      </c>
      <c r="AC28" s="284"/>
      <c r="AD28" s="284"/>
      <c r="AE28" s="284"/>
      <c r="AF28" s="284"/>
      <c r="AG28" s="284"/>
      <c r="AH28" s="284"/>
      <c r="AI28" s="284"/>
      <c r="AJ28" s="284"/>
      <c r="AK28" s="284"/>
      <c r="AL28" s="294" t="str">
        <f>+IF('EV ADM FINANCIERA'!F28="X",'EV ADM FINANCIERA'!$F$8,IF('EV ADM FINANCIERA'!G28="X",'EV ADM FINANCIERA'!$G$8,IF('EV ADM FINANCIERA'!H28="X",'EV ADM FINANCIERA'!$H$8,"")))</f>
        <v/>
      </c>
      <c r="AM28" s="294" t="str">
        <f>+IF('EV ADM FINANCIERA'!I28="X",'EV ADM FINANCIERA'!$F$8,IF('EV ADM FINANCIERA'!J28="X",'EV ADM FINANCIERA'!$G$8,IF('EV ADM FINANCIERA'!K28="X",'EV ADM FINANCIERA'!$H$8,"")))</f>
        <v/>
      </c>
      <c r="AN28" s="294" t="str">
        <f>+IF('EV ADM FINANCIERA'!L28="X",'EV ADM FINANCIERA'!$F$8,IF('EV ADM FINANCIERA'!M28="X",'EV ADM FINANCIERA'!$G$8,IF('EV ADM FINANCIERA'!N28="X",'EV ADM FINANCIERA'!$H$8,"")))</f>
        <v/>
      </c>
      <c r="AO28" s="294" t="str">
        <f>+IF('EV ADM FINANCIERA'!O28="X",'EV ADM FINANCIERA'!$O$8,IF('EV ADM FINANCIERA'!P28="X",'EV ADM FINANCIERA'!$P$8,""))</f>
        <v/>
      </c>
      <c r="AP28" s="7"/>
    </row>
    <row r="29" spans="1:42" ht="15" customHeight="1" x14ac:dyDescent="0.2">
      <c r="A29" s="679">
        <f>'RESUMEN REGION'!A35</f>
        <v>0</v>
      </c>
      <c r="B29" s="679">
        <f>'RESUMEN REGION'!B35</f>
        <v>0</v>
      </c>
      <c r="C29" s="679">
        <f>'RESUMEN REGION'!C35</f>
        <v>0</v>
      </c>
      <c r="D29" s="595">
        <f>'RESUMEN REGION'!E35</f>
        <v>0</v>
      </c>
      <c r="E29" s="596" t="str">
        <f t="shared" si="2"/>
        <v/>
      </c>
      <c r="F29" s="662"/>
      <c r="G29" s="663"/>
      <c r="H29" s="656"/>
      <c r="I29" s="662"/>
      <c r="J29" s="649"/>
      <c r="K29" s="656"/>
      <c r="L29" s="662"/>
      <c r="M29" s="649"/>
      <c r="N29" s="656"/>
      <c r="O29" s="657"/>
      <c r="P29" s="652"/>
      <c r="Q29" s="658"/>
      <c r="R29" s="659"/>
      <c r="S29" s="659"/>
      <c r="T29" s="659"/>
      <c r="U29" s="660"/>
      <c r="V29" s="661"/>
      <c r="W29" s="7"/>
      <c r="X29" s="292" t="str">
        <f t="shared" si="8"/>
        <v/>
      </c>
      <c r="Y29" s="292" t="str">
        <f t="shared" si="9"/>
        <v/>
      </c>
      <c r="Z29" s="292" t="str">
        <f t="shared" si="10"/>
        <v/>
      </c>
      <c r="AA29" s="293" t="str">
        <f t="shared" si="11"/>
        <v/>
      </c>
      <c r="AB29" s="284" t="str">
        <f t="shared" si="12"/>
        <v/>
      </c>
      <c r="AC29" s="284"/>
      <c r="AD29" s="284"/>
      <c r="AE29" s="284"/>
      <c r="AF29" s="284"/>
      <c r="AG29" s="284"/>
      <c r="AH29" s="284"/>
      <c r="AI29" s="284"/>
      <c r="AJ29" s="284"/>
      <c r="AK29" s="284"/>
      <c r="AL29" s="294" t="str">
        <f>+IF('EV ADM FINANCIERA'!F29="X",'EV ADM FINANCIERA'!$F$8,IF('EV ADM FINANCIERA'!G29="X",'EV ADM FINANCIERA'!$G$8,IF('EV ADM FINANCIERA'!H29="X",'EV ADM FINANCIERA'!$H$8,"")))</f>
        <v/>
      </c>
      <c r="AM29" s="294" t="str">
        <f>+IF('EV ADM FINANCIERA'!I29="X",'EV ADM FINANCIERA'!$F$8,IF('EV ADM FINANCIERA'!J29="X",'EV ADM FINANCIERA'!$G$8,IF('EV ADM FINANCIERA'!K29="X",'EV ADM FINANCIERA'!$H$8,"")))</f>
        <v/>
      </c>
      <c r="AN29" s="294" t="str">
        <f>+IF('EV ADM FINANCIERA'!L29="X",'EV ADM FINANCIERA'!$F$8,IF('EV ADM FINANCIERA'!M29="X",'EV ADM FINANCIERA'!$G$8,IF('EV ADM FINANCIERA'!N29="X",'EV ADM FINANCIERA'!$H$8,"")))</f>
        <v/>
      </c>
      <c r="AO29" s="294" t="str">
        <f>+IF('EV ADM FINANCIERA'!O29="X",'EV ADM FINANCIERA'!$O$8,IF('EV ADM FINANCIERA'!P29="X",'EV ADM FINANCIERA'!$P$8,""))</f>
        <v/>
      </c>
      <c r="AP29" s="7"/>
    </row>
    <row r="30" spans="1:42" ht="15" customHeight="1" x14ac:dyDescent="0.2">
      <c r="A30" s="679">
        <f>'RESUMEN REGION'!A36</f>
        <v>0</v>
      </c>
      <c r="B30" s="679">
        <f>'RESUMEN REGION'!B36</f>
        <v>0</v>
      </c>
      <c r="C30" s="679">
        <f>'RESUMEN REGION'!C36</f>
        <v>0</v>
      </c>
      <c r="D30" s="595">
        <f>'RESUMEN REGION'!E36</f>
        <v>0</v>
      </c>
      <c r="E30" s="596" t="str">
        <f t="shared" si="2"/>
        <v/>
      </c>
      <c r="F30" s="662"/>
      <c r="G30" s="663"/>
      <c r="H30" s="656"/>
      <c r="I30" s="662"/>
      <c r="J30" s="649"/>
      <c r="K30" s="656"/>
      <c r="L30" s="662"/>
      <c r="M30" s="649"/>
      <c r="N30" s="656"/>
      <c r="O30" s="657"/>
      <c r="P30" s="652"/>
      <c r="Q30" s="658"/>
      <c r="R30" s="659"/>
      <c r="S30" s="659"/>
      <c r="T30" s="659"/>
      <c r="U30" s="660"/>
      <c r="V30" s="661"/>
      <c r="W30" s="7"/>
      <c r="X30" s="292" t="str">
        <f t="shared" si="8"/>
        <v/>
      </c>
      <c r="Y30" s="292" t="str">
        <f t="shared" si="9"/>
        <v/>
      </c>
      <c r="Z30" s="292" t="str">
        <f t="shared" si="10"/>
        <v/>
      </c>
      <c r="AA30" s="293" t="str">
        <f t="shared" si="11"/>
        <v/>
      </c>
      <c r="AB30" s="284" t="str">
        <f t="shared" si="12"/>
        <v/>
      </c>
      <c r="AC30" s="284"/>
      <c r="AD30" s="284"/>
      <c r="AE30" s="284"/>
      <c r="AF30" s="284"/>
      <c r="AG30" s="284"/>
      <c r="AH30" s="284"/>
      <c r="AI30" s="284"/>
      <c r="AJ30" s="284"/>
      <c r="AK30" s="284"/>
      <c r="AL30" s="294" t="str">
        <f>+IF('EV ADM FINANCIERA'!F30="X",'EV ADM FINANCIERA'!$F$8,IF('EV ADM FINANCIERA'!G30="X",'EV ADM FINANCIERA'!$G$8,IF('EV ADM FINANCIERA'!H30="X",'EV ADM FINANCIERA'!$H$8,"")))</f>
        <v/>
      </c>
      <c r="AM30" s="294" t="str">
        <f>+IF('EV ADM FINANCIERA'!I30="X",'EV ADM FINANCIERA'!$F$8,IF('EV ADM FINANCIERA'!J30="X",'EV ADM FINANCIERA'!$G$8,IF('EV ADM FINANCIERA'!K30="X",'EV ADM FINANCIERA'!$H$8,"")))</f>
        <v/>
      </c>
      <c r="AN30" s="294" t="str">
        <f>+IF('EV ADM FINANCIERA'!L30="X",'EV ADM FINANCIERA'!$F$8,IF('EV ADM FINANCIERA'!M30="X",'EV ADM FINANCIERA'!$G$8,IF('EV ADM FINANCIERA'!N30="X",'EV ADM FINANCIERA'!$H$8,"")))</f>
        <v/>
      </c>
      <c r="AO30" s="294" t="str">
        <f>+IF('EV ADM FINANCIERA'!O30="X",'EV ADM FINANCIERA'!$O$8,IF('EV ADM FINANCIERA'!P30="X",'EV ADM FINANCIERA'!$P$8,""))</f>
        <v/>
      </c>
      <c r="AP30" s="7"/>
    </row>
    <row r="31" spans="1:42" ht="15" customHeight="1" x14ac:dyDescent="0.2">
      <c r="A31" s="679">
        <f>'RESUMEN REGION'!A37</f>
        <v>0</v>
      </c>
      <c r="B31" s="679">
        <f>'RESUMEN REGION'!B37</f>
        <v>0</v>
      </c>
      <c r="C31" s="679">
        <f>'RESUMEN REGION'!C37</f>
        <v>0</v>
      </c>
      <c r="D31" s="595">
        <f>'RESUMEN REGION'!E37</f>
        <v>0</v>
      </c>
      <c r="E31" s="596" t="str">
        <f t="shared" si="2"/>
        <v/>
      </c>
      <c r="F31" s="662"/>
      <c r="G31" s="663"/>
      <c r="H31" s="656"/>
      <c r="I31" s="662"/>
      <c r="J31" s="649"/>
      <c r="K31" s="656"/>
      <c r="L31" s="662"/>
      <c r="M31" s="649"/>
      <c r="N31" s="656"/>
      <c r="O31" s="657"/>
      <c r="P31" s="652"/>
      <c r="Q31" s="658"/>
      <c r="R31" s="659"/>
      <c r="S31" s="659"/>
      <c r="T31" s="659"/>
      <c r="U31" s="660"/>
      <c r="V31" s="664"/>
      <c r="W31" s="7"/>
      <c r="X31" s="292" t="str">
        <f t="shared" si="8"/>
        <v/>
      </c>
      <c r="Y31" s="292" t="str">
        <f t="shared" si="9"/>
        <v/>
      </c>
      <c r="Z31" s="292" t="str">
        <f t="shared" si="10"/>
        <v/>
      </c>
      <c r="AA31" s="293" t="str">
        <f t="shared" si="11"/>
        <v/>
      </c>
      <c r="AB31" s="284" t="str">
        <f t="shared" si="12"/>
        <v/>
      </c>
      <c r="AC31" s="284"/>
      <c r="AD31" s="284"/>
      <c r="AE31" s="284"/>
      <c r="AF31" s="284"/>
      <c r="AG31" s="284"/>
      <c r="AH31" s="284"/>
      <c r="AI31" s="284"/>
      <c r="AJ31" s="284"/>
      <c r="AK31" s="284"/>
      <c r="AL31" s="294" t="str">
        <f>+IF('EV ADM FINANCIERA'!F31="X",'EV ADM FINANCIERA'!$F$8,IF('EV ADM FINANCIERA'!G31="X",'EV ADM FINANCIERA'!$G$8,IF('EV ADM FINANCIERA'!H31="X",'EV ADM FINANCIERA'!$H$8,"")))</f>
        <v/>
      </c>
      <c r="AM31" s="294" t="str">
        <f>+IF('EV ADM FINANCIERA'!I31="X",'EV ADM FINANCIERA'!$F$8,IF('EV ADM FINANCIERA'!J31="X",'EV ADM FINANCIERA'!$G$8,IF('EV ADM FINANCIERA'!K31="X",'EV ADM FINANCIERA'!$H$8,"")))</f>
        <v/>
      </c>
      <c r="AN31" s="294" t="str">
        <f>+IF('EV ADM FINANCIERA'!L31="X",'EV ADM FINANCIERA'!$F$8,IF('EV ADM FINANCIERA'!M31="X",'EV ADM FINANCIERA'!$G$8,IF('EV ADM FINANCIERA'!N31="X",'EV ADM FINANCIERA'!$H$8,"")))</f>
        <v/>
      </c>
      <c r="AO31" s="294" t="str">
        <f>+IF('EV ADM FINANCIERA'!O31="X",'EV ADM FINANCIERA'!$O$8,IF('EV ADM FINANCIERA'!P31="X",'EV ADM FINANCIERA'!$P$8,""))</f>
        <v/>
      </c>
      <c r="AP31" s="7"/>
    </row>
    <row r="32" spans="1:42" ht="15" customHeight="1" x14ac:dyDescent="0.2">
      <c r="A32" s="679">
        <f>'RESUMEN REGION'!A38</f>
        <v>0</v>
      </c>
      <c r="B32" s="679">
        <f>'RESUMEN REGION'!B38</f>
        <v>0</v>
      </c>
      <c r="C32" s="679">
        <f>'RESUMEN REGION'!C38</f>
        <v>0</v>
      </c>
      <c r="D32" s="595">
        <f>'RESUMEN REGION'!E38</f>
        <v>0</v>
      </c>
      <c r="E32" s="596" t="str">
        <f t="shared" si="2"/>
        <v/>
      </c>
      <c r="F32" s="662"/>
      <c r="G32" s="663"/>
      <c r="H32" s="656"/>
      <c r="I32" s="662"/>
      <c r="J32" s="649"/>
      <c r="K32" s="656"/>
      <c r="L32" s="662"/>
      <c r="M32" s="649"/>
      <c r="N32" s="656"/>
      <c r="O32" s="657"/>
      <c r="P32" s="652"/>
      <c r="Q32" s="658"/>
      <c r="R32" s="659"/>
      <c r="S32" s="659"/>
      <c r="T32" s="659"/>
      <c r="U32" s="660"/>
      <c r="V32" s="664"/>
      <c r="W32" s="7"/>
      <c r="X32" s="292" t="str">
        <f t="shared" si="8"/>
        <v/>
      </c>
      <c r="Y32" s="292" t="str">
        <f t="shared" si="9"/>
        <v/>
      </c>
      <c r="Z32" s="292" t="str">
        <f t="shared" si="10"/>
        <v/>
      </c>
      <c r="AA32" s="293" t="str">
        <f t="shared" si="11"/>
        <v/>
      </c>
      <c r="AB32" s="284" t="str">
        <f t="shared" si="12"/>
        <v/>
      </c>
      <c r="AC32" s="284"/>
      <c r="AD32" s="284"/>
      <c r="AE32" s="284"/>
      <c r="AF32" s="284"/>
      <c r="AG32" s="284"/>
      <c r="AH32" s="284"/>
      <c r="AI32" s="284"/>
      <c r="AJ32" s="284"/>
      <c r="AK32" s="284"/>
      <c r="AL32" s="294" t="str">
        <f>+IF('EV ADM FINANCIERA'!F32="X",'EV ADM FINANCIERA'!$F$8,IF('EV ADM FINANCIERA'!G32="X",'EV ADM FINANCIERA'!$G$8,IF('EV ADM FINANCIERA'!H32="X",'EV ADM FINANCIERA'!$H$8,"")))</f>
        <v/>
      </c>
      <c r="AM32" s="294" t="str">
        <f>+IF('EV ADM FINANCIERA'!I32="X",'EV ADM FINANCIERA'!$F$8,IF('EV ADM FINANCIERA'!J32="X",'EV ADM FINANCIERA'!$G$8,IF('EV ADM FINANCIERA'!K32="X",'EV ADM FINANCIERA'!$H$8,"")))</f>
        <v/>
      </c>
      <c r="AN32" s="294" t="str">
        <f>+IF('EV ADM FINANCIERA'!L32="X",'EV ADM FINANCIERA'!$F$8,IF('EV ADM FINANCIERA'!M32="X",'EV ADM FINANCIERA'!$G$8,IF('EV ADM FINANCIERA'!N32="X",'EV ADM FINANCIERA'!$H$8,"")))</f>
        <v/>
      </c>
      <c r="AO32" s="294" t="str">
        <f>+IF('EV ADM FINANCIERA'!O32="X",'EV ADM FINANCIERA'!$O$8,IF('EV ADM FINANCIERA'!P32="X",'EV ADM FINANCIERA'!$P$8,""))</f>
        <v/>
      </c>
      <c r="AP32" s="7"/>
    </row>
    <row r="33" spans="1:42" ht="15" customHeight="1" x14ac:dyDescent="0.2">
      <c r="A33" s="679">
        <f>'RESUMEN REGION'!A39</f>
        <v>0</v>
      </c>
      <c r="B33" s="679">
        <f>'RESUMEN REGION'!B39</f>
        <v>0</v>
      </c>
      <c r="C33" s="679">
        <f>'RESUMEN REGION'!C39</f>
        <v>0</v>
      </c>
      <c r="D33" s="595">
        <f>'RESUMEN REGION'!E39</f>
        <v>0</v>
      </c>
      <c r="E33" s="596" t="str">
        <f t="shared" si="2"/>
        <v/>
      </c>
      <c r="F33" s="662"/>
      <c r="G33" s="663"/>
      <c r="H33" s="656"/>
      <c r="I33" s="662"/>
      <c r="J33" s="649"/>
      <c r="K33" s="656"/>
      <c r="L33" s="662"/>
      <c r="M33" s="649"/>
      <c r="N33" s="656"/>
      <c r="O33" s="657"/>
      <c r="P33" s="665"/>
      <c r="Q33" s="658"/>
      <c r="R33" s="659"/>
      <c r="S33" s="659"/>
      <c r="T33" s="659"/>
      <c r="U33" s="660"/>
      <c r="V33" s="664"/>
      <c r="W33" s="7"/>
      <c r="X33" s="292" t="str">
        <f t="shared" si="8"/>
        <v/>
      </c>
      <c r="Y33" s="292" t="str">
        <f t="shared" si="9"/>
        <v/>
      </c>
      <c r="Z33" s="292" t="str">
        <f t="shared" si="10"/>
        <v/>
      </c>
      <c r="AA33" s="293" t="str">
        <f t="shared" si="11"/>
        <v/>
      </c>
      <c r="AB33" s="284" t="str">
        <f t="shared" si="12"/>
        <v/>
      </c>
      <c r="AC33" s="284"/>
      <c r="AD33" s="284"/>
      <c r="AE33" s="284"/>
      <c r="AF33" s="284"/>
      <c r="AG33" s="284"/>
      <c r="AH33" s="284"/>
      <c r="AI33" s="284"/>
      <c r="AJ33" s="284"/>
      <c r="AK33" s="284"/>
      <c r="AL33" s="294" t="str">
        <f>+IF('EV ADM FINANCIERA'!F33="X",'EV ADM FINANCIERA'!$F$8,IF('EV ADM FINANCIERA'!G33="X",'EV ADM FINANCIERA'!$G$8,IF('EV ADM FINANCIERA'!H33="X",'EV ADM FINANCIERA'!$H$8,"")))</f>
        <v/>
      </c>
      <c r="AM33" s="294" t="str">
        <f>+IF('EV ADM FINANCIERA'!I33="X",'EV ADM FINANCIERA'!$F$8,IF('EV ADM FINANCIERA'!J33="X",'EV ADM FINANCIERA'!$G$8,IF('EV ADM FINANCIERA'!K33="X",'EV ADM FINANCIERA'!$H$8,"")))</f>
        <v/>
      </c>
      <c r="AN33" s="294" t="str">
        <f>+IF('EV ADM FINANCIERA'!L33="X",'EV ADM FINANCIERA'!$F$8,IF('EV ADM FINANCIERA'!M33="X",'EV ADM FINANCIERA'!$G$8,IF('EV ADM FINANCIERA'!N33="X",'EV ADM FINANCIERA'!$H$8,"")))</f>
        <v/>
      </c>
      <c r="AO33" s="294" t="str">
        <f>+IF('EV ADM FINANCIERA'!O33="X",'EV ADM FINANCIERA'!$O$8,IF('EV ADM FINANCIERA'!P33="X",'EV ADM FINANCIERA'!$P$8,""))</f>
        <v/>
      </c>
      <c r="AP33" s="7"/>
    </row>
    <row r="34" spans="1:42" ht="15" customHeight="1" x14ac:dyDescent="0.2">
      <c r="A34" s="679">
        <f>'RESUMEN REGION'!A40</f>
        <v>0</v>
      </c>
      <c r="B34" s="679">
        <f>'RESUMEN REGION'!B40</f>
        <v>0</v>
      </c>
      <c r="C34" s="679">
        <f>'RESUMEN REGION'!C40</f>
        <v>0</v>
      </c>
      <c r="D34" s="595">
        <f>'RESUMEN REGION'!E40</f>
        <v>0</v>
      </c>
      <c r="E34" s="596" t="str">
        <f t="shared" si="2"/>
        <v/>
      </c>
      <c r="F34" s="662"/>
      <c r="G34" s="663"/>
      <c r="H34" s="656"/>
      <c r="I34" s="662"/>
      <c r="J34" s="649"/>
      <c r="K34" s="656"/>
      <c r="L34" s="662"/>
      <c r="M34" s="649"/>
      <c r="N34" s="656"/>
      <c r="O34" s="657"/>
      <c r="P34" s="665"/>
      <c r="Q34" s="658"/>
      <c r="R34" s="659"/>
      <c r="S34" s="659"/>
      <c r="T34" s="659"/>
      <c r="U34" s="660"/>
      <c r="V34" s="664"/>
      <c r="W34" s="7"/>
      <c r="X34" s="292" t="str">
        <f t="shared" si="8"/>
        <v/>
      </c>
      <c r="Y34" s="292" t="str">
        <f t="shared" si="9"/>
        <v/>
      </c>
      <c r="Z34" s="292" t="str">
        <f t="shared" si="10"/>
        <v/>
      </c>
      <c r="AA34" s="293" t="str">
        <f t="shared" si="11"/>
        <v/>
      </c>
      <c r="AB34" s="284" t="str">
        <f t="shared" si="12"/>
        <v/>
      </c>
      <c r="AC34" s="284"/>
      <c r="AD34" s="284"/>
      <c r="AE34" s="284"/>
      <c r="AF34" s="284"/>
      <c r="AG34" s="284"/>
      <c r="AH34" s="284"/>
      <c r="AI34" s="284"/>
      <c r="AJ34" s="284"/>
      <c r="AK34" s="284"/>
      <c r="AL34" s="294" t="str">
        <f>+IF('EV ADM FINANCIERA'!F34="X",'EV ADM FINANCIERA'!$F$8,IF('EV ADM FINANCIERA'!G34="X",'EV ADM FINANCIERA'!$G$8,IF('EV ADM FINANCIERA'!H34="X",'EV ADM FINANCIERA'!$H$8,"")))</f>
        <v/>
      </c>
      <c r="AM34" s="294" t="str">
        <f>+IF('EV ADM FINANCIERA'!I34="X",'EV ADM FINANCIERA'!$F$8,IF('EV ADM FINANCIERA'!J34="X",'EV ADM FINANCIERA'!$G$8,IF('EV ADM FINANCIERA'!K34="X",'EV ADM FINANCIERA'!$H$8,"")))</f>
        <v/>
      </c>
      <c r="AN34" s="294" t="str">
        <f>+IF('EV ADM FINANCIERA'!L34="X",'EV ADM FINANCIERA'!$F$8,IF('EV ADM FINANCIERA'!M34="X",'EV ADM FINANCIERA'!$G$8,IF('EV ADM FINANCIERA'!N34="X",'EV ADM FINANCIERA'!$H$8,"")))</f>
        <v/>
      </c>
      <c r="AO34" s="294" t="str">
        <f>+IF('EV ADM FINANCIERA'!O34="X",'EV ADM FINANCIERA'!$O$8,IF('EV ADM FINANCIERA'!P34="X",'EV ADM FINANCIERA'!$P$8,""))</f>
        <v/>
      </c>
      <c r="AP34" s="7"/>
    </row>
    <row r="35" spans="1:42" ht="15" customHeight="1" x14ac:dyDescent="0.2">
      <c r="A35" s="679">
        <f>'RESUMEN REGION'!A41</f>
        <v>0</v>
      </c>
      <c r="B35" s="679">
        <f>'RESUMEN REGION'!B41</f>
        <v>0</v>
      </c>
      <c r="C35" s="679">
        <f>'RESUMEN REGION'!C41</f>
        <v>0</v>
      </c>
      <c r="D35" s="595">
        <f>'RESUMEN REGION'!E41</f>
        <v>0</v>
      </c>
      <c r="E35" s="596" t="str">
        <f t="shared" si="2"/>
        <v/>
      </c>
      <c r="F35" s="662"/>
      <c r="G35" s="663"/>
      <c r="H35" s="656"/>
      <c r="I35" s="662"/>
      <c r="J35" s="649"/>
      <c r="K35" s="656"/>
      <c r="L35" s="662"/>
      <c r="M35" s="663"/>
      <c r="N35" s="656"/>
      <c r="O35" s="657"/>
      <c r="P35" s="665"/>
      <c r="Q35" s="658"/>
      <c r="R35" s="659"/>
      <c r="S35" s="659"/>
      <c r="T35" s="659"/>
      <c r="U35" s="660"/>
      <c r="V35" s="664"/>
      <c r="W35" s="7"/>
      <c r="X35" s="292" t="str">
        <f t="shared" si="8"/>
        <v/>
      </c>
      <c r="Y35" s="292" t="str">
        <f t="shared" si="9"/>
        <v/>
      </c>
      <c r="Z35" s="292" t="str">
        <f t="shared" si="10"/>
        <v/>
      </c>
      <c r="AA35" s="293" t="str">
        <f t="shared" si="11"/>
        <v/>
      </c>
      <c r="AB35" s="284" t="str">
        <f t="shared" si="12"/>
        <v/>
      </c>
      <c r="AC35" s="284"/>
      <c r="AD35" s="284"/>
      <c r="AE35" s="284"/>
      <c r="AF35" s="284"/>
      <c r="AG35" s="284"/>
      <c r="AH35" s="284"/>
      <c r="AI35" s="284"/>
      <c r="AJ35" s="284"/>
      <c r="AK35" s="284"/>
      <c r="AL35" s="294" t="str">
        <f>+IF('EV ADM FINANCIERA'!F35="X",'EV ADM FINANCIERA'!$F$8,IF('EV ADM FINANCIERA'!G35="X",'EV ADM FINANCIERA'!$G$8,IF('EV ADM FINANCIERA'!H35="X",'EV ADM FINANCIERA'!$H$8,"")))</f>
        <v/>
      </c>
      <c r="AM35" s="294" t="str">
        <f>+IF('EV ADM FINANCIERA'!I35="X",'EV ADM FINANCIERA'!$F$8,IF('EV ADM FINANCIERA'!J35="X",'EV ADM FINANCIERA'!$G$8,IF('EV ADM FINANCIERA'!K35="X",'EV ADM FINANCIERA'!$H$8,"")))</f>
        <v/>
      </c>
      <c r="AN35" s="294" t="str">
        <f>+IF('EV ADM FINANCIERA'!L35="X",'EV ADM FINANCIERA'!$F$8,IF('EV ADM FINANCIERA'!M35="X",'EV ADM FINANCIERA'!$G$8,IF('EV ADM FINANCIERA'!N35="X",'EV ADM FINANCIERA'!$H$8,"")))</f>
        <v/>
      </c>
      <c r="AO35" s="294" t="str">
        <f>+IF('EV ADM FINANCIERA'!O35="X",'EV ADM FINANCIERA'!$O$8,IF('EV ADM FINANCIERA'!P35="X",'EV ADM FINANCIERA'!$P$8,""))</f>
        <v/>
      </c>
      <c r="AP35" s="7"/>
    </row>
    <row r="36" spans="1:42" ht="15" customHeight="1" x14ac:dyDescent="0.2">
      <c r="A36" s="679">
        <f>'RESUMEN REGION'!A42</f>
        <v>0</v>
      </c>
      <c r="B36" s="679">
        <f>'RESUMEN REGION'!B42</f>
        <v>0</v>
      </c>
      <c r="C36" s="679">
        <f>'RESUMEN REGION'!C42</f>
        <v>0</v>
      </c>
      <c r="D36" s="595">
        <f>'RESUMEN REGION'!E42</f>
        <v>0</v>
      </c>
      <c r="E36" s="596" t="str">
        <f t="shared" si="2"/>
        <v/>
      </c>
      <c r="F36" s="662"/>
      <c r="G36" s="663"/>
      <c r="H36" s="656"/>
      <c r="I36" s="662"/>
      <c r="J36" s="649"/>
      <c r="K36" s="656"/>
      <c r="L36" s="662"/>
      <c r="M36" s="663"/>
      <c r="N36" s="656"/>
      <c r="O36" s="657"/>
      <c r="P36" s="665"/>
      <c r="Q36" s="658"/>
      <c r="R36" s="659"/>
      <c r="S36" s="659"/>
      <c r="T36" s="659"/>
      <c r="U36" s="660"/>
      <c r="V36" s="664"/>
      <c r="W36" s="7"/>
      <c r="X36" s="292" t="str">
        <f t="shared" si="8"/>
        <v/>
      </c>
      <c r="Y36" s="292" t="str">
        <f t="shared" si="9"/>
        <v/>
      </c>
      <c r="Z36" s="292" t="str">
        <f t="shared" si="10"/>
        <v/>
      </c>
      <c r="AA36" s="293" t="str">
        <f t="shared" si="11"/>
        <v/>
      </c>
      <c r="AB36" s="284" t="str">
        <f t="shared" si="12"/>
        <v/>
      </c>
      <c r="AC36" s="284"/>
      <c r="AD36" s="284"/>
      <c r="AE36" s="284"/>
      <c r="AF36" s="284"/>
      <c r="AG36" s="284"/>
      <c r="AH36" s="284"/>
      <c r="AI36" s="284"/>
      <c r="AJ36" s="284"/>
      <c r="AK36" s="284"/>
      <c r="AL36" s="294" t="str">
        <f>+IF('EV ADM FINANCIERA'!F36="X",'EV ADM FINANCIERA'!$F$8,IF('EV ADM FINANCIERA'!G36="X",'EV ADM FINANCIERA'!$G$8,IF('EV ADM FINANCIERA'!H36="X",'EV ADM FINANCIERA'!$H$8,"")))</f>
        <v/>
      </c>
      <c r="AM36" s="294" t="str">
        <f>+IF('EV ADM FINANCIERA'!I36="X",'EV ADM FINANCIERA'!$F$8,IF('EV ADM FINANCIERA'!J36="X",'EV ADM FINANCIERA'!$G$8,IF('EV ADM FINANCIERA'!K36="X",'EV ADM FINANCIERA'!$H$8,"")))</f>
        <v/>
      </c>
      <c r="AN36" s="294" t="str">
        <f>+IF('EV ADM FINANCIERA'!L36="X",'EV ADM FINANCIERA'!$F$8,IF('EV ADM FINANCIERA'!M36="X",'EV ADM FINANCIERA'!$G$8,IF('EV ADM FINANCIERA'!N36="X",'EV ADM FINANCIERA'!$H$8,"")))</f>
        <v/>
      </c>
      <c r="AO36" s="294" t="str">
        <f>+IF('EV ADM FINANCIERA'!O36="X",'EV ADM FINANCIERA'!$O$8,IF('EV ADM FINANCIERA'!P36="X",'EV ADM FINANCIERA'!$P$8,""))</f>
        <v/>
      </c>
      <c r="AP36" s="7"/>
    </row>
    <row r="37" spans="1:42" ht="15" customHeight="1" x14ac:dyDescent="0.2">
      <c r="A37" s="679">
        <f>'RESUMEN REGION'!A43</f>
        <v>0</v>
      </c>
      <c r="B37" s="679">
        <f>'RESUMEN REGION'!B43</f>
        <v>0</v>
      </c>
      <c r="C37" s="679">
        <f>'RESUMEN REGION'!C43</f>
        <v>0</v>
      </c>
      <c r="D37" s="595">
        <f>'RESUMEN REGION'!E43</f>
        <v>0</v>
      </c>
      <c r="E37" s="596" t="str">
        <f t="shared" si="2"/>
        <v/>
      </c>
      <c r="F37" s="662"/>
      <c r="G37" s="663"/>
      <c r="H37" s="656"/>
      <c r="I37" s="662"/>
      <c r="J37" s="649"/>
      <c r="K37" s="656"/>
      <c r="L37" s="662"/>
      <c r="M37" s="663"/>
      <c r="N37" s="656"/>
      <c r="O37" s="657"/>
      <c r="P37" s="665"/>
      <c r="Q37" s="658"/>
      <c r="R37" s="659"/>
      <c r="S37" s="659"/>
      <c r="T37" s="659"/>
      <c r="U37" s="660"/>
      <c r="V37" s="664"/>
      <c r="W37" s="7"/>
      <c r="X37" s="292" t="str">
        <f t="shared" si="8"/>
        <v/>
      </c>
      <c r="Y37" s="292" t="str">
        <f t="shared" si="9"/>
        <v/>
      </c>
      <c r="Z37" s="292" t="str">
        <f t="shared" si="10"/>
        <v/>
      </c>
      <c r="AA37" s="293" t="str">
        <f t="shared" si="11"/>
        <v/>
      </c>
      <c r="AB37" s="284" t="str">
        <f t="shared" si="12"/>
        <v/>
      </c>
      <c r="AC37" s="284"/>
      <c r="AD37" s="284"/>
      <c r="AE37" s="284"/>
      <c r="AF37" s="284"/>
      <c r="AG37" s="284"/>
      <c r="AH37" s="284"/>
      <c r="AI37" s="284"/>
      <c r="AJ37" s="284"/>
      <c r="AK37" s="284"/>
      <c r="AL37" s="294" t="str">
        <f>+IF('EV ADM FINANCIERA'!F37="X",'EV ADM FINANCIERA'!$F$8,IF('EV ADM FINANCIERA'!G37="X",'EV ADM FINANCIERA'!$G$8,IF('EV ADM FINANCIERA'!H37="X",'EV ADM FINANCIERA'!$H$8,"")))</f>
        <v/>
      </c>
      <c r="AM37" s="294" t="str">
        <f>+IF('EV ADM FINANCIERA'!I37="X",'EV ADM FINANCIERA'!$F$8,IF('EV ADM FINANCIERA'!J37="X",'EV ADM FINANCIERA'!$G$8,IF('EV ADM FINANCIERA'!K37="X",'EV ADM FINANCIERA'!$H$8,"")))</f>
        <v/>
      </c>
      <c r="AN37" s="294" t="str">
        <f>+IF('EV ADM FINANCIERA'!L37="X",'EV ADM FINANCIERA'!$F$8,IF('EV ADM FINANCIERA'!M37="X",'EV ADM FINANCIERA'!$G$8,IF('EV ADM FINANCIERA'!N37="X",'EV ADM FINANCIERA'!$H$8,"")))</f>
        <v/>
      </c>
      <c r="AO37" s="294" t="str">
        <f>+IF('EV ADM FINANCIERA'!O37="X",'EV ADM FINANCIERA'!$O$8,IF('EV ADM FINANCIERA'!P37="X",'EV ADM FINANCIERA'!$P$8,""))</f>
        <v/>
      </c>
      <c r="AP37" s="7"/>
    </row>
    <row r="38" spans="1:42" ht="15" customHeight="1" x14ac:dyDescent="0.2">
      <c r="A38" s="679">
        <f>'RESUMEN REGION'!A44</f>
        <v>0</v>
      </c>
      <c r="B38" s="679">
        <f>'RESUMEN REGION'!B44</f>
        <v>0</v>
      </c>
      <c r="C38" s="679">
        <f>'RESUMEN REGION'!C44</f>
        <v>0</v>
      </c>
      <c r="D38" s="595">
        <f>'RESUMEN REGION'!E44</f>
        <v>0</v>
      </c>
      <c r="E38" s="596" t="str">
        <f t="shared" si="2"/>
        <v/>
      </c>
      <c r="F38" s="662"/>
      <c r="G38" s="663"/>
      <c r="H38" s="656"/>
      <c r="I38" s="662"/>
      <c r="J38" s="649"/>
      <c r="K38" s="656"/>
      <c r="L38" s="662"/>
      <c r="M38" s="663"/>
      <c r="N38" s="656"/>
      <c r="O38" s="657"/>
      <c r="P38" s="665"/>
      <c r="Q38" s="658"/>
      <c r="R38" s="659"/>
      <c r="S38" s="659"/>
      <c r="T38" s="659"/>
      <c r="U38" s="660"/>
      <c r="V38" s="664"/>
      <c r="W38" s="7"/>
      <c r="X38" s="292" t="str">
        <f t="shared" si="8"/>
        <v/>
      </c>
      <c r="Y38" s="292" t="str">
        <f t="shared" si="9"/>
        <v/>
      </c>
      <c r="Z38" s="292" t="str">
        <f t="shared" si="10"/>
        <v/>
      </c>
      <c r="AA38" s="293" t="str">
        <f t="shared" si="11"/>
        <v/>
      </c>
      <c r="AB38" s="284" t="str">
        <f t="shared" si="12"/>
        <v/>
      </c>
      <c r="AC38" s="284"/>
      <c r="AD38" s="284"/>
      <c r="AE38" s="284"/>
      <c r="AF38" s="284"/>
      <c r="AG38" s="284"/>
      <c r="AH38" s="284"/>
      <c r="AI38" s="284"/>
      <c r="AJ38" s="284"/>
      <c r="AK38" s="284"/>
      <c r="AL38" s="294" t="str">
        <f>+IF('EV ADM FINANCIERA'!F38="X",'EV ADM FINANCIERA'!$F$8,IF('EV ADM FINANCIERA'!G38="X",'EV ADM FINANCIERA'!$G$8,IF('EV ADM FINANCIERA'!H38="X",'EV ADM FINANCIERA'!$H$8,"")))</f>
        <v/>
      </c>
      <c r="AM38" s="294" t="str">
        <f>+IF('EV ADM FINANCIERA'!I38="X",'EV ADM FINANCIERA'!$F$8,IF('EV ADM FINANCIERA'!J38="X",'EV ADM FINANCIERA'!$G$8,IF('EV ADM FINANCIERA'!K38="X",'EV ADM FINANCIERA'!$H$8,"")))</f>
        <v/>
      </c>
      <c r="AN38" s="294" t="str">
        <f>+IF('EV ADM FINANCIERA'!L38="X",'EV ADM FINANCIERA'!$F$8,IF('EV ADM FINANCIERA'!M38="X",'EV ADM FINANCIERA'!$G$8,IF('EV ADM FINANCIERA'!N38="X",'EV ADM FINANCIERA'!$H$8,"")))</f>
        <v/>
      </c>
      <c r="AO38" s="294" t="str">
        <f>+IF('EV ADM FINANCIERA'!O38="X",'EV ADM FINANCIERA'!$O$8,IF('EV ADM FINANCIERA'!P38="X",'EV ADM FINANCIERA'!$P$8,""))</f>
        <v/>
      </c>
      <c r="AP38" s="7"/>
    </row>
    <row r="39" spans="1:42" ht="15" customHeight="1" x14ac:dyDescent="0.2">
      <c r="A39" s="679">
        <f>'RESUMEN REGION'!A45</f>
        <v>0</v>
      </c>
      <c r="B39" s="679">
        <f>'RESUMEN REGION'!B45</f>
        <v>0</v>
      </c>
      <c r="C39" s="679">
        <f>'RESUMEN REGION'!C45</f>
        <v>0</v>
      </c>
      <c r="D39" s="595">
        <f>'RESUMEN REGION'!E45</f>
        <v>0</v>
      </c>
      <c r="E39" s="596" t="str">
        <f t="shared" si="2"/>
        <v/>
      </c>
      <c r="F39" s="662"/>
      <c r="G39" s="663"/>
      <c r="H39" s="656"/>
      <c r="I39" s="662"/>
      <c r="J39" s="649"/>
      <c r="K39" s="656"/>
      <c r="L39" s="662"/>
      <c r="M39" s="663"/>
      <c r="N39" s="656"/>
      <c r="O39" s="657"/>
      <c r="P39" s="665"/>
      <c r="Q39" s="658"/>
      <c r="R39" s="659"/>
      <c r="S39" s="659"/>
      <c r="T39" s="659"/>
      <c r="U39" s="660"/>
      <c r="V39" s="664"/>
      <c r="W39" s="7"/>
      <c r="X39" s="292" t="str">
        <f t="shared" si="8"/>
        <v/>
      </c>
      <c r="Y39" s="292" t="str">
        <f t="shared" si="9"/>
        <v/>
      </c>
      <c r="Z39" s="292" t="str">
        <f t="shared" si="10"/>
        <v/>
      </c>
      <c r="AA39" s="293" t="str">
        <f t="shared" si="11"/>
        <v/>
      </c>
      <c r="AB39" s="284" t="str">
        <f t="shared" si="12"/>
        <v/>
      </c>
      <c r="AC39" s="284"/>
      <c r="AD39" s="284"/>
      <c r="AE39" s="284"/>
      <c r="AF39" s="284"/>
      <c r="AG39" s="284"/>
      <c r="AH39" s="284"/>
      <c r="AI39" s="284"/>
      <c r="AJ39" s="284"/>
      <c r="AK39" s="284"/>
      <c r="AL39" s="294" t="str">
        <f>+IF('EV ADM FINANCIERA'!F39="X",'EV ADM FINANCIERA'!$F$8,IF('EV ADM FINANCIERA'!G39="X",'EV ADM FINANCIERA'!$G$8,IF('EV ADM FINANCIERA'!H39="X",'EV ADM FINANCIERA'!$H$8,"")))</f>
        <v/>
      </c>
      <c r="AM39" s="294" t="str">
        <f>+IF('EV ADM FINANCIERA'!I39="X",'EV ADM FINANCIERA'!$F$8,IF('EV ADM FINANCIERA'!J39="X",'EV ADM FINANCIERA'!$G$8,IF('EV ADM FINANCIERA'!K39="X",'EV ADM FINANCIERA'!$H$8,"")))</f>
        <v/>
      </c>
      <c r="AN39" s="294" t="str">
        <f>+IF('EV ADM FINANCIERA'!L39="X",'EV ADM FINANCIERA'!$F$8,IF('EV ADM FINANCIERA'!M39="X",'EV ADM FINANCIERA'!$G$8,IF('EV ADM FINANCIERA'!N39="X",'EV ADM FINANCIERA'!$H$8,"")))</f>
        <v/>
      </c>
      <c r="AO39" s="294" t="str">
        <f>+IF('EV ADM FINANCIERA'!O39="X",'EV ADM FINANCIERA'!$O$8,IF('EV ADM FINANCIERA'!P39="X",'EV ADM FINANCIERA'!$P$8,""))</f>
        <v/>
      </c>
      <c r="AP39" s="7"/>
    </row>
    <row r="40" spans="1:42" ht="15" customHeight="1" x14ac:dyDescent="0.2">
      <c r="A40" s="679">
        <f>'RESUMEN REGION'!A46</f>
        <v>0</v>
      </c>
      <c r="B40" s="679">
        <f>'RESUMEN REGION'!B46</f>
        <v>0</v>
      </c>
      <c r="C40" s="679">
        <f>'RESUMEN REGION'!C46</f>
        <v>0</v>
      </c>
      <c r="D40" s="595">
        <f>'RESUMEN REGION'!E46</f>
        <v>0</v>
      </c>
      <c r="E40" s="596" t="str">
        <f t="shared" si="2"/>
        <v/>
      </c>
      <c r="F40" s="648"/>
      <c r="G40" s="649"/>
      <c r="H40" s="650"/>
      <c r="I40" s="648"/>
      <c r="J40" s="649"/>
      <c r="K40" s="650"/>
      <c r="L40" s="648"/>
      <c r="M40" s="649"/>
      <c r="N40" s="650"/>
      <c r="O40" s="651"/>
      <c r="P40" s="652"/>
      <c r="Q40" s="658"/>
      <c r="R40" s="659"/>
      <c r="S40" s="659"/>
      <c r="T40" s="659"/>
      <c r="U40" s="660"/>
      <c r="V40" s="664"/>
      <c r="W40" s="7"/>
      <c r="X40" s="292" t="str">
        <f t="shared" si="8"/>
        <v/>
      </c>
      <c r="Y40" s="292" t="str">
        <f t="shared" si="9"/>
        <v/>
      </c>
      <c r="Z40" s="292" t="str">
        <f t="shared" si="10"/>
        <v/>
      </c>
      <c r="AA40" s="293" t="str">
        <f t="shared" si="11"/>
        <v/>
      </c>
      <c r="AB40" s="284" t="str">
        <f t="shared" si="12"/>
        <v/>
      </c>
      <c r="AC40" s="284"/>
      <c r="AD40" s="284"/>
      <c r="AE40" s="284"/>
      <c r="AF40" s="284"/>
      <c r="AG40" s="284"/>
      <c r="AH40" s="284"/>
      <c r="AI40" s="284"/>
      <c r="AJ40" s="284"/>
      <c r="AK40" s="284"/>
      <c r="AL40" s="294" t="str">
        <f>+IF('EV ADM FINANCIERA'!F40="X",'EV ADM FINANCIERA'!$F$8,IF('EV ADM FINANCIERA'!G40="X",'EV ADM FINANCIERA'!$G$8,IF('EV ADM FINANCIERA'!H40="X",'EV ADM FINANCIERA'!$H$8,"")))</f>
        <v/>
      </c>
      <c r="AM40" s="294" t="str">
        <f>+IF('EV ADM FINANCIERA'!I40="X",'EV ADM FINANCIERA'!$F$8,IF('EV ADM FINANCIERA'!J40="X",'EV ADM FINANCIERA'!$G$8,IF('EV ADM FINANCIERA'!K40="X",'EV ADM FINANCIERA'!$H$8,"")))</f>
        <v/>
      </c>
      <c r="AN40" s="294" t="str">
        <f>+IF('EV ADM FINANCIERA'!L40="X",'EV ADM FINANCIERA'!$F$8,IF('EV ADM FINANCIERA'!M40="X",'EV ADM FINANCIERA'!$G$8,IF('EV ADM FINANCIERA'!N40="X",'EV ADM FINANCIERA'!$H$8,"")))</f>
        <v/>
      </c>
      <c r="AO40" s="294" t="str">
        <f>+IF('EV ADM FINANCIERA'!O40="X",'EV ADM FINANCIERA'!$O$8,IF('EV ADM FINANCIERA'!P40="X",'EV ADM FINANCIERA'!$P$8,""))</f>
        <v/>
      </c>
      <c r="AP40" s="7"/>
    </row>
    <row r="41" spans="1:42" ht="15" customHeight="1" x14ac:dyDescent="0.2">
      <c r="A41" s="679">
        <f>'RESUMEN REGION'!A47</f>
        <v>0</v>
      </c>
      <c r="B41" s="679">
        <f>'RESUMEN REGION'!B47</f>
        <v>0</v>
      </c>
      <c r="C41" s="679">
        <f>'RESUMEN REGION'!C47</f>
        <v>0</v>
      </c>
      <c r="D41" s="595">
        <f>'RESUMEN REGION'!E47</f>
        <v>0</v>
      </c>
      <c r="E41" s="596" t="str">
        <f t="shared" si="2"/>
        <v/>
      </c>
      <c r="F41" s="648"/>
      <c r="G41" s="649"/>
      <c r="H41" s="650"/>
      <c r="I41" s="648"/>
      <c r="J41" s="649"/>
      <c r="K41" s="650"/>
      <c r="L41" s="648"/>
      <c r="M41" s="649"/>
      <c r="N41" s="650"/>
      <c r="O41" s="651"/>
      <c r="P41" s="652"/>
      <c r="Q41" s="658"/>
      <c r="R41" s="659"/>
      <c r="S41" s="659"/>
      <c r="T41" s="659"/>
      <c r="U41" s="660"/>
      <c r="V41" s="661"/>
      <c r="W41" s="7"/>
      <c r="X41" s="292" t="str">
        <f t="shared" si="8"/>
        <v/>
      </c>
      <c r="Y41" s="292" t="str">
        <f t="shared" si="9"/>
        <v/>
      </c>
      <c r="Z41" s="292" t="str">
        <f t="shared" si="10"/>
        <v/>
      </c>
      <c r="AA41" s="293" t="str">
        <f t="shared" si="11"/>
        <v/>
      </c>
      <c r="AB41" s="284" t="str">
        <f t="shared" si="12"/>
        <v/>
      </c>
      <c r="AC41" s="284"/>
      <c r="AD41" s="284"/>
      <c r="AE41" s="284"/>
      <c r="AF41" s="284"/>
      <c r="AG41" s="284"/>
      <c r="AH41" s="284"/>
      <c r="AI41" s="284"/>
      <c r="AJ41" s="284"/>
      <c r="AK41" s="284"/>
      <c r="AL41" s="294" t="str">
        <f>+IF('EV ADM FINANCIERA'!F41="X",'EV ADM FINANCIERA'!$F$8,IF('EV ADM FINANCIERA'!G41="X",'EV ADM FINANCIERA'!$G$8,IF('EV ADM FINANCIERA'!H41="X",'EV ADM FINANCIERA'!$H$8,"")))</f>
        <v/>
      </c>
      <c r="AM41" s="294" t="str">
        <f>+IF('EV ADM FINANCIERA'!I41="X",'EV ADM FINANCIERA'!$F$8,IF('EV ADM FINANCIERA'!J41="X",'EV ADM FINANCIERA'!$G$8,IF('EV ADM FINANCIERA'!K41="X",'EV ADM FINANCIERA'!$H$8,"")))</f>
        <v/>
      </c>
      <c r="AN41" s="294" t="str">
        <f>+IF('EV ADM FINANCIERA'!L41="X",'EV ADM FINANCIERA'!$F$8,IF('EV ADM FINANCIERA'!M41="X",'EV ADM FINANCIERA'!$G$8,IF('EV ADM FINANCIERA'!N41="X",'EV ADM FINANCIERA'!$H$8,"")))</f>
        <v/>
      </c>
      <c r="AO41" s="294" t="str">
        <f>+IF('EV ADM FINANCIERA'!O41="X",'EV ADM FINANCIERA'!$O$8,IF('EV ADM FINANCIERA'!P41="X",'EV ADM FINANCIERA'!$P$8,""))</f>
        <v/>
      </c>
      <c r="AP41" s="7"/>
    </row>
    <row r="42" spans="1:42" ht="15" customHeight="1" x14ac:dyDescent="0.2">
      <c r="A42" s="679">
        <f>'RESUMEN REGION'!A48</f>
        <v>0</v>
      </c>
      <c r="B42" s="679">
        <f>'RESUMEN REGION'!B48</f>
        <v>0</v>
      </c>
      <c r="C42" s="679">
        <f>'RESUMEN REGION'!C48</f>
        <v>0</v>
      </c>
      <c r="D42" s="595">
        <f>'RESUMEN REGION'!E48</f>
        <v>0</v>
      </c>
      <c r="E42" s="596" t="str">
        <f t="shared" si="2"/>
        <v/>
      </c>
      <c r="F42" s="662"/>
      <c r="G42" s="663"/>
      <c r="H42" s="656"/>
      <c r="I42" s="662"/>
      <c r="J42" s="649"/>
      <c r="K42" s="656"/>
      <c r="L42" s="662"/>
      <c r="M42" s="663"/>
      <c r="N42" s="656"/>
      <c r="O42" s="657"/>
      <c r="P42" s="665"/>
      <c r="Q42" s="658"/>
      <c r="R42" s="659"/>
      <c r="S42" s="659"/>
      <c r="T42" s="659"/>
      <c r="U42" s="660"/>
      <c r="V42" s="661"/>
      <c r="W42" s="7"/>
      <c r="X42" s="292" t="str">
        <f t="shared" si="8"/>
        <v/>
      </c>
      <c r="Y42" s="292" t="str">
        <f t="shared" si="9"/>
        <v/>
      </c>
      <c r="Z42" s="292" t="str">
        <f t="shared" si="10"/>
        <v/>
      </c>
      <c r="AA42" s="293" t="str">
        <f t="shared" si="11"/>
        <v/>
      </c>
      <c r="AB42" s="284" t="str">
        <f t="shared" si="12"/>
        <v/>
      </c>
      <c r="AC42" s="284"/>
      <c r="AD42" s="284"/>
      <c r="AE42" s="284"/>
      <c r="AF42" s="284"/>
      <c r="AG42" s="284"/>
      <c r="AH42" s="284"/>
      <c r="AI42" s="284"/>
      <c r="AJ42" s="284"/>
      <c r="AK42" s="284"/>
      <c r="AL42" s="294" t="str">
        <f>+IF('EV ADM FINANCIERA'!F42="X",'EV ADM FINANCIERA'!$F$8,IF('EV ADM FINANCIERA'!G42="X",'EV ADM FINANCIERA'!$G$8,IF('EV ADM FINANCIERA'!H42="X",'EV ADM FINANCIERA'!$H$8,"")))</f>
        <v/>
      </c>
      <c r="AM42" s="294" t="str">
        <f>+IF('EV ADM FINANCIERA'!I42="X",'EV ADM FINANCIERA'!$F$8,IF('EV ADM FINANCIERA'!J42="X",'EV ADM FINANCIERA'!$G$8,IF('EV ADM FINANCIERA'!K42="X",'EV ADM FINANCIERA'!$H$8,"")))</f>
        <v/>
      </c>
      <c r="AN42" s="294" t="str">
        <f>+IF('EV ADM FINANCIERA'!L42="X",'EV ADM FINANCIERA'!$F$8,IF('EV ADM FINANCIERA'!M42="X",'EV ADM FINANCIERA'!$G$8,IF('EV ADM FINANCIERA'!N42="X",'EV ADM FINANCIERA'!$H$8,"")))</f>
        <v/>
      </c>
      <c r="AO42" s="294" t="str">
        <f>+IF('EV ADM FINANCIERA'!O42="X",'EV ADM FINANCIERA'!$O$8,IF('EV ADM FINANCIERA'!P42="X",'EV ADM FINANCIERA'!$P$8,""))</f>
        <v/>
      </c>
      <c r="AP42" s="7"/>
    </row>
    <row r="43" spans="1:42" ht="15" customHeight="1" x14ac:dyDescent="0.2">
      <c r="A43" s="679">
        <f>'RESUMEN REGION'!A49</f>
        <v>0</v>
      </c>
      <c r="B43" s="679">
        <f>'RESUMEN REGION'!B49</f>
        <v>0</v>
      </c>
      <c r="C43" s="679">
        <f>'RESUMEN REGION'!C49</f>
        <v>0</v>
      </c>
      <c r="D43" s="595">
        <f>'RESUMEN REGION'!E49</f>
        <v>0</v>
      </c>
      <c r="E43" s="596" t="str">
        <f t="shared" si="2"/>
        <v/>
      </c>
      <c r="F43" s="662"/>
      <c r="G43" s="663"/>
      <c r="H43" s="656"/>
      <c r="I43" s="662"/>
      <c r="J43" s="649"/>
      <c r="K43" s="656"/>
      <c r="L43" s="662"/>
      <c r="M43" s="663"/>
      <c r="N43" s="656"/>
      <c r="O43" s="657"/>
      <c r="P43" s="665"/>
      <c r="Q43" s="658"/>
      <c r="R43" s="659"/>
      <c r="S43" s="659"/>
      <c r="T43" s="659"/>
      <c r="U43" s="660"/>
      <c r="V43" s="664"/>
      <c r="W43" s="7"/>
      <c r="X43" s="292" t="str">
        <f t="shared" si="8"/>
        <v/>
      </c>
      <c r="Y43" s="292" t="str">
        <f t="shared" si="9"/>
        <v/>
      </c>
      <c r="Z43" s="292" t="str">
        <f t="shared" si="10"/>
        <v/>
      </c>
      <c r="AA43" s="293" t="str">
        <f t="shared" si="11"/>
        <v/>
      </c>
      <c r="AB43" s="284" t="str">
        <f t="shared" si="12"/>
        <v/>
      </c>
      <c r="AC43" s="284"/>
      <c r="AD43" s="284"/>
      <c r="AE43" s="284"/>
      <c r="AF43" s="284"/>
      <c r="AG43" s="284"/>
      <c r="AH43" s="284"/>
      <c r="AI43" s="284"/>
      <c r="AJ43" s="284"/>
      <c r="AK43" s="284"/>
      <c r="AL43" s="294" t="str">
        <f>+IF('EV ADM FINANCIERA'!F43="X",'EV ADM FINANCIERA'!$F$8,IF('EV ADM FINANCIERA'!G43="X",'EV ADM FINANCIERA'!$G$8,IF('EV ADM FINANCIERA'!H43="X",'EV ADM FINANCIERA'!$H$8,"")))</f>
        <v/>
      </c>
      <c r="AM43" s="294" t="str">
        <f>+IF('EV ADM FINANCIERA'!I43="X",'EV ADM FINANCIERA'!$F$8,IF('EV ADM FINANCIERA'!J43="X",'EV ADM FINANCIERA'!$G$8,IF('EV ADM FINANCIERA'!K43="X",'EV ADM FINANCIERA'!$H$8,"")))</f>
        <v/>
      </c>
      <c r="AN43" s="294" t="str">
        <f>+IF('EV ADM FINANCIERA'!L43="X",'EV ADM FINANCIERA'!$F$8,IF('EV ADM FINANCIERA'!M43="X",'EV ADM FINANCIERA'!$G$8,IF('EV ADM FINANCIERA'!N43="X",'EV ADM FINANCIERA'!$H$8,"")))</f>
        <v/>
      </c>
      <c r="AO43" s="294" t="str">
        <f>+IF('EV ADM FINANCIERA'!O43="X",'EV ADM FINANCIERA'!$O$8,IF('EV ADM FINANCIERA'!P43="X",'EV ADM FINANCIERA'!$P$8,""))</f>
        <v/>
      </c>
      <c r="AP43" s="7"/>
    </row>
    <row r="44" spans="1:42" ht="15" customHeight="1" x14ac:dyDescent="0.2">
      <c r="A44" s="679">
        <f>'RESUMEN REGION'!A50</f>
        <v>0</v>
      </c>
      <c r="B44" s="679">
        <f>'RESUMEN REGION'!B50</f>
        <v>0</v>
      </c>
      <c r="C44" s="679">
        <f>'RESUMEN REGION'!C50</f>
        <v>0</v>
      </c>
      <c r="D44" s="595">
        <f>'RESUMEN REGION'!E50</f>
        <v>0</v>
      </c>
      <c r="E44" s="596" t="str">
        <f t="shared" si="2"/>
        <v/>
      </c>
      <c r="F44" s="662"/>
      <c r="G44" s="663"/>
      <c r="H44" s="656"/>
      <c r="I44" s="662"/>
      <c r="J44" s="649"/>
      <c r="K44" s="656"/>
      <c r="L44" s="662"/>
      <c r="M44" s="663"/>
      <c r="N44" s="656"/>
      <c r="O44" s="657"/>
      <c r="P44" s="665"/>
      <c r="Q44" s="658"/>
      <c r="R44" s="659"/>
      <c r="S44" s="659"/>
      <c r="T44" s="659"/>
      <c r="U44" s="660"/>
      <c r="V44" s="664"/>
      <c r="W44" s="7"/>
      <c r="X44" s="292" t="str">
        <f t="shared" si="8"/>
        <v/>
      </c>
      <c r="Y44" s="292" t="str">
        <f t="shared" si="9"/>
        <v/>
      </c>
      <c r="Z44" s="292" t="str">
        <f t="shared" si="10"/>
        <v/>
      </c>
      <c r="AA44" s="293" t="str">
        <f t="shared" si="11"/>
        <v/>
      </c>
      <c r="AB44" s="284" t="str">
        <f t="shared" si="12"/>
        <v/>
      </c>
      <c r="AC44" s="284"/>
      <c r="AD44" s="284"/>
      <c r="AE44" s="284"/>
      <c r="AF44" s="284"/>
      <c r="AG44" s="284"/>
      <c r="AH44" s="284"/>
      <c r="AI44" s="284"/>
      <c r="AJ44" s="284"/>
      <c r="AK44" s="284"/>
      <c r="AL44" s="294" t="str">
        <f>+IF('EV ADM FINANCIERA'!F44="X",'EV ADM FINANCIERA'!$F$8,IF('EV ADM FINANCIERA'!G44="X",'EV ADM FINANCIERA'!$G$8,IF('EV ADM FINANCIERA'!H44="X",'EV ADM FINANCIERA'!$H$8,"")))</f>
        <v/>
      </c>
      <c r="AM44" s="294" t="str">
        <f>+IF('EV ADM FINANCIERA'!I44="X",'EV ADM FINANCIERA'!$F$8,IF('EV ADM FINANCIERA'!J44="X",'EV ADM FINANCIERA'!$G$8,IF('EV ADM FINANCIERA'!K44="X",'EV ADM FINANCIERA'!$H$8,"")))</f>
        <v/>
      </c>
      <c r="AN44" s="294" t="str">
        <f>+IF('EV ADM FINANCIERA'!L44="X",'EV ADM FINANCIERA'!$F$8,IF('EV ADM FINANCIERA'!M44="X",'EV ADM FINANCIERA'!$G$8,IF('EV ADM FINANCIERA'!N44="X",'EV ADM FINANCIERA'!$H$8,"")))</f>
        <v/>
      </c>
      <c r="AO44" s="294" t="str">
        <f>+IF('EV ADM FINANCIERA'!O44="X",'EV ADM FINANCIERA'!$O$8,IF('EV ADM FINANCIERA'!P44="X",'EV ADM FINANCIERA'!$P$8,""))</f>
        <v/>
      </c>
      <c r="AP44" s="7"/>
    </row>
    <row r="45" spans="1:42" ht="15" customHeight="1" x14ac:dyDescent="0.2">
      <c r="A45" s="679">
        <f>'RESUMEN REGION'!A51</f>
        <v>0</v>
      </c>
      <c r="B45" s="679">
        <f>'RESUMEN REGION'!B51</f>
        <v>0</v>
      </c>
      <c r="C45" s="679">
        <f>'RESUMEN REGION'!C51</f>
        <v>0</v>
      </c>
      <c r="D45" s="595">
        <f>'RESUMEN REGION'!E51</f>
        <v>0</v>
      </c>
      <c r="E45" s="596" t="str">
        <f t="shared" si="2"/>
        <v/>
      </c>
      <c r="F45" s="662"/>
      <c r="G45" s="663"/>
      <c r="H45" s="656"/>
      <c r="I45" s="662"/>
      <c r="J45" s="649"/>
      <c r="K45" s="656"/>
      <c r="L45" s="662"/>
      <c r="M45" s="663"/>
      <c r="N45" s="656"/>
      <c r="O45" s="657"/>
      <c r="P45" s="665"/>
      <c r="Q45" s="658"/>
      <c r="R45" s="659"/>
      <c r="S45" s="659"/>
      <c r="T45" s="659"/>
      <c r="U45" s="660"/>
      <c r="V45" s="661"/>
      <c r="W45" s="7"/>
      <c r="X45" s="292" t="str">
        <f t="shared" si="8"/>
        <v/>
      </c>
      <c r="Y45" s="292" t="str">
        <f t="shared" si="9"/>
        <v/>
      </c>
      <c r="Z45" s="292" t="str">
        <f t="shared" si="10"/>
        <v/>
      </c>
      <c r="AA45" s="293" t="str">
        <f t="shared" si="11"/>
        <v/>
      </c>
      <c r="AB45" s="284" t="str">
        <f t="shared" si="12"/>
        <v/>
      </c>
      <c r="AC45" s="284"/>
      <c r="AD45" s="284"/>
      <c r="AE45" s="284"/>
      <c r="AF45" s="284"/>
      <c r="AG45" s="284"/>
      <c r="AH45" s="284"/>
      <c r="AI45" s="284"/>
      <c r="AJ45" s="284"/>
      <c r="AK45" s="284"/>
      <c r="AL45" s="294" t="str">
        <f>+IF('EV ADM FINANCIERA'!F45="X",'EV ADM FINANCIERA'!$F$8,IF('EV ADM FINANCIERA'!G45="X",'EV ADM FINANCIERA'!$G$8,IF('EV ADM FINANCIERA'!H45="X",'EV ADM FINANCIERA'!$H$8,"")))</f>
        <v/>
      </c>
      <c r="AM45" s="294" t="str">
        <f>+IF('EV ADM FINANCIERA'!I45="X",'EV ADM FINANCIERA'!$F$8,IF('EV ADM FINANCIERA'!J45="X",'EV ADM FINANCIERA'!$G$8,IF('EV ADM FINANCIERA'!K45="X",'EV ADM FINANCIERA'!$H$8,"")))</f>
        <v/>
      </c>
      <c r="AN45" s="294" t="str">
        <f>+IF('EV ADM FINANCIERA'!L45="X",'EV ADM FINANCIERA'!$F$8,IF('EV ADM FINANCIERA'!M45="X",'EV ADM FINANCIERA'!$G$8,IF('EV ADM FINANCIERA'!N45="X",'EV ADM FINANCIERA'!$H$8,"")))</f>
        <v/>
      </c>
      <c r="AO45" s="294" t="str">
        <f>+IF('EV ADM FINANCIERA'!O45="X",'EV ADM FINANCIERA'!$O$8,IF('EV ADM FINANCIERA'!P45="X",'EV ADM FINANCIERA'!$P$8,""))</f>
        <v/>
      </c>
      <c r="AP45" s="7"/>
    </row>
    <row r="46" spans="1:42" ht="15" customHeight="1" x14ac:dyDescent="0.2">
      <c r="A46" s="679">
        <f>'RESUMEN REGION'!A52</f>
        <v>0</v>
      </c>
      <c r="B46" s="679">
        <f>'RESUMEN REGION'!B52</f>
        <v>0</v>
      </c>
      <c r="C46" s="679">
        <f>'RESUMEN REGION'!C52</f>
        <v>0</v>
      </c>
      <c r="D46" s="595">
        <f>'RESUMEN REGION'!E52</f>
        <v>0</v>
      </c>
      <c r="E46" s="596" t="str">
        <f t="shared" si="2"/>
        <v/>
      </c>
      <c r="F46" s="662"/>
      <c r="G46" s="663"/>
      <c r="H46" s="656"/>
      <c r="I46" s="662"/>
      <c r="J46" s="649"/>
      <c r="K46" s="656"/>
      <c r="L46" s="662"/>
      <c r="M46" s="663"/>
      <c r="N46" s="656"/>
      <c r="O46" s="657"/>
      <c r="P46" s="665"/>
      <c r="Q46" s="658"/>
      <c r="R46" s="659"/>
      <c r="S46" s="659"/>
      <c r="T46" s="659"/>
      <c r="U46" s="660"/>
      <c r="V46" s="664"/>
      <c r="W46" s="7"/>
      <c r="X46" s="292" t="str">
        <f t="shared" si="8"/>
        <v/>
      </c>
      <c r="Y46" s="292" t="str">
        <f t="shared" si="9"/>
        <v/>
      </c>
      <c r="Z46" s="292" t="str">
        <f t="shared" si="10"/>
        <v/>
      </c>
      <c r="AA46" s="293" t="str">
        <f t="shared" si="11"/>
        <v/>
      </c>
      <c r="AB46" s="284" t="str">
        <f t="shared" si="12"/>
        <v/>
      </c>
      <c r="AC46" s="284"/>
      <c r="AD46" s="284"/>
      <c r="AE46" s="284"/>
      <c r="AF46" s="284"/>
      <c r="AG46" s="284"/>
      <c r="AH46" s="284"/>
      <c r="AI46" s="284"/>
      <c r="AJ46" s="284"/>
      <c r="AK46" s="284"/>
      <c r="AL46" s="294" t="str">
        <f>+IF('EV ADM FINANCIERA'!F46="X",'EV ADM FINANCIERA'!$F$8,IF('EV ADM FINANCIERA'!G46="X",'EV ADM FINANCIERA'!$G$8,IF('EV ADM FINANCIERA'!H46="X",'EV ADM FINANCIERA'!$H$8,"")))</f>
        <v/>
      </c>
      <c r="AM46" s="294" t="str">
        <f>+IF('EV ADM FINANCIERA'!I46="X",'EV ADM FINANCIERA'!$F$8,IF('EV ADM FINANCIERA'!J46="X",'EV ADM FINANCIERA'!$G$8,IF('EV ADM FINANCIERA'!K46="X",'EV ADM FINANCIERA'!$H$8,"")))</f>
        <v/>
      </c>
      <c r="AN46" s="294" t="str">
        <f>+IF('EV ADM FINANCIERA'!L46="X",'EV ADM FINANCIERA'!$F$8,IF('EV ADM FINANCIERA'!M46="X",'EV ADM FINANCIERA'!$G$8,IF('EV ADM FINANCIERA'!N46="X",'EV ADM FINANCIERA'!$H$8,"")))</f>
        <v/>
      </c>
      <c r="AO46" s="294" t="str">
        <f>+IF('EV ADM FINANCIERA'!O46="X",'EV ADM FINANCIERA'!$O$8,IF('EV ADM FINANCIERA'!P46="X",'EV ADM FINANCIERA'!$P$8,""))</f>
        <v/>
      </c>
      <c r="AP46" s="7"/>
    </row>
    <row r="47" spans="1:42" ht="15" customHeight="1" x14ac:dyDescent="0.2">
      <c r="A47" s="679">
        <f>'RESUMEN REGION'!A53</f>
        <v>0</v>
      </c>
      <c r="B47" s="679">
        <f>'RESUMEN REGION'!B53</f>
        <v>0</v>
      </c>
      <c r="C47" s="679">
        <f>'RESUMEN REGION'!C53</f>
        <v>0</v>
      </c>
      <c r="D47" s="595">
        <f>'RESUMEN REGION'!E53</f>
        <v>0</v>
      </c>
      <c r="E47" s="596" t="str">
        <f t="shared" si="2"/>
        <v/>
      </c>
      <c r="F47" s="662"/>
      <c r="G47" s="663"/>
      <c r="H47" s="656"/>
      <c r="I47" s="662"/>
      <c r="J47" s="649"/>
      <c r="K47" s="656"/>
      <c r="L47" s="662"/>
      <c r="M47" s="663"/>
      <c r="N47" s="656"/>
      <c r="O47" s="657"/>
      <c r="P47" s="665"/>
      <c r="Q47" s="658"/>
      <c r="R47" s="659"/>
      <c r="S47" s="659"/>
      <c r="T47" s="659"/>
      <c r="U47" s="660"/>
      <c r="V47" s="664"/>
      <c r="W47" s="7"/>
      <c r="X47" s="292" t="str">
        <f t="shared" si="8"/>
        <v/>
      </c>
      <c r="Y47" s="292" t="str">
        <f t="shared" si="9"/>
        <v/>
      </c>
      <c r="Z47" s="292" t="str">
        <f t="shared" si="10"/>
        <v/>
      </c>
      <c r="AA47" s="293" t="str">
        <f t="shared" si="11"/>
        <v/>
      </c>
      <c r="AB47" s="284" t="str">
        <f t="shared" si="12"/>
        <v/>
      </c>
      <c r="AC47" s="284"/>
      <c r="AD47" s="284"/>
      <c r="AE47" s="284"/>
      <c r="AF47" s="284"/>
      <c r="AG47" s="284"/>
      <c r="AH47" s="284"/>
      <c r="AI47" s="284"/>
      <c r="AJ47" s="284"/>
      <c r="AK47" s="284"/>
      <c r="AL47" s="294" t="str">
        <f>+IF('EV ADM FINANCIERA'!F47="X",'EV ADM FINANCIERA'!$F$8,IF('EV ADM FINANCIERA'!G47="X",'EV ADM FINANCIERA'!$G$8,IF('EV ADM FINANCIERA'!H47="X",'EV ADM FINANCIERA'!$H$8,"")))</f>
        <v/>
      </c>
      <c r="AM47" s="294" t="str">
        <f>+IF('EV ADM FINANCIERA'!I47="X",'EV ADM FINANCIERA'!$F$8,IF('EV ADM FINANCIERA'!J47="X",'EV ADM FINANCIERA'!$G$8,IF('EV ADM FINANCIERA'!K47="X",'EV ADM FINANCIERA'!$H$8,"")))</f>
        <v/>
      </c>
      <c r="AN47" s="294" t="str">
        <f>+IF('EV ADM FINANCIERA'!L47="X",'EV ADM FINANCIERA'!$F$8,IF('EV ADM FINANCIERA'!M47="X",'EV ADM FINANCIERA'!$G$8,IF('EV ADM FINANCIERA'!N47="X",'EV ADM FINANCIERA'!$H$8,"")))</f>
        <v/>
      </c>
      <c r="AO47" s="294" t="str">
        <f>+IF('EV ADM FINANCIERA'!O47="X",'EV ADM FINANCIERA'!$O$8,IF('EV ADM FINANCIERA'!P47="X",'EV ADM FINANCIERA'!$P$8,""))</f>
        <v/>
      </c>
      <c r="AP47" s="7"/>
    </row>
    <row r="48" spans="1:42" ht="15" customHeight="1" x14ac:dyDescent="0.2">
      <c r="A48" s="679">
        <f>'RESUMEN REGION'!A54</f>
        <v>0</v>
      </c>
      <c r="B48" s="679">
        <f>'RESUMEN REGION'!B54</f>
        <v>0</v>
      </c>
      <c r="C48" s="679">
        <f>'RESUMEN REGION'!C54</f>
        <v>0</v>
      </c>
      <c r="D48" s="595">
        <f>'RESUMEN REGION'!E54</f>
        <v>0</v>
      </c>
      <c r="E48" s="596" t="str">
        <f t="shared" si="2"/>
        <v/>
      </c>
      <c r="F48" s="658"/>
      <c r="G48" s="659"/>
      <c r="H48" s="656"/>
      <c r="I48" s="658"/>
      <c r="J48" s="653"/>
      <c r="K48" s="656"/>
      <c r="L48" s="658"/>
      <c r="M48" s="659"/>
      <c r="N48" s="656"/>
      <c r="O48" s="666"/>
      <c r="P48" s="665"/>
      <c r="Q48" s="658"/>
      <c r="R48" s="659"/>
      <c r="S48" s="659"/>
      <c r="T48" s="659"/>
      <c r="U48" s="660"/>
      <c r="V48" s="661"/>
      <c r="W48" s="7"/>
      <c r="X48" s="292" t="str">
        <f t="shared" si="8"/>
        <v/>
      </c>
      <c r="Y48" s="292" t="str">
        <f t="shared" si="9"/>
        <v/>
      </c>
      <c r="Z48" s="292" t="str">
        <f t="shared" si="10"/>
        <v/>
      </c>
      <c r="AA48" s="293" t="str">
        <f t="shared" si="11"/>
        <v/>
      </c>
      <c r="AB48" s="284" t="str">
        <f t="shared" si="12"/>
        <v/>
      </c>
      <c r="AC48" s="284"/>
      <c r="AD48" s="284"/>
      <c r="AE48" s="284"/>
      <c r="AF48" s="284"/>
      <c r="AG48" s="284"/>
      <c r="AH48" s="284"/>
      <c r="AI48" s="284"/>
      <c r="AJ48" s="284"/>
      <c r="AK48" s="284"/>
      <c r="AL48" s="294" t="str">
        <f>+IF('EV ADM FINANCIERA'!F48="X",'EV ADM FINANCIERA'!$F$8,IF('EV ADM FINANCIERA'!G48="X",'EV ADM FINANCIERA'!$G$8,IF('EV ADM FINANCIERA'!H48="X",'EV ADM FINANCIERA'!$H$8,"")))</f>
        <v/>
      </c>
      <c r="AM48" s="294" t="str">
        <f>+IF('EV ADM FINANCIERA'!I48="X",'EV ADM FINANCIERA'!$F$8,IF('EV ADM FINANCIERA'!J48="X",'EV ADM FINANCIERA'!$G$8,IF('EV ADM FINANCIERA'!K48="X",'EV ADM FINANCIERA'!$H$8,"")))</f>
        <v/>
      </c>
      <c r="AN48" s="294" t="str">
        <f>+IF('EV ADM FINANCIERA'!L48="X",'EV ADM FINANCIERA'!$F$8,IF('EV ADM FINANCIERA'!M48="X",'EV ADM FINANCIERA'!$G$8,IF('EV ADM FINANCIERA'!N48="X",'EV ADM FINANCIERA'!$H$8,"")))</f>
        <v/>
      </c>
      <c r="AO48" s="294" t="str">
        <f>+IF('EV ADM FINANCIERA'!O48="X",'EV ADM FINANCIERA'!$O$8,IF('EV ADM FINANCIERA'!P48="X",'EV ADM FINANCIERA'!$P$8,""))</f>
        <v/>
      </c>
      <c r="AP48" s="7"/>
    </row>
    <row r="49" spans="1:42" ht="15" customHeight="1" x14ac:dyDescent="0.2">
      <c r="A49" s="679">
        <f>'RESUMEN REGION'!A55</f>
        <v>0</v>
      </c>
      <c r="B49" s="679">
        <f>'RESUMEN REGION'!B55</f>
        <v>0</v>
      </c>
      <c r="C49" s="679">
        <f>'RESUMEN REGION'!C55</f>
        <v>0</v>
      </c>
      <c r="D49" s="595">
        <f>'RESUMEN REGION'!E55</f>
        <v>0</v>
      </c>
      <c r="E49" s="596" t="str">
        <f t="shared" si="2"/>
        <v/>
      </c>
      <c r="F49" s="648"/>
      <c r="G49" s="649"/>
      <c r="H49" s="650"/>
      <c r="I49" s="648"/>
      <c r="J49" s="649"/>
      <c r="K49" s="650"/>
      <c r="L49" s="648"/>
      <c r="M49" s="649"/>
      <c r="N49" s="650"/>
      <c r="O49" s="651"/>
      <c r="P49" s="652"/>
      <c r="Q49" s="515"/>
      <c r="R49" s="653"/>
      <c r="S49" s="653"/>
      <c r="T49" s="653"/>
      <c r="U49" s="660"/>
      <c r="V49" s="661"/>
      <c r="W49" s="7"/>
      <c r="X49" s="292" t="str">
        <f t="shared" si="8"/>
        <v/>
      </c>
      <c r="Y49" s="292" t="str">
        <f t="shared" si="9"/>
        <v/>
      </c>
      <c r="Z49" s="292" t="str">
        <f t="shared" si="10"/>
        <v/>
      </c>
      <c r="AA49" s="293" t="str">
        <f t="shared" si="11"/>
        <v/>
      </c>
      <c r="AB49" s="284" t="str">
        <f t="shared" si="12"/>
        <v/>
      </c>
      <c r="AC49" s="284"/>
      <c r="AD49" s="284"/>
      <c r="AE49" s="284"/>
      <c r="AF49" s="284"/>
      <c r="AG49" s="284"/>
      <c r="AH49" s="284"/>
      <c r="AI49" s="284"/>
      <c r="AJ49" s="284"/>
      <c r="AK49" s="284"/>
      <c r="AL49" s="294" t="str">
        <f>+IF('EV ADM FINANCIERA'!F49="X",'EV ADM FINANCIERA'!$F$8,IF('EV ADM FINANCIERA'!G49="X",'EV ADM FINANCIERA'!$G$8,IF('EV ADM FINANCIERA'!H49="X",'EV ADM FINANCIERA'!$H$8,"")))</f>
        <v/>
      </c>
      <c r="AM49" s="294" t="str">
        <f>+IF('EV ADM FINANCIERA'!I49="X",'EV ADM FINANCIERA'!$F$8,IF('EV ADM FINANCIERA'!J49="X",'EV ADM FINANCIERA'!$G$8,IF('EV ADM FINANCIERA'!K49="X",'EV ADM FINANCIERA'!$H$8,"")))</f>
        <v/>
      </c>
      <c r="AN49" s="294" t="str">
        <f>+IF('EV ADM FINANCIERA'!L49="X",'EV ADM FINANCIERA'!$F$8,IF('EV ADM FINANCIERA'!M49="X",'EV ADM FINANCIERA'!$G$8,IF('EV ADM FINANCIERA'!N49="X",'EV ADM FINANCIERA'!$H$8,"")))</f>
        <v/>
      </c>
      <c r="AO49" s="294" t="str">
        <f>+IF('EV ADM FINANCIERA'!O49="X",'EV ADM FINANCIERA'!$O$8,IF('EV ADM FINANCIERA'!P49="X",'EV ADM FINANCIERA'!$P$8,""))</f>
        <v/>
      </c>
      <c r="AP49" s="7"/>
    </row>
    <row r="50" spans="1:42" ht="15" customHeight="1" x14ac:dyDescent="0.2">
      <c r="A50" s="679">
        <f>'RESUMEN REGION'!A56</f>
        <v>0</v>
      </c>
      <c r="B50" s="679">
        <f>'RESUMEN REGION'!B56</f>
        <v>0</v>
      </c>
      <c r="C50" s="679">
        <f>'RESUMEN REGION'!C56</f>
        <v>0</v>
      </c>
      <c r="D50" s="595">
        <f>'RESUMEN REGION'!E56</f>
        <v>0</v>
      </c>
      <c r="E50" s="596" t="str">
        <f t="shared" si="2"/>
        <v/>
      </c>
      <c r="F50" s="515"/>
      <c r="G50" s="653"/>
      <c r="H50" s="667"/>
      <c r="I50" s="653"/>
      <c r="J50" s="653"/>
      <c r="K50" s="667"/>
      <c r="L50" s="653"/>
      <c r="M50" s="653"/>
      <c r="N50" s="667"/>
      <c r="O50" s="668"/>
      <c r="P50" s="653"/>
      <c r="Q50" s="653"/>
      <c r="R50" s="653"/>
      <c r="S50" s="653"/>
      <c r="T50" s="653"/>
      <c r="U50" s="521"/>
      <c r="V50" s="516"/>
      <c r="W50" s="7"/>
      <c r="X50" s="292" t="str">
        <f t="shared" si="8"/>
        <v/>
      </c>
      <c r="Y50" s="292" t="str">
        <f t="shared" si="9"/>
        <v/>
      </c>
      <c r="Z50" s="292" t="str">
        <f t="shared" si="10"/>
        <v/>
      </c>
      <c r="AA50" s="293" t="str">
        <f t="shared" si="11"/>
        <v/>
      </c>
      <c r="AB50" s="284" t="str">
        <f t="shared" si="12"/>
        <v/>
      </c>
      <c r="AC50" s="284"/>
      <c r="AD50" s="284"/>
      <c r="AE50" s="284"/>
      <c r="AF50" s="284"/>
      <c r="AG50" s="284"/>
      <c r="AH50" s="284"/>
      <c r="AI50" s="284"/>
      <c r="AJ50" s="284"/>
      <c r="AK50" s="284"/>
      <c r="AL50" s="294" t="str">
        <f>+IF('EV ADM FINANCIERA'!F50="X",'EV ADM FINANCIERA'!$F$8,IF('EV ADM FINANCIERA'!G50="X",'EV ADM FINANCIERA'!$G$8,IF('EV ADM FINANCIERA'!H50="X",'EV ADM FINANCIERA'!$H$8,"")))</f>
        <v/>
      </c>
      <c r="AM50" s="294" t="str">
        <f>+IF('EV ADM FINANCIERA'!I50="X",'EV ADM FINANCIERA'!$F$8,IF('EV ADM FINANCIERA'!J50="X",'EV ADM FINANCIERA'!$G$8,IF('EV ADM FINANCIERA'!K50="X",'EV ADM FINANCIERA'!$H$8,"")))</f>
        <v/>
      </c>
      <c r="AN50" s="294" t="str">
        <f>+IF('EV ADM FINANCIERA'!L50="X",'EV ADM FINANCIERA'!$F$8,IF('EV ADM FINANCIERA'!M50="X",'EV ADM FINANCIERA'!$G$8,IF('EV ADM FINANCIERA'!N50="X",'EV ADM FINANCIERA'!$H$8,"")))</f>
        <v/>
      </c>
      <c r="AO50" s="294" t="str">
        <f>+IF('EV ADM FINANCIERA'!O50="X",'EV ADM FINANCIERA'!$O$8,IF('EV ADM FINANCIERA'!P50="X",'EV ADM FINANCIERA'!$P$8,""))</f>
        <v/>
      </c>
      <c r="AP50" s="7"/>
    </row>
    <row r="51" spans="1:42" ht="15" customHeight="1" x14ac:dyDescent="0.2">
      <c r="A51" s="679">
        <f>'RESUMEN REGION'!A57</f>
        <v>0</v>
      </c>
      <c r="B51" s="679">
        <f>'RESUMEN REGION'!B57</f>
        <v>0</v>
      </c>
      <c r="C51" s="679">
        <f>'RESUMEN REGION'!C57</f>
        <v>0</v>
      </c>
      <c r="D51" s="595">
        <f>'RESUMEN REGION'!E57</f>
        <v>0</v>
      </c>
      <c r="E51" s="596" t="str">
        <f t="shared" si="2"/>
        <v/>
      </c>
      <c r="F51" s="515"/>
      <c r="G51" s="653"/>
      <c r="H51" s="667"/>
      <c r="I51" s="653"/>
      <c r="J51" s="653"/>
      <c r="K51" s="667"/>
      <c r="L51" s="653"/>
      <c r="M51" s="653"/>
      <c r="N51" s="667"/>
      <c r="O51" s="668"/>
      <c r="P51" s="653"/>
      <c r="Q51" s="653"/>
      <c r="R51" s="653"/>
      <c r="S51" s="653"/>
      <c r="T51" s="653"/>
      <c r="U51" s="521"/>
      <c r="V51" s="516"/>
      <c r="W51" s="7"/>
      <c r="X51" s="292" t="str">
        <f t="shared" si="8"/>
        <v/>
      </c>
      <c r="Y51" s="292" t="str">
        <f t="shared" si="9"/>
        <v/>
      </c>
      <c r="Z51" s="292" t="str">
        <f t="shared" si="10"/>
        <v/>
      </c>
      <c r="AA51" s="293" t="str">
        <f t="shared" si="11"/>
        <v/>
      </c>
      <c r="AB51" s="284" t="str">
        <f t="shared" si="12"/>
        <v/>
      </c>
      <c r="AC51" s="284"/>
      <c r="AD51" s="284"/>
      <c r="AE51" s="284"/>
      <c r="AF51" s="284"/>
      <c r="AG51" s="284"/>
      <c r="AH51" s="284"/>
      <c r="AI51" s="284"/>
      <c r="AJ51" s="284"/>
      <c r="AK51" s="284"/>
      <c r="AL51" s="294" t="str">
        <f>+IF('EV ADM FINANCIERA'!F51="X",'EV ADM FINANCIERA'!$F$8,IF('EV ADM FINANCIERA'!G51="X",'EV ADM FINANCIERA'!$G$8,IF('EV ADM FINANCIERA'!H51="X",'EV ADM FINANCIERA'!$H$8,"")))</f>
        <v/>
      </c>
      <c r="AM51" s="294" t="str">
        <f>+IF('EV ADM FINANCIERA'!I51="X",'EV ADM FINANCIERA'!$F$8,IF('EV ADM FINANCIERA'!J51="X",'EV ADM FINANCIERA'!$G$8,IF('EV ADM FINANCIERA'!K51="X",'EV ADM FINANCIERA'!$H$8,"")))</f>
        <v/>
      </c>
      <c r="AN51" s="294" t="str">
        <f>+IF('EV ADM FINANCIERA'!L51="X",'EV ADM FINANCIERA'!$F$8,IF('EV ADM FINANCIERA'!M51="X",'EV ADM FINANCIERA'!$G$8,IF('EV ADM FINANCIERA'!N51="X",'EV ADM FINANCIERA'!$H$8,"")))</f>
        <v/>
      </c>
      <c r="AO51" s="294" t="str">
        <f>+IF('EV ADM FINANCIERA'!O51="X",'EV ADM FINANCIERA'!$O$8,IF('EV ADM FINANCIERA'!P51="X",'EV ADM FINANCIERA'!$P$8,""))</f>
        <v/>
      </c>
      <c r="AP51" s="7"/>
    </row>
    <row r="52" spans="1:42" ht="15" customHeight="1" x14ac:dyDescent="0.2">
      <c r="A52" s="679">
        <f>'RESUMEN REGION'!A58</f>
        <v>0</v>
      </c>
      <c r="B52" s="679">
        <f>'RESUMEN REGION'!B58</f>
        <v>0</v>
      </c>
      <c r="C52" s="679">
        <f>'RESUMEN REGION'!C58</f>
        <v>0</v>
      </c>
      <c r="D52" s="595">
        <f>'RESUMEN REGION'!E58</f>
        <v>0</v>
      </c>
      <c r="E52" s="596" t="str">
        <f t="shared" si="2"/>
        <v/>
      </c>
      <c r="F52" s="515"/>
      <c r="G52" s="653"/>
      <c r="H52" s="667"/>
      <c r="I52" s="653"/>
      <c r="J52" s="653"/>
      <c r="K52" s="667"/>
      <c r="L52" s="653"/>
      <c r="M52" s="653"/>
      <c r="N52" s="667"/>
      <c r="O52" s="668"/>
      <c r="P52" s="653"/>
      <c r="Q52" s="653"/>
      <c r="R52" s="653"/>
      <c r="S52" s="653"/>
      <c r="T52" s="653"/>
      <c r="U52" s="521"/>
      <c r="V52" s="516"/>
      <c r="W52" s="7"/>
      <c r="X52" s="292" t="str">
        <f t="shared" si="8"/>
        <v/>
      </c>
      <c r="Y52" s="292" t="str">
        <f t="shared" si="9"/>
        <v/>
      </c>
      <c r="Z52" s="292" t="str">
        <f t="shared" si="10"/>
        <v/>
      </c>
      <c r="AA52" s="293" t="str">
        <f t="shared" si="11"/>
        <v/>
      </c>
      <c r="AB52" s="284" t="str">
        <f t="shared" si="12"/>
        <v/>
      </c>
      <c r="AC52" s="284"/>
      <c r="AD52" s="284"/>
      <c r="AE52" s="284"/>
      <c r="AF52" s="284"/>
      <c r="AG52" s="284"/>
      <c r="AH52" s="284"/>
      <c r="AI52" s="284"/>
      <c r="AJ52" s="284"/>
      <c r="AK52" s="284"/>
      <c r="AL52" s="294" t="str">
        <f>+IF('EV ADM FINANCIERA'!F52="X",'EV ADM FINANCIERA'!$F$8,IF('EV ADM FINANCIERA'!G52="X",'EV ADM FINANCIERA'!$G$8,IF('EV ADM FINANCIERA'!H52="X",'EV ADM FINANCIERA'!$H$8,"")))</f>
        <v/>
      </c>
      <c r="AM52" s="294" t="str">
        <f>+IF('EV ADM FINANCIERA'!I52="X",'EV ADM FINANCIERA'!$F$8,IF('EV ADM FINANCIERA'!J52="X",'EV ADM FINANCIERA'!$G$8,IF('EV ADM FINANCIERA'!K52="X",'EV ADM FINANCIERA'!$H$8,"")))</f>
        <v/>
      </c>
      <c r="AN52" s="294" t="str">
        <f>+IF('EV ADM FINANCIERA'!L52="X",'EV ADM FINANCIERA'!$F$8,IF('EV ADM FINANCIERA'!M52="X",'EV ADM FINANCIERA'!$G$8,IF('EV ADM FINANCIERA'!N52="X",'EV ADM FINANCIERA'!$H$8,"")))</f>
        <v/>
      </c>
      <c r="AO52" s="294" t="str">
        <f>+IF('EV ADM FINANCIERA'!O52="X",'EV ADM FINANCIERA'!$O$8,IF('EV ADM FINANCIERA'!P52="X",'EV ADM FINANCIERA'!$P$8,""))</f>
        <v/>
      </c>
      <c r="AP52" s="7"/>
    </row>
    <row r="53" spans="1:42" ht="15" customHeight="1" x14ac:dyDescent="0.2">
      <c r="A53" s="679">
        <f>'RESUMEN REGION'!A59</f>
        <v>0</v>
      </c>
      <c r="B53" s="679">
        <f>'RESUMEN REGION'!B59</f>
        <v>0</v>
      </c>
      <c r="C53" s="679">
        <f>'RESUMEN REGION'!C59</f>
        <v>0</v>
      </c>
      <c r="D53" s="595">
        <f>'RESUMEN REGION'!E59</f>
        <v>0</v>
      </c>
      <c r="E53" s="596" t="str">
        <f t="shared" si="2"/>
        <v/>
      </c>
      <c r="F53" s="515"/>
      <c r="G53" s="653"/>
      <c r="H53" s="667"/>
      <c r="I53" s="653"/>
      <c r="J53" s="653"/>
      <c r="K53" s="667"/>
      <c r="L53" s="653"/>
      <c r="M53" s="653"/>
      <c r="N53" s="667"/>
      <c r="O53" s="668"/>
      <c r="P53" s="653"/>
      <c r="Q53" s="653"/>
      <c r="R53" s="653"/>
      <c r="S53" s="653"/>
      <c r="T53" s="653"/>
      <c r="U53" s="521"/>
      <c r="V53" s="516"/>
      <c r="W53" s="7"/>
      <c r="X53" s="292" t="str">
        <f t="shared" si="8"/>
        <v/>
      </c>
      <c r="Y53" s="292" t="str">
        <f t="shared" si="9"/>
        <v/>
      </c>
      <c r="Z53" s="292" t="str">
        <f t="shared" si="10"/>
        <v/>
      </c>
      <c r="AA53" s="293" t="str">
        <f t="shared" si="11"/>
        <v/>
      </c>
      <c r="AB53" s="284" t="str">
        <f t="shared" si="12"/>
        <v/>
      </c>
      <c r="AC53" s="284"/>
      <c r="AD53" s="284"/>
      <c r="AE53" s="284"/>
      <c r="AF53" s="284"/>
      <c r="AG53" s="284"/>
      <c r="AH53" s="284"/>
      <c r="AI53" s="284"/>
      <c r="AJ53" s="284"/>
      <c r="AK53" s="284"/>
      <c r="AL53" s="294" t="str">
        <f>+IF('EV ADM FINANCIERA'!F53="X",'EV ADM FINANCIERA'!$F$8,IF('EV ADM FINANCIERA'!G53="X",'EV ADM FINANCIERA'!$G$8,IF('EV ADM FINANCIERA'!H53="X",'EV ADM FINANCIERA'!$H$8,"")))</f>
        <v/>
      </c>
      <c r="AM53" s="294" t="str">
        <f>+IF('EV ADM FINANCIERA'!I53="X",'EV ADM FINANCIERA'!$F$8,IF('EV ADM FINANCIERA'!J53="X",'EV ADM FINANCIERA'!$G$8,IF('EV ADM FINANCIERA'!K53="X",'EV ADM FINANCIERA'!$H$8,"")))</f>
        <v/>
      </c>
      <c r="AN53" s="294" t="str">
        <f>+IF('EV ADM FINANCIERA'!L53="X",'EV ADM FINANCIERA'!$F$8,IF('EV ADM FINANCIERA'!M53="X",'EV ADM FINANCIERA'!$G$8,IF('EV ADM FINANCIERA'!N53="X",'EV ADM FINANCIERA'!$H$8,"")))</f>
        <v/>
      </c>
      <c r="AO53" s="294" t="str">
        <f>+IF('EV ADM FINANCIERA'!O53="X",'EV ADM FINANCIERA'!$O$8,IF('EV ADM FINANCIERA'!P53="X",'EV ADM FINANCIERA'!$P$8,""))</f>
        <v/>
      </c>
      <c r="AP53" s="7"/>
    </row>
    <row r="54" spans="1:42" ht="15" customHeight="1" x14ac:dyDescent="0.2">
      <c r="A54" s="679">
        <f>'RESUMEN REGION'!A60</f>
        <v>0</v>
      </c>
      <c r="B54" s="679">
        <f>'RESUMEN REGION'!B60</f>
        <v>0</v>
      </c>
      <c r="C54" s="679">
        <f>'RESUMEN REGION'!C60</f>
        <v>0</v>
      </c>
      <c r="D54" s="595">
        <f>'RESUMEN REGION'!E60</f>
        <v>0</v>
      </c>
      <c r="E54" s="596" t="str">
        <f t="shared" si="2"/>
        <v/>
      </c>
      <c r="F54" s="515"/>
      <c r="G54" s="653"/>
      <c r="H54" s="667"/>
      <c r="I54" s="653"/>
      <c r="J54" s="653"/>
      <c r="K54" s="667"/>
      <c r="L54" s="653"/>
      <c r="M54" s="653"/>
      <c r="N54" s="667"/>
      <c r="O54" s="668"/>
      <c r="P54" s="653"/>
      <c r="Q54" s="653"/>
      <c r="R54" s="653"/>
      <c r="S54" s="653"/>
      <c r="T54" s="653"/>
      <c r="U54" s="521"/>
      <c r="V54" s="516"/>
      <c r="W54" s="7"/>
      <c r="X54" s="292" t="str">
        <f t="shared" si="8"/>
        <v/>
      </c>
      <c r="Y54" s="292" t="str">
        <f t="shared" si="9"/>
        <v/>
      </c>
      <c r="Z54" s="292" t="str">
        <f t="shared" si="10"/>
        <v/>
      </c>
      <c r="AA54" s="293" t="str">
        <f t="shared" si="11"/>
        <v/>
      </c>
      <c r="AB54" s="284" t="str">
        <f t="shared" si="12"/>
        <v/>
      </c>
      <c r="AC54" s="284"/>
      <c r="AD54" s="284"/>
      <c r="AE54" s="284"/>
      <c r="AF54" s="284"/>
      <c r="AG54" s="284"/>
      <c r="AH54" s="284"/>
      <c r="AI54" s="284"/>
      <c r="AJ54" s="284"/>
      <c r="AK54" s="284"/>
      <c r="AL54" s="294" t="str">
        <f>+IF('EV ADM FINANCIERA'!F54="X",'EV ADM FINANCIERA'!$F$8,IF('EV ADM FINANCIERA'!G54="X",'EV ADM FINANCIERA'!$G$8,IF('EV ADM FINANCIERA'!H54="X",'EV ADM FINANCIERA'!$H$8,"")))</f>
        <v/>
      </c>
      <c r="AM54" s="294" t="str">
        <f>+IF('EV ADM FINANCIERA'!I54="X",'EV ADM FINANCIERA'!$F$8,IF('EV ADM FINANCIERA'!J54="X",'EV ADM FINANCIERA'!$G$8,IF('EV ADM FINANCIERA'!K54="X",'EV ADM FINANCIERA'!$H$8,"")))</f>
        <v/>
      </c>
      <c r="AN54" s="294" t="str">
        <f>+IF('EV ADM FINANCIERA'!L54="X",'EV ADM FINANCIERA'!$F$8,IF('EV ADM FINANCIERA'!M54="X",'EV ADM FINANCIERA'!$G$8,IF('EV ADM FINANCIERA'!N54="X",'EV ADM FINANCIERA'!$H$8,"")))</f>
        <v/>
      </c>
      <c r="AO54" s="294" t="str">
        <f>+IF('EV ADM FINANCIERA'!O54="X",'EV ADM FINANCIERA'!$O$8,IF('EV ADM FINANCIERA'!P54="X",'EV ADM FINANCIERA'!$P$8,""))</f>
        <v/>
      </c>
      <c r="AP54" s="7"/>
    </row>
    <row r="55" spans="1:42" ht="15" customHeight="1" x14ac:dyDescent="0.2">
      <c r="A55" s="679">
        <f>'RESUMEN REGION'!A61</f>
        <v>0</v>
      </c>
      <c r="B55" s="679">
        <f>'RESUMEN REGION'!B61</f>
        <v>0</v>
      </c>
      <c r="C55" s="679">
        <f>'RESUMEN REGION'!C61</f>
        <v>0</v>
      </c>
      <c r="D55" s="595">
        <f>'RESUMEN REGION'!E61</f>
        <v>0</v>
      </c>
      <c r="E55" s="596" t="str">
        <f t="shared" si="2"/>
        <v/>
      </c>
      <c r="F55" s="515"/>
      <c r="G55" s="653"/>
      <c r="H55" s="667"/>
      <c r="I55" s="653"/>
      <c r="J55" s="653"/>
      <c r="K55" s="667"/>
      <c r="L55" s="653"/>
      <c r="M55" s="653"/>
      <c r="N55" s="667"/>
      <c r="O55" s="668"/>
      <c r="P55" s="653"/>
      <c r="Q55" s="653"/>
      <c r="R55" s="653"/>
      <c r="S55" s="653"/>
      <c r="T55" s="653"/>
      <c r="U55" s="521"/>
      <c r="V55" s="516"/>
      <c r="W55" s="7"/>
      <c r="X55" s="292" t="str">
        <f t="shared" si="8"/>
        <v/>
      </c>
      <c r="Y55" s="292" t="str">
        <f t="shared" si="9"/>
        <v/>
      </c>
      <c r="Z55" s="292" t="str">
        <f t="shared" si="10"/>
        <v/>
      </c>
      <c r="AA55" s="293" t="str">
        <f t="shared" si="11"/>
        <v/>
      </c>
      <c r="AB55" s="284" t="str">
        <f t="shared" si="12"/>
        <v/>
      </c>
      <c r="AC55" s="284"/>
      <c r="AD55" s="284"/>
      <c r="AE55" s="284"/>
      <c r="AF55" s="284"/>
      <c r="AG55" s="284"/>
      <c r="AH55" s="284"/>
      <c r="AI55" s="284"/>
      <c r="AJ55" s="284"/>
      <c r="AK55" s="284"/>
      <c r="AL55" s="294" t="str">
        <f>+IF('EV ADM FINANCIERA'!F55="X",'EV ADM FINANCIERA'!$F$8,IF('EV ADM FINANCIERA'!G55="X",'EV ADM FINANCIERA'!$G$8,IF('EV ADM FINANCIERA'!H55="X",'EV ADM FINANCIERA'!$H$8,"")))</f>
        <v/>
      </c>
      <c r="AM55" s="294" t="str">
        <f>+IF('EV ADM FINANCIERA'!I55="X",'EV ADM FINANCIERA'!$F$8,IF('EV ADM FINANCIERA'!J55="X",'EV ADM FINANCIERA'!$G$8,IF('EV ADM FINANCIERA'!K55="X",'EV ADM FINANCIERA'!$H$8,"")))</f>
        <v/>
      </c>
      <c r="AN55" s="294" t="str">
        <f>+IF('EV ADM FINANCIERA'!L55="X",'EV ADM FINANCIERA'!$F$8,IF('EV ADM FINANCIERA'!M55="X",'EV ADM FINANCIERA'!$G$8,IF('EV ADM FINANCIERA'!N55="X",'EV ADM FINANCIERA'!$H$8,"")))</f>
        <v/>
      </c>
      <c r="AO55" s="294" t="str">
        <f>+IF('EV ADM FINANCIERA'!O55="X",'EV ADM FINANCIERA'!$O$8,IF('EV ADM FINANCIERA'!P55="X",'EV ADM FINANCIERA'!$P$8,""))</f>
        <v/>
      </c>
      <c r="AP55" s="7"/>
    </row>
    <row r="56" spans="1:42" ht="15" customHeight="1" x14ac:dyDescent="0.2">
      <c r="A56" s="679">
        <f>'RESUMEN REGION'!A62</f>
        <v>0</v>
      </c>
      <c r="B56" s="679">
        <f>'RESUMEN REGION'!B62</f>
        <v>0</v>
      </c>
      <c r="C56" s="679">
        <f>'RESUMEN REGION'!C62</f>
        <v>0</v>
      </c>
      <c r="D56" s="595">
        <f>'RESUMEN REGION'!E62</f>
        <v>0</v>
      </c>
      <c r="E56" s="596" t="str">
        <f t="shared" si="2"/>
        <v/>
      </c>
      <c r="F56" s="515"/>
      <c r="G56" s="653"/>
      <c r="H56" s="667"/>
      <c r="I56" s="653"/>
      <c r="J56" s="653"/>
      <c r="K56" s="667"/>
      <c r="L56" s="653"/>
      <c r="M56" s="653"/>
      <c r="N56" s="667"/>
      <c r="O56" s="668"/>
      <c r="P56" s="653"/>
      <c r="Q56" s="653"/>
      <c r="R56" s="653"/>
      <c r="S56" s="653"/>
      <c r="T56" s="653"/>
      <c r="U56" s="521"/>
      <c r="V56" s="516"/>
      <c r="W56" s="7"/>
      <c r="X56" s="292" t="str">
        <f t="shared" si="8"/>
        <v/>
      </c>
      <c r="Y56" s="292" t="str">
        <f t="shared" si="9"/>
        <v/>
      </c>
      <c r="Z56" s="292" t="str">
        <f t="shared" si="10"/>
        <v/>
      </c>
      <c r="AA56" s="293" t="str">
        <f t="shared" si="11"/>
        <v/>
      </c>
      <c r="AB56" s="284" t="str">
        <f t="shared" si="12"/>
        <v/>
      </c>
      <c r="AC56" s="284"/>
      <c r="AD56" s="284"/>
      <c r="AE56" s="284"/>
      <c r="AF56" s="284"/>
      <c r="AG56" s="284"/>
      <c r="AH56" s="284"/>
      <c r="AI56" s="284"/>
      <c r="AJ56" s="284"/>
      <c r="AK56" s="284"/>
      <c r="AL56" s="294" t="str">
        <f>+IF('EV ADM FINANCIERA'!F56="X",'EV ADM FINANCIERA'!$F$8,IF('EV ADM FINANCIERA'!G56="X",'EV ADM FINANCIERA'!$G$8,IF('EV ADM FINANCIERA'!H56="X",'EV ADM FINANCIERA'!$H$8,"")))</f>
        <v/>
      </c>
      <c r="AM56" s="294" t="str">
        <f>+IF('EV ADM FINANCIERA'!I56="X",'EV ADM FINANCIERA'!$F$8,IF('EV ADM FINANCIERA'!J56="X",'EV ADM FINANCIERA'!$G$8,IF('EV ADM FINANCIERA'!K56="X",'EV ADM FINANCIERA'!$H$8,"")))</f>
        <v/>
      </c>
      <c r="AN56" s="294" t="str">
        <f>+IF('EV ADM FINANCIERA'!L56="X",'EV ADM FINANCIERA'!$F$8,IF('EV ADM FINANCIERA'!M56="X",'EV ADM FINANCIERA'!$G$8,IF('EV ADM FINANCIERA'!N56="X",'EV ADM FINANCIERA'!$H$8,"")))</f>
        <v/>
      </c>
      <c r="AO56" s="294" t="str">
        <f>+IF('EV ADM FINANCIERA'!O56="X",'EV ADM FINANCIERA'!$O$8,IF('EV ADM FINANCIERA'!P56="X",'EV ADM FINANCIERA'!$P$8,""))</f>
        <v/>
      </c>
      <c r="AP56" s="7"/>
    </row>
    <row r="57" spans="1:42" ht="15" customHeight="1" x14ac:dyDescent="0.2">
      <c r="A57" s="679">
        <f>'RESUMEN REGION'!A63</f>
        <v>0</v>
      </c>
      <c r="B57" s="679">
        <f>'RESUMEN REGION'!B63</f>
        <v>0</v>
      </c>
      <c r="C57" s="679">
        <f>'RESUMEN REGION'!C63</f>
        <v>0</v>
      </c>
      <c r="D57" s="595">
        <f>'RESUMEN REGION'!E63</f>
        <v>0</v>
      </c>
      <c r="E57" s="596" t="str">
        <f t="shared" si="2"/>
        <v/>
      </c>
      <c r="F57" s="515"/>
      <c r="G57" s="653"/>
      <c r="H57" s="667"/>
      <c r="I57" s="653"/>
      <c r="J57" s="653"/>
      <c r="K57" s="667"/>
      <c r="L57" s="653"/>
      <c r="M57" s="653"/>
      <c r="N57" s="667"/>
      <c r="O57" s="668"/>
      <c r="P57" s="653"/>
      <c r="Q57" s="653"/>
      <c r="R57" s="653"/>
      <c r="S57" s="653"/>
      <c r="T57" s="653"/>
      <c r="U57" s="521"/>
      <c r="V57" s="516"/>
      <c r="W57" s="7"/>
      <c r="X57" s="292" t="str">
        <f t="shared" si="8"/>
        <v/>
      </c>
      <c r="Y57" s="292" t="str">
        <f t="shared" si="9"/>
        <v/>
      </c>
      <c r="Z57" s="292" t="str">
        <f t="shared" si="10"/>
        <v/>
      </c>
      <c r="AA57" s="293" t="str">
        <f t="shared" si="11"/>
        <v/>
      </c>
      <c r="AB57" s="284" t="str">
        <f t="shared" si="12"/>
        <v/>
      </c>
      <c r="AC57" s="284"/>
      <c r="AD57" s="284"/>
      <c r="AE57" s="284"/>
      <c r="AF57" s="284"/>
      <c r="AG57" s="284"/>
      <c r="AH57" s="284"/>
      <c r="AI57" s="284"/>
      <c r="AJ57" s="284"/>
      <c r="AK57" s="284"/>
      <c r="AL57" s="294" t="str">
        <f>+IF('EV ADM FINANCIERA'!F57="X",'EV ADM FINANCIERA'!$F$8,IF('EV ADM FINANCIERA'!G57="X",'EV ADM FINANCIERA'!$G$8,IF('EV ADM FINANCIERA'!H57="X",'EV ADM FINANCIERA'!$H$8,"")))</f>
        <v/>
      </c>
      <c r="AM57" s="294" t="str">
        <f>+IF('EV ADM FINANCIERA'!I57="X",'EV ADM FINANCIERA'!$F$8,IF('EV ADM FINANCIERA'!J57="X",'EV ADM FINANCIERA'!$G$8,IF('EV ADM FINANCIERA'!K57="X",'EV ADM FINANCIERA'!$H$8,"")))</f>
        <v/>
      </c>
      <c r="AN57" s="294" t="str">
        <f>+IF('EV ADM FINANCIERA'!L57="X",'EV ADM FINANCIERA'!$F$8,IF('EV ADM FINANCIERA'!M57="X",'EV ADM FINANCIERA'!$G$8,IF('EV ADM FINANCIERA'!N57="X",'EV ADM FINANCIERA'!$H$8,"")))</f>
        <v/>
      </c>
      <c r="AO57" s="294" t="str">
        <f>+IF('EV ADM FINANCIERA'!O57="X",'EV ADM FINANCIERA'!$O$8,IF('EV ADM FINANCIERA'!P57="X",'EV ADM FINANCIERA'!$P$8,""))</f>
        <v/>
      </c>
      <c r="AP57" s="7"/>
    </row>
    <row r="58" spans="1:42" ht="15" customHeight="1" x14ac:dyDescent="0.2">
      <c r="A58" s="679">
        <f>'RESUMEN REGION'!A64</f>
        <v>0</v>
      </c>
      <c r="B58" s="679">
        <f>'RESUMEN REGION'!B64</f>
        <v>0</v>
      </c>
      <c r="C58" s="679">
        <f>'RESUMEN REGION'!C64</f>
        <v>0</v>
      </c>
      <c r="D58" s="595">
        <f>'RESUMEN REGION'!E64</f>
        <v>0</v>
      </c>
      <c r="E58" s="596" t="str">
        <f t="shared" si="2"/>
        <v/>
      </c>
      <c r="F58" s="515"/>
      <c r="G58" s="653"/>
      <c r="H58" s="667"/>
      <c r="I58" s="653"/>
      <c r="J58" s="653"/>
      <c r="K58" s="667"/>
      <c r="L58" s="653"/>
      <c r="M58" s="653"/>
      <c r="N58" s="667"/>
      <c r="O58" s="668"/>
      <c r="P58" s="653"/>
      <c r="Q58" s="653"/>
      <c r="R58" s="653"/>
      <c r="S58" s="653"/>
      <c r="T58" s="653"/>
      <c r="U58" s="521"/>
      <c r="V58" s="516"/>
      <c r="W58" s="7"/>
      <c r="X58" s="292" t="str">
        <f t="shared" si="8"/>
        <v/>
      </c>
      <c r="Y58" s="292" t="str">
        <f t="shared" si="9"/>
        <v/>
      </c>
      <c r="Z58" s="292" t="str">
        <f t="shared" si="10"/>
        <v/>
      </c>
      <c r="AA58" s="293" t="str">
        <f t="shared" si="11"/>
        <v/>
      </c>
      <c r="AB58" s="284" t="str">
        <f t="shared" si="12"/>
        <v/>
      </c>
      <c r="AC58" s="284"/>
      <c r="AD58" s="284"/>
      <c r="AE58" s="284"/>
      <c r="AF58" s="284"/>
      <c r="AG58" s="284"/>
      <c r="AH58" s="284"/>
      <c r="AI58" s="284"/>
      <c r="AJ58" s="284"/>
      <c r="AK58" s="284"/>
      <c r="AL58" s="294" t="str">
        <f>+IF('EV ADM FINANCIERA'!F58="X",'EV ADM FINANCIERA'!$F$8,IF('EV ADM FINANCIERA'!G58="X",'EV ADM FINANCIERA'!$G$8,IF('EV ADM FINANCIERA'!H58="X",'EV ADM FINANCIERA'!$H$8,"")))</f>
        <v/>
      </c>
      <c r="AM58" s="294" t="str">
        <f>+IF('EV ADM FINANCIERA'!I58="X",'EV ADM FINANCIERA'!$F$8,IF('EV ADM FINANCIERA'!J58="X",'EV ADM FINANCIERA'!$G$8,IF('EV ADM FINANCIERA'!K58="X",'EV ADM FINANCIERA'!$H$8,"")))</f>
        <v/>
      </c>
      <c r="AN58" s="294" t="str">
        <f>+IF('EV ADM FINANCIERA'!L58="X",'EV ADM FINANCIERA'!$F$8,IF('EV ADM FINANCIERA'!M58="X",'EV ADM FINANCIERA'!$G$8,IF('EV ADM FINANCIERA'!N58="X",'EV ADM FINANCIERA'!$H$8,"")))</f>
        <v/>
      </c>
      <c r="AO58" s="294" t="str">
        <f>+IF('EV ADM FINANCIERA'!O58="X",'EV ADM FINANCIERA'!$O$8,IF('EV ADM FINANCIERA'!P58="X",'EV ADM FINANCIERA'!$P$8,""))</f>
        <v/>
      </c>
      <c r="AP58" s="7"/>
    </row>
    <row r="59" spans="1:42" ht="15" customHeight="1" x14ac:dyDescent="0.2">
      <c r="A59" s="679">
        <f>'RESUMEN REGION'!A65</f>
        <v>0</v>
      </c>
      <c r="B59" s="679">
        <f>'RESUMEN REGION'!B65</f>
        <v>0</v>
      </c>
      <c r="C59" s="679">
        <f>'RESUMEN REGION'!C65</f>
        <v>0</v>
      </c>
      <c r="D59" s="595">
        <f>'RESUMEN REGION'!E65</f>
        <v>0</v>
      </c>
      <c r="E59" s="596" t="str">
        <f t="shared" si="2"/>
        <v/>
      </c>
      <c r="F59" s="515"/>
      <c r="G59" s="653"/>
      <c r="H59" s="667"/>
      <c r="I59" s="653"/>
      <c r="J59" s="653"/>
      <c r="K59" s="667"/>
      <c r="L59" s="653"/>
      <c r="M59" s="653"/>
      <c r="N59" s="667"/>
      <c r="O59" s="668"/>
      <c r="P59" s="653"/>
      <c r="Q59" s="653"/>
      <c r="R59" s="653"/>
      <c r="S59" s="653"/>
      <c r="T59" s="653"/>
      <c r="U59" s="521"/>
      <c r="V59" s="516"/>
      <c r="W59" s="7"/>
      <c r="X59" s="292" t="str">
        <f t="shared" si="8"/>
        <v/>
      </c>
      <c r="Y59" s="292" t="str">
        <f t="shared" si="9"/>
        <v/>
      </c>
      <c r="Z59" s="292" t="str">
        <f t="shared" si="10"/>
        <v/>
      </c>
      <c r="AA59" s="293" t="str">
        <f t="shared" si="11"/>
        <v/>
      </c>
      <c r="AB59" s="284" t="str">
        <f t="shared" si="12"/>
        <v/>
      </c>
      <c r="AC59" s="284"/>
      <c r="AD59" s="284"/>
      <c r="AE59" s="284"/>
      <c r="AF59" s="284"/>
      <c r="AG59" s="284"/>
      <c r="AH59" s="284"/>
      <c r="AI59" s="284"/>
      <c r="AJ59" s="284"/>
      <c r="AK59" s="284"/>
      <c r="AL59" s="294" t="str">
        <f>+IF('EV ADM FINANCIERA'!F59="X",'EV ADM FINANCIERA'!$F$8,IF('EV ADM FINANCIERA'!G59="X",'EV ADM FINANCIERA'!$G$8,IF('EV ADM FINANCIERA'!H59="X",'EV ADM FINANCIERA'!$H$8,"")))</f>
        <v/>
      </c>
      <c r="AM59" s="294" t="str">
        <f>+IF('EV ADM FINANCIERA'!I59="X",'EV ADM FINANCIERA'!$F$8,IF('EV ADM FINANCIERA'!J59="X",'EV ADM FINANCIERA'!$G$8,IF('EV ADM FINANCIERA'!K59="X",'EV ADM FINANCIERA'!$H$8,"")))</f>
        <v/>
      </c>
      <c r="AN59" s="294" t="str">
        <f>+IF('EV ADM FINANCIERA'!L59="X",'EV ADM FINANCIERA'!$F$8,IF('EV ADM FINANCIERA'!M59="X",'EV ADM FINANCIERA'!$G$8,IF('EV ADM FINANCIERA'!N59="X",'EV ADM FINANCIERA'!$H$8,"")))</f>
        <v/>
      </c>
      <c r="AO59" s="294" t="str">
        <f>+IF('EV ADM FINANCIERA'!O59="X",'EV ADM FINANCIERA'!$O$8,IF('EV ADM FINANCIERA'!P59="X",'EV ADM FINANCIERA'!$P$8,""))</f>
        <v/>
      </c>
      <c r="AP59" s="7"/>
    </row>
    <row r="60" spans="1:42" ht="15" customHeight="1" x14ac:dyDescent="0.2">
      <c r="A60" s="679">
        <f>'RESUMEN REGION'!A66</f>
        <v>0</v>
      </c>
      <c r="B60" s="679">
        <f>'RESUMEN REGION'!B66</f>
        <v>0</v>
      </c>
      <c r="C60" s="679">
        <f>'RESUMEN REGION'!C66</f>
        <v>0</v>
      </c>
      <c r="D60" s="595">
        <f>'RESUMEN REGION'!E66</f>
        <v>0</v>
      </c>
      <c r="E60" s="596" t="str">
        <f t="shared" si="2"/>
        <v/>
      </c>
      <c r="F60" s="18"/>
      <c r="G60" s="653"/>
      <c r="H60" s="680"/>
      <c r="I60" s="681"/>
      <c r="J60" s="653"/>
      <c r="K60" s="680"/>
      <c r="L60" s="681"/>
      <c r="M60" s="653"/>
      <c r="N60" s="680"/>
      <c r="O60" s="682"/>
      <c r="P60" s="653"/>
      <c r="Q60" s="681"/>
      <c r="R60" s="681"/>
      <c r="S60" s="681"/>
      <c r="T60" s="681"/>
      <c r="U60" s="520"/>
      <c r="V60" s="19"/>
      <c r="W60" s="7"/>
      <c r="X60" s="292" t="str">
        <f t="shared" si="8"/>
        <v/>
      </c>
      <c r="Y60" s="292" t="str">
        <f t="shared" si="9"/>
        <v/>
      </c>
      <c r="Z60" s="292" t="str">
        <f t="shared" si="10"/>
        <v/>
      </c>
      <c r="AA60" s="293" t="str">
        <f t="shared" si="11"/>
        <v/>
      </c>
      <c r="AB60" s="284" t="str">
        <f t="shared" si="12"/>
        <v/>
      </c>
      <c r="AC60" s="284"/>
      <c r="AD60" s="284"/>
      <c r="AE60" s="284"/>
      <c r="AF60" s="284"/>
      <c r="AG60" s="284"/>
      <c r="AH60" s="284"/>
      <c r="AI60" s="284"/>
      <c r="AJ60" s="284"/>
      <c r="AK60" s="284"/>
      <c r="AL60" s="294" t="str">
        <f>+IF('EV ADM FINANCIERA'!F60="X",'EV ADM FINANCIERA'!$F$8,IF('EV ADM FINANCIERA'!G60="X",'EV ADM FINANCIERA'!$G$8,IF('EV ADM FINANCIERA'!H60="X",'EV ADM FINANCIERA'!$H$8,"")))</f>
        <v/>
      </c>
      <c r="AM60" s="294" t="str">
        <f>+IF('EV ADM FINANCIERA'!I60="X",'EV ADM FINANCIERA'!$F$8,IF('EV ADM FINANCIERA'!J60="X",'EV ADM FINANCIERA'!$G$8,IF('EV ADM FINANCIERA'!K60="X",'EV ADM FINANCIERA'!$H$8,"")))</f>
        <v/>
      </c>
      <c r="AN60" s="294" t="str">
        <f>+IF('EV ADM FINANCIERA'!L60="X",'EV ADM FINANCIERA'!$F$8,IF('EV ADM FINANCIERA'!M60="X",'EV ADM FINANCIERA'!$G$8,IF('EV ADM FINANCIERA'!N60="X",'EV ADM FINANCIERA'!$H$8,"")))</f>
        <v/>
      </c>
      <c r="AO60" s="294" t="str">
        <f>+IF('EV ADM FINANCIERA'!O60="X",'EV ADM FINANCIERA'!$O$8,IF('EV ADM FINANCIERA'!P60="X",'EV ADM FINANCIERA'!$P$8,""))</f>
        <v/>
      </c>
      <c r="AP60" s="7"/>
    </row>
    <row r="61" spans="1:42" ht="15" customHeight="1" x14ac:dyDescent="0.2">
      <c r="A61" s="679">
        <f>'RESUMEN REGION'!A67</f>
        <v>0</v>
      </c>
      <c r="B61" s="679">
        <f>'RESUMEN REGION'!B67</f>
        <v>0</v>
      </c>
      <c r="C61" s="679">
        <f>'RESUMEN REGION'!C67</f>
        <v>0</v>
      </c>
      <c r="D61" s="595">
        <f>'RESUMEN REGION'!E67</f>
        <v>0</v>
      </c>
      <c r="E61" s="596" t="str">
        <f t="shared" si="2"/>
        <v/>
      </c>
      <c r="F61" s="18"/>
      <c r="G61" s="653"/>
      <c r="H61" s="680"/>
      <c r="I61" s="681"/>
      <c r="J61" s="653"/>
      <c r="K61" s="680"/>
      <c r="L61" s="681"/>
      <c r="M61" s="653"/>
      <c r="N61" s="680"/>
      <c r="O61" s="682"/>
      <c r="P61" s="653"/>
      <c r="Q61" s="681"/>
      <c r="R61" s="681"/>
      <c r="S61" s="681"/>
      <c r="T61" s="681"/>
      <c r="U61" s="520"/>
      <c r="V61" s="19"/>
      <c r="W61" s="7"/>
      <c r="X61" s="292" t="str">
        <f t="shared" si="8"/>
        <v/>
      </c>
      <c r="Y61" s="292" t="str">
        <f t="shared" si="9"/>
        <v/>
      </c>
      <c r="Z61" s="292" t="str">
        <f t="shared" si="10"/>
        <v/>
      </c>
      <c r="AA61" s="293" t="str">
        <f t="shared" si="11"/>
        <v/>
      </c>
      <c r="AB61" s="284" t="str">
        <f t="shared" si="12"/>
        <v/>
      </c>
      <c r="AC61" s="284"/>
      <c r="AD61" s="284"/>
      <c r="AE61" s="284"/>
      <c r="AF61" s="284"/>
      <c r="AG61" s="284"/>
      <c r="AH61" s="284"/>
      <c r="AI61" s="284"/>
      <c r="AJ61" s="284"/>
      <c r="AK61" s="284"/>
      <c r="AL61" s="294" t="str">
        <f>+IF('EV ADM FINANCIERA'!F61="X",'EV ADM FINANCIERA'!$F$8,IF('EV ADM FINANCIERA'!G61="X",'EV ADM FINANCIERA'!$G$8,IF('EV ADM FINANCIERA'!H61="X",'EV ADM FINANCIERA'!$H$8,"")))</f>
        <v/>
      </c>
      <c r="AM61" s="294" t="str">
        <f>+IF('EV ADM FINANCIERA'!I61="X",'EV ADM FINANCIERA'!$F$8,IF('EV ADM FINANCIERA'!J61="X",'EV ADM FINANCIERA'!$G$8,IF('EV ADM FINANCIERA'!K61="X",'EV ADM FINANCIERA'!$H$8,"")))</f>
        <v/>
      </c>
      <c r="AN61" s="294" t="str">
        <f>+IF('EV ADM FINANCIERA'!L61="X",'EV ADM FINANCIERA'!$F$8,IF('EV ADM FINANCIERA'!M61="X",'EV ADM FINANCIERA'!$G$8,IF('EV ADM FINANCIERA'!N61="X",'EV ADM FINANCIERA'!$H$8,"")))</f>
        <v/>
      </c>
      <c r="AO61" s="294" t="str">
        <f>+IF('EV ADM FINANCIERA'!O61="X",'EV ADM FINANCIERA'!$O$8,IF('EV ADM FINANCIERA'!P61="X",'EV ADM FINANCIERA'!$P$8,""))</f>
        <v/>
      </c>
      <c r="AP61" s="7"/>
    </row>
    <row r="62" spans="1:42" ht="15" customHeight="1" x14ac:dyDescent="0.2">
      <c r="A62" s="679">
        <f>'RESUMEN REGION'!A68</f>
        <v>0</v>
      </c>
      <c r="B62" s="679">
        <f>'RESUMEN REGION'!B68</f>
        <v>0</v>
      </c>
      <c r="C62" s="679">
        <f>'RESUMEN REGION'!C68</f>
        <v>0</v>
      </c>
      <c r="D62" s="595">
        <f>'RESUMEN REGION'!E68</f>
        <v>0</v>
      </c>
      <c r="E62" s="596" t="str">
        <f t="shared" si="2"/>
        <v/>
      </c>
      <c r="F62" s="18"/>
      <c r="G62" s="653"/>
      <c r="H62" s="680"/>
      <c r="I62" s="681"/>
      <c r="J62" s="653"/>
      <c r="K62" s="680"/>
      <c r="L62" s="681"/>
      <c r="M62" s="653"/>
      <c r="N62" s="680"/>
      <c r="O62" s="682"/>
      <c r="P62" s="653"/>
      <c r="Q62" s="681"/>
      <c r="R62" s="681"/>
      <c r="S62" s="681"/>
      <c r="T62" s="681"/>
      <c r="U62" s="520"/>
      <c r="V62" s="19"/>
      <c r="W62" s="7"/>
      <c r="X62" s="292" t="str">
        <f t="shared" si="8"/>
        <v/>
      </c>
      <c r="Y62" s="292" t="str">
        <f t="shared" si="9"/>
        <v/>
      </c>
      <c r="Z62" s="292" t="str">
        <f t="shared" si="10"/>
        <v/>
      </c>
      <c r="AA62" s="293" t="str">
        <f t="shared" si="11"/>
        <v/>
      </c>
      <c r="AB62" s="284" t="str">
        <f t="shared" si="12"/>
        <v/>
      </c>
      <c r="AC62" s="284"/>
      <c r="AD62" s="284"/>
      <c r="AE62" s="284"/>
      <c r="AF62" s="284"/>
      <c r="AG62" s="284"/>
      <c r="AH62" s="284"/>
      <c r="AI62" s="284"/>
      <c r="AJ62" s="284"/>
      <c r="AK62" s="284"/>
      <c r="AL62" s="294" t="str">
        <f>+IF('EV ADM FINANCIERA'!F62="X",'EV ADM FINANCIERA'!$F$8,IF('EV ADM FINANCIERA'!G62="X",'EV ADM FINANCIERA'!$G$8,IF('EV ADM FINANCIERA'!H62="X",'EV ADM FINANCIERA'!$H$8,"")))</f>
        <v/>
      </c>
      <c r="AM62" s="294" t="str">
        <f>+IF('EV ADM FINANCIERA'!I62="X",'EV ADM FINANCIERA'!$F$8,IF('EV ADM FINANCIERA'!J62="X",'EV ADM FINANCIERA'!$G$8,IF('EV ADM FINANCIERA'!K62="X",'EV ADM FINANCIERA'!$H$8,"")))</f>
        <v/>
      </c>
      <c r="AN62" s="294" t="str">
        <f>+IF('EV ADM FINANCIERA'!L62="X",'EV ADM FINANCIERA'!$F$8,IF('EV ADM FINANCIERA'!M62="X",'EV ADM FINANCIERA'!$G$8,IF('EV ADM FINANCIERA'!N62="X",'EV ADM FINANCIERA'!$H$8,"")))</f>
        <v/>
      </c>
      <c r="AO62" s="294" t="str">
        <f>+IF('EV ADM FINANCIERA'!O62="X",'EV ADM FINANCIERA'!$O$8,IF('EV ADM FINANCIERA'!P62="X",'EV ADM FINANCIERA'!$P$8,""))</f>
        <v/>
      </c>
      <c r="AP62" s="7"/>
    </row>
    <row r="63" spans="1:42" ht="15" customHeight="1" x14ac:dyDescent="0.2">
      <c r="A63" s="679">
        <f>'RESUMEN REGION'!A69</f>
        <v>0</v>
      </c>
      <c r="B63" s="679">
        <f>'RESUMEN REGION'!B69</f>
        <v>0</v>
      </c>
      <c r="C63" s="679">
        <f>'RESUMEN REGION'!C69</f>
        <v>0</v>
      </c>
      <c r="D63" s="595">
        <f>'RESUMEN REGION'!E69</f>
        <v>0</v>
      </c>
      <c r="E63" s="596" t="str">
        <f t="shared" si="2"/>
        <v/>
      </c>
      <c r="F63" s="18"/>
      <c r="G63" s="653"/>
      <c r="H63" s="680"/>
      <c r="I63" s="681"/>
      <c r="J63" s="653"/>
      <c r="K63" s="680"/>
      <c r="L63" s="681"/>
      <c r="M63" s="653"/>
      <c r="N63" s="680"/>
      <c r="O63" s="682"/>
      <c r="P63" s="653"/>
      <c r="Q63" s="681"/>
      <c r="R63" s="681"/>
      <c r="S63" s="681"/>
      <c r="T63" s="681"/>
      <c r="U63" s="520"/>
      <c r="V63" s="19"/>
      <c r="W63" s="7"/>
      <c r="X63" s="292" t="str">
        <f t="shared" si="8"/>
        <v/>
      </c>
      <c r="Y63" s="292" t="str">
        <f t="shared" si="9"/>
        <v/>
      </c>
      <c r="Z63" s="292" t="str">
        <f t="shared" si="10"/>
        <v/>
      </c>
      <c r="AA63" s="293" t="str">
        <f t="shared" si="11"/>
        <v/>
      </c>
      <c r="AB63" s="284" t="str">
        <f t="shared" si="12"/>
        <v/>
      </c>
      <c r="AC63" s="284"/>
      <c r="AD63" s="284"/>
      <c r="AE63" s="284"/>
      <c r="AF63" s="284"/>
      <c r="AG63" s="284"/>
      <c r="AH63" s="284"/>
      <c r="AI63" s="284"/>
      <c r="AJ63" s="284"/>
      <c r="AK63" s="284"/>
      <c r="AL63" s="294" t="str">
        <f>+IF('EV ADM FINANCIERA'!F63="X",'EV ADM FINANCIERA'!$F$8,IF('EV ADM FINANCIERA'!G63="X",'EV ADM FINANCIERA'!$G$8,IF('EV ADM FINANCIERA'!H63="X",'EV ADM FINANCIERA'!$H$8,"")))</f>
        <v/>
      </c>
      <c r="AM63" s="294" t="str">
        <f>+IF('EV ADM FINANCIERA'!I63="X",'EV ADM FINANCIERA'!$F$8,IF('EV ADM FINANCIERA'!J63="X",'EV ADM FINANCIERA'!$G$8,IF('EV ADM FINANCIERA'!K63="X",'EV ADM FINANCIERA'!$H$8,"")))</f>
        <v/>
      </c>
      <c r="AN63" s="294" t="str">
        <f>+IF('EV ADM FINANCIERA'!L63="X",'EV ADM FINANCIERA'!$F$8,IF('EV ADM FINANCIERA'!M63="X",'EV ADM FINANCIERA'!$G$8,IF('EV ADM FINANCIERA'!N63="X",'EV ADM FINANCIERA'!$H$8,"")))</f>
        <v/>
      </c>
      <c r="AO63" s="294" t="str">
        <f>+IF('EV ADM FINANCIERA'!O63="X",'EV ADM FINANCIERA'!$O$8,IF('EV ADM FINANCIERA'!P63="X",'EV ADM FINANCIERA'!$P$8,""))</f>
        <v/>
      </c>
      <c r="AP63" s="7"/>
    </row>
    <row r="64" spans="1:42" ht="15" customHeight="1" x14ac:dyDescent="0.2">
      <c r="A64" s="679">
        <f>'RESUMEN REGION'!A70</f>
        <v>0</v>
      </c>
      <c r="B64" s="679">
        <f>'RESUMEN REGION'!B70</f>
        <v>0</v>
      </c>
      <c r="C64" s="679">
        <f>'RESUMEN REGION'!C70</f>
        <v>0</v>
      </c>
      <c r="D64" s="595">
        <f>'RESUMEN REGION'!E70</f>
        <v>0</v>
      </c>
      <c r="E64" s="596" t="str">
        <f t="shared" si="2"/>
        <v/>
      </c>
      <c r="F64" s="18"/>
      <c r="G64" s="653"/>
      <c r="H64" s="680"/>
      <c r="I64" s="681"/>
      <c r="J64" s="653"/>
      <c r="K64" s="680"/>
      <c r="L64" s="681"/>
      <c r="M64" s="653"/>
      <c r="N64" s="680"/>
      <c r="O64" s="682"/>
      <c r="P64" s="653"/>
      <c r="Q64" s="681"/>
      <c r="R64" s="681"/>
      <c r="S64" s="681"/>
      <c r="T64" s="681"/>
      <c r="U64" s="520"/>
      <c r="V64" s="19"/>
      <c r="W64" s="7"/>
      <c r="X64" s="292" t="str">
        <f t="shared" si="8"/>
        <v/>
      </c>
      <c r="Y64" s="292" t="str">
        <f t="shared" si="9"/>
        <v/>
      </c>
      <c r="Z64" s="292" t="str">
        <f t="shared" si="10"/>
        <v/>
      </c>
      <c r="AA64" s="293" t="str">
        <f t="shared" si="11"/>
        <v/>
      </c>
      <c r="AB64" s="284" t="str">
        <f t="shared" si="12"/>
        <v/>
      </c>
      <c r="AC64" s="284"/>
      <c r="AD64" s="284"/>
      <c r="AE64" s="284"/>
      <c r="AF64" s="284"/>
      <c r="AG64" s="284"/>
      <c r="AH64" s="284"/>
      <c r="AI64" s="284"/>
      <c r="AJ64" s="284"/>
      <c r="AK64" s="284"/>
      <c r="AL64" s="294" t="str">
        <f>+IF('EV ADM FINANCIERA'!F64="X",'EV ADM FINANCIERA'!$F$8,IF('EV ADM FINANCIERA'!G64="X",'EV ADM FINANCIERA'!$G$8,IF('EV ADM FINANCIERA'!H64="X",'EV ADM FINANCIERA'!$H$8,"")))</f>
        <v/>
      </c>
      <c r="AM64" s="294" t="str">
        <f>+IF('EV ADM FINANCIERA'!I64="X",'EV ADM FINANCIERA'!$F$8,IF('EV ADM FINANCIERA'!J64="X",'EV ADM FINANCIERA'!$G$8,IF('EV ADM FINANCIERA'!K64="X",'EV ADM FINANCIERA'!$H$8,"")))</f>
        <v/>
      </c>
      <c r="AN64" s="294" t="str">
        <f>+IF('EV ADM FINANCIERA'!L64="X",'EV ADM FINANCIERA'!$F$8,IF('EV ADM FINANCIERA'!M64="X",'EV ADM FINANCIERA'!$G$8,IF('EV ADM FINANCIERA'!N64="X",'EV ADM FINANCIERA'!$H$8,"")))</f>
        <v/>
      </c>
      <c r="AO64" s="294" t="str">
        <f>+IF('EV ADM FINANCIERA'!O64="X",'EV ADM FINANCIERA'!$O$8,IF('EV ADM FINANCIERA'!P64="X",'EV ADM FINANCIERA'!$P$8,""))</f>
        <v/>
      </c>
      <c r="AP64" s="7"/>
    </row>
    <row r="65" spans="1:42" ht="15" customHeight="1" x14ac:dyDescent="0.2">
      <c r="A65" s="679">
        <f>'RESUMEN REGION'!A71</f>
        <v>0</v>
      </c>
      <c r="B65" s="679">
        <f>'RESUMEN REGION'!B71</f>
        <v>0</v>
      </c>
      <c r="C65" s="679">
        <f>'RESUMEN REGION'!C71</f>
        <v>0</v>
      </c>
      <c r="D65" s="595">
        <f>'RESUMEN REGION'!E71</f>
        <v>0</v>
      </c>
      <c r="E65" s="596" t="str">
        <f t="shared" si="2"/>
        <v/>
      </c>
      <c r="F65" s="18"/>
      <c r="G65" s="653"/>
      <c r="H65" s="680"/>
      <c r="I65" s="681"/>
      <c r="J65" s="653"/>
      <c r="K65" s="680"/>
      <c r="L65" s="681"/>
      <c r="M65" s="653"/>
      <c r="N65" s="680"/>
      <c r="O65" s="682"/>
      <c r="P65" s="653"/>
      <c r="Q65" s="681"/>
      <c r="R65" s="681"/>
      <c r="S65" s="681"/>
      <c r="T65" s="681"/>
      <c r="U65" s="520"/>
      <c r="V65" s="19"/>
      <c r="W65" s="7"/>
      <c r="X65" s="292" t="str">
        <f t="shared" si="8"/>
        <v/>
      </c>
      <c r="Y65" s="292" t="str">
        <f t="shared" si="9"/>
        <v/>
      </c>
      <c r="Z65" s="292" t="str">
        <f t="shared" si="10"/>
        <v/>
      </c>
      <c r="AA65" s="293" t="str">
        <f t="shared" si="11"/>
        <v/>
      </c>
      <c r="AB65" s="284" t="str">
        <f t="shared" si="12"/>
        <v/>
      </c>
      <c r="AC65" s="284"/>
      <c r="AD65" s="284"/>
      <c r="AE65" s="284"/>
      <c r="AF65" s="284"/>
      <c r="AG65" s="284"/>
      <c r="AH65" s="284"/>
      <c r="AI65" s="284"/>
      <c r="AJ65" s="284"/>
      <c r="AK65" s="284"/>
      <c r="AL65" s="294" t="str">
        <f>+IF('EV ADM FINANCIERA'!F65="X",'EV ADM FINANCIERA'!$F$8,IF('EV ADM FINANCIERA'!G65="X",'EV ADM FINANCIERA'!$G$8,IF('EV ADM FINANCIERA'!H65="X",'EV ADM FINANCIERA'!$H$8,"")))</f>
        <v/>
      </c>
      <c r="AM65" s="294" t="str">
        <f>+IF('EV ADM FINANCIERA'!I65="X",'EV ADM FINANCIERA'!$F$8,IF('EV ADM FINANCIERA'!J65="X",'EV ADM FINANCIERA'!$G$8,IF('EV ADM FINANCIERA'!K65="X",'EV ADM FINANCIERA'!$H$8,"")))</f>
        <v/>
      </c>
      <c r="AN65" s="294" t="str">
        <f>+IF('EV ADM FINANCIERA'!L65="X",'EV ADM FINANCIERA'!$F$8,IF('EV ADM FINANCIERA'!M65="X",'EV ADM FINANCIERA'!$G$8,IF('EV ADM FINANCIERA'!N65="X",'EV ADM FINANCIERA'!$H$8,"")))</f>
        <v/>
      </c>
      <c r="AO65" s="294" t="str">
        <f>+IF('EV ADM FINANCIERA'!O65="X",'EV ADM FINANCIERA'!$O$8,IF('EV ADM FINANCIERA'!P65="X",'EV ADM FINANCIERA'!$P$8,""))</f>
        <v/>
      </c>
      <c r="AP65" s="7"/>
    </row>
    <row r="66" spans="1:42" ht="15" customHeight="1" x14ac:dyDescent="0.2">
      <c r="A66" s="679">
        <f>'RESUMEN REGION'!A72</f>
        <v>0</v>
      </c>
      <c r="B66" s="679">
        <f>'RESUMEN REGION'!B72</f>
        <v>0</v>
      </c>
      <c r="C66" s="679">
        <f>'RESUMEN REGION'!C72</f>
        <v>0</v>
      </c>
      <c r="D66" s="595">
        <f>'RESUMEN REGION'!E72</f>
        <v>0</v>
      </c>
      <c r="E66" s="596" t="str">
        <f t="shared" si="2"/>
        <v/>
      </c>
      <c r="F66" s="515"/>
      <c r="G66" s="653"/>
      <c r="H66" s="667"/>
      <c r="I66" s="653"/>
      <c r="J66" s="653"/>
      <c r="K66" s="667"/>
      <c r="L66" s="653"/>
      <c r="M66" s="653"/>
      <c r="N66" s="667"/>
      <c r="O66" s="668"/>
      <c r="P66" s="653"/>
      <c r="Q66" s="653"/>
      <c r="R66" s="653"/>
      <c r="S66" s="681"/>
      <c r="T66" s="681"/>
      <c r="U66" s="520"/>
      <c r="V66" s="19"/>
      <c r="W66" s="7"/>
      <c r="X66" s="292" t="str">
        <f t="shared" si="8"/>
        <v/>
      </c>
      <c r="Y66" s="292" t="str">
        <f t="shared" si="9"/>
        <v/>
      </c>
      <c r="Z66" s="292" t="str">
        <f t="shared" si="10"/>
        <v/>
      </c>
      <c r="AA66" s="293" t="str">
        <f t="shared" si="11"/>
        <v/>
      </c>
      <c r="AB66" s="284" t="str">
        <f t="shared" si="12"/>
        <v/>
      </c>
      <c r="AC66" s="284"/>
      <c r="AD66" s="284"/>
      <c r="AE66" s="284"/>
      <c r="AF66" s="284"/>
      <c r="AG66" s="284"/>
      <c r="AH66" s="284"/>
      <c r="AI66" s="284"/>
      <c r="AJ66" s="284"/>
      <c r="AK66" s="284"/>
      <c r="AL66" s="294" t="str">
        <f>+IF('EV ADM FINANCIERA'!F66="X",'EV ADM FINANCIERA'!$F$8,IF('EV ADM FINANCIERA'!G66="X",'EV ADM FINANCIERA'!$G$8,IF('EV ADM FINANCIERA'!H66="X",'EV ADM FINANCIERA'!$H$8,"")))</f>
        <v/>
      </c>
      <c r="AM66" s="294" t="str">
        <f>+IF('EV ADM FINANCIERA'!I66="X",'EV ADM FINANCIERA'!$F$8,IF('EV ADM FINANCIERA'!J66="X",'EV ADM FINANCIERA'!$G$8,IF('EV ADM FINANCIERA'!K66="X",'EV ADM FINANCIERA'!$H$8,"")))</f>
        <v/>
      </c>
      <c r="AN66" s="294" t="str">
        <f>+IF('EV ADM FINANCIERA'!L66="X",'EV ADM FINANCIERA'!$F$8,IF('EV ADM FINANCIERA'!M66="X",'EV ADM FINANCIERA'!$G$8,IF('EV ADM FINANCIERA'!N66="X",'EV ADM FINANCIERA'!$H$8,"")))</f>
        <v/>
      </c>
      <c r="AO66" s="294" t="str">
        <f>+IF('EV ADM FINANCIERA'!O66="X",'EV ADM FINANCIERA'!$O$8,IF('EV ADM FINANCIERA'!P66="X",'EV ADM FINANCIERA'!$P$8,""))</f>
        <v/>
      </c>
      <c r="AP66" s="7"/>
    </row>
    <row r="67" spans="1:42" ht="15" customHeight="1" x14ac:dyDescent="0.2">
      <c r="A67" s="679">
        <f>'RESUMEN REGION'!A73</f>
        <v>0</v>
      </c>
      <c r="B67" s="679">
        <f>'RESUMEN REGION'!B73</f>
        <v>0</v>
      </c>
      <c r="C67" s="679">
        <f>'RESUMEN REGION'!C73</f>
        <v>0</v>
      </c>
      <c r="D67" s="595">
        <f>'RESUMEN REGION'!E73</f>
        <v>0</v>
      </c>
      <c r="E67" s="596" t="str">
        <f t="shared" si="2"/>
        <v/>
      </c>
      <c r="F67" s="515"/>
      <c r="G67" s="653"/>
      <c r="H67" s="667"/>
      <c r="I67" s="653"/>
      <c r="J67" s="653"/>
      <c r="K67" s="667"/>
      <c r="L67" s="653"/>
      <c r="M67" s="653"/>
      <c r="N67" s="667"/>
      <c r="O67" s="668"/>
      <c r="P67" s="653"/>
      <c r="Q67" s="653"/>
      <c r="R67" s="653"/>
      <c r="S67" s="681"/>
      <c r="T67" s="681"/>
      <c r="U67" s="520"/>
      <c r="V67" s="19"/>
      <c r="W67" s="7"/>
      <c r="X67" s="292" t="str">
        <f t="shared" si="8"/>
        <v/>
      </c>
      <c r="Y67" s="292" t="str">
        <f t="shared" si="9"/>
        <v/>
      </c>
      <c r="Z67" s="292" t="str">
        <f t="shared" si="10"/>
        <v/>
      </c>
      <c r="AA67" s="293" t="str">
        <f t="shared" si="11"/>
        <v/>
      </c>
      <c r="AB67" s="284" t="str">
        <f t="shared" si="12"/>
        <v/>
      </c>
      <c r="AC67" s="284"/>
      <c r="AD67" s="284"/>
      <c r="AE67" s="284"/>
      <c r="AF67" s="284"/>
      <c r="AG67" s="284"/>
      <c r="AH67" s="284"/>
      <c r="AI67" s="284"/>
      <c r="AJ67" s="284"/>
      <c r="AK67" s="284"/>
      <c r="AL67" s="294" t="str">
        <f>+IF('EV ADM FINANCIERA'!F67="X",'EV ADM FINANCIERA'!$F$8,IF('EV ADM FINANCIERA'!G67="X",'EV ADM FINANCIERA'!$G$8,IF('EV ADM FINANCIERA'!H67="X",'EV ADM FINANCIERA'!$H$8,"")))</f>
        <v/>
      </c>
      <c r="AM67" s="294" t="str">
        <f>+IF('EV ADM FINANCIERA'!I67="X",'EV ADM FINANCIERA'!$F$8,IF('EV ADM FINANCIERA'!J67="X",'EV ADM FINANCIERA'!$G$8,IF('EV ADM FINANCIERA'!K67="X",'EV ADM FINANCIERA'!$H$8,"")))</f>
        <v/>
      </c>
      <c r="AN67" s="294" t="str">
        <f>+IF('EV ADM FINANCIERA'!L67="X",'EV ADM FINANCIERA'!$F$8,IF('EV ADM FINANCIERA'!M67="X",'EV ADM FINANCIERA'!$G$8,IF('EV ADM FINANCIERA'!N67="X",'EV ADM FINANCIERA'!$H$8,"")))</f>
        <v/>
      </c>
      <c r="AO67" s="294" t="str">
        <f>+IF('EV ADM FINANCIERA'!O67="X",'EV ADM FINANCIERA'!$O$8,IF('EV ADM FINANCIERA'!P67="X",'EV ADM FINANCIERA'!$P$8,""))</f>
        <v/>
      </c>
      <c r="AP67" s="7"/>
    </row>
    <row r="68" spans="1:42" ht="15" customHeight="1" x14ac:dyDescent="0.2">
      <c r="A68" s="679">
        <f>'RESUMEN REGION'!A74</f>
        <v>0</v>
      </c>
      <c r="B68" s="679">
        <f>'RESUMEN REGION'!B74</f>
        <v>0</v>
      </c>
      <c r="C68" s="679">
        <f>'RESUMEN REGION'!C74</f>
        <v>0</v>
      </c>
      <c r="D68" s="595">
        <f>'RESUMEN REGION'!E74</f>
        <v>0</v>
      </c>
      <c r="E68" s="596" t="str">
        <f t="shared" si="2"/>
        <v/>
      </c>
      <c r="F68" s="515"/>
      <c r="G68" s="653"/>
      <c r="H68" s="667"/>
      <c r="I68" s="653"/>
      <c r="J68" s="653"/>
      <c r="K68" s="667"/>
      <c r="L68" s="653"/>
      <c r="M68" s="653"/>
      <c r="N68" s="667"/>
      <c r="O68" s="668"/>
      <c r="P68" s="653"/>
      <c r="Q68" s="653"/>
      <c r="R68" s="653"/>
      <c r="S68" s="681"/>
      <c r="T68" s="681"/>
      <c r="U68" s="520"/>
      <c r="V68" s="19"/>
      <c r="W68" s="7"/>
      <c r="X68" s="292" t="str">
        <f t="shared" si="8"/>
        <v/>
      </c>
      <c r="Y68" s="292" t="str">
        <f t="shared" si="9"/>
        <v/>
      </c>
      <c r="Z68" s="292" t="str">
        <f t="shared" si="10"/>
        <v/>
      </c>
      <c r="AA68" s="293" t="str">
        <f t="shared" si="11"/>
        <v/>
      </c>
      <c r="AB68" s="284" t="str">
        <f t="shared" si="12"/>
        <v/>
      </c>
      <c r="AC68" s="284"/>
      <c r="AD68" s="284"/>
      <c r="AE68" s="284"/>
      <c r="AF68" s="284"/>
      <c r="AG68" s="284"/>
      <c r="AH68" s="284"/>
      <c r="AI68" s="284"/>
      <c r="AJ68" s="284"/>
      <c r="AK68" s="284"/>
      <c r="AL68" s="294" t="str">
        <f>+IF('EV ADM FINANCIERA'!F68="X",'EV ADM FINANCIERA'!$F$8,IF('EV ADM FINANCIERA'!G68="X",'EV ADM FINANCIERA'!$G$8,IF('EV ADM FINANCIERA'!H68="X",'EV ADM FINANCIERA'!$H$8,"")))</f>
        <v/>
      </c>
      <c r="AM68" s="294" t="str">
        <f>+IF('EV ADM FINANCIERA'!I68="X",'EV ADM FINANCIERA'!$F$8,IF('EV ADM FINANCIERA'!J68="X",'EV ADM FINANCIERA'!$G$8,IF('EV ADM FINANCIERA'!K68="X",'EV ADM FINANCIERA'!$H$8,"")))</f>
        <v/>
      </c>
      <c r="AN68" s="294" t="str">
        <f>+IF('EV ADM FINANCIERA'!L68="X",'EV ADM FINANCIERA'!$F$8,IF('EV ADM FINANCIERA'!M68="X",'EV ADM FINANCIERA'!$G$8,IF('EV ADM FINANCIERA'!N68="X",'EV ADM FINANCIERA'!$H$8,"")))</f>
        <v/>
      </c>
      <c r="AO68" s="294" t="str">
        <f>+IF('EV ADM FINANCIERA'!O68="X",'EV ADM FINANCIERA'!$O$8,IF('EV ADM FINANCIERA'!P68="X",'EV ADM FINANCIERA'!$P$8,""))</f>
        <v/>
      </c>
      <c r="AP68" s="7"/>
    </row>
    <row r="69" spans="1:42" ht="15" customHeight="1" x14ac:dyDescent="0.2">
      <c r="A69" s="679">
        <f>'RESUMEN REGION'!A75</f>
        <v>0</v>
      </c>
      <c r="B69" s="679">
        <f>'RESUMEN REGION'!B75</f>
        <v>0</v>
      </c>
      <c r="C69" s="679">
        <f>'RESUMEN REGION'!C75</f>
        <v>0</v>
      </c>
      <c r="D69" s="595">
        <f>'RESUMEN REGION'!E75</f>
        <v>0</v>
      </c>
      <c r="E69" s="596" t="str">
        <f t="shared" si="2"/>
        <v/>
      </c>
      <c r="F69" s="515"/>
      <c r="G69" s="653"/>
      <c r="H69" s="667"/>
      <c r="I69" s="653"/>
      <c r="J69" s="653"/>
      <c r="K69" s="667"/>
      <c r="L69" s="653"/>
      <c r="M69" s="653"/>
      <c r="N69" s="667"/>
      <c r="O69" s="668"/>
      <c r="P69" s="653"/>
      <c r="Q69" s="653"/>
      <c r="R69" s="653"/>
      <c r="S69" s="681"/>
      <c r="T69" s="681"/>
      <c r="U69" s="520"/>
      <c r="V69" s="19"/>
      <c r="W69" s="7"/>
      <c r="X69" s="292" t="str">
        <f t="shared" si="8"/>
        <v/>
      </c>
      <c r="Y69" s="292" t="str">
        <f t="shared" si="9"/>
        <v/>
      </c>
      <c r="Z69" s="292" t="str">
        <f t="shared" si="10"/>
        <v/>
      </c>
      <c r="AA69" s="293" t="str">
        <f t="shared" si="11"/>
        <v/>
      </c>
      <c r="AB69" s="284" t="str">
        <f t="shared" si="12"/>
        <v/>
      </c>
      <c r="AC69" s="284"/>
      <c r="AD69" s="284"/>
      <c r="AE69" s="284"/>
      <c r="AF69" s="284"/>
      <c r="AG69" s="284"/>
      <c r="AH69" s="284"/>
      <c r="AI69" s="284"/>
      <c r="AJ69" s="284"/>
      <c r="AK69" s="284"/>
      <c r="AL69" s="294" t="str">
        <f>+IF('EV ADM FINANCIERA'!F69="X",'EV ADM FINANCIERA'!$F$8,IF('EV ADM FINANCIERA'!G69="X",'EV ADM FINANCIERA'!$G$8,IF('EV ADM FINANCIERA'!H69="X",'EV ADM FINANCIERA'!$H$8,"")))</f>
        <v/>
      </c>
      <c r="AM69" s="294" t="str">
        <f>+IF('EV ADM FINANCIERA'!I69="X",'EV ADM FINANCIERA'!$F$8,IF('EV ADM FINANCIERA'!J69="X",'EV ADM FINANCIERA'!$G$8,IF('EV ADM FINANCIERA'!K69="X",'EV ADM FINANCIERA'!$H$8,"")))</f>
        <v/>
      </c>
      <c r="AN69" s="294" t="str">
        <f>+IF('EV ADM FINANCIERA'!L69="X",'EV ADM FINANCIERA'!$F$8,IF('EV ADM FINANCIERA'!M69="X",'EV ADM FINANCIERA'!$G$8,IF('EV ADM FINANCIERA'!N69="X",'EV ADM FINANCIERA'!$H$8,"")))</f>
        <v/>
      </c>
      <c r="AO69" s="294" t="str">
        <f>+IF('EV ADM FINANCIERA'!O69="X",'EV ADM FINANCIERA'!$O$8,IF('EV ADM FINANCIERA'!P69="X",'EV ADM FINANCIERA'!$P$8,""))</f>
        <v/>
      </c>
      <c r="AP69" s="7"/>
    </row>
    <row r="70" spans="1:42" ht="15" customHeight="1" x14ac:dyDescent="0.2">
      <c r="A70" s="679">
        <f>'RESUMEN REGION'!A76</f>
        <v>0</v>
      </c>
      <c r="B70" s="679">
        <f>'RESUMEN REGION'!B76</f>
        <v>0</v>
      </c>
      <c r="C70" s="679">
        <f>'RESUMEN REGION'!C76</f>
        <v>0</v>
      </c>
      <c r="D70" s="595">
        <f>'RESUMEN REGION'!E76</f>
        <v>0</v>
      </c>
      <c r="E70" s="596" t="str">
        <f t="shared" si="2"/>
        <v/>
      </c>
      <c r="F70" s="515"/>
      <c r="G70" s="653"/>
      <c r="H70" s="667"/>
      <c r="I70" s="653"/>
      <c r="J70" s="653"/>
      <c r="K70" s="667"/>
      <c r="L70" s="653"/>
      <c r="M70" s="653"/>
      <c r="N70" s="667"/>
      <c r="O70" s="668"/>
      <c r="P70" s="653"/>
      <c r="Q70" s="681"/>
      <c r="R70" s="681"/>
      <c r="S70" s="681"/>
      <c r="T70" s="681"/>
      <c r="U70" s="520"/>
      <c r="V70" s="19"/>
      <c r="W70" s="7"/>
      <c r="X70" s="292" t="str">
        <f t="shared" si="8"/>
        <v/>
      </c>
      <c r="Y70" s="292" t="str">
        <f t="shared" si="9"/>
        <v/>
      </c>
      <c r="Z70" s="292" t="str">
        <f t="shared" si="10"/>
        <v/>
      </c>
      <c r="AA70" s="293" t="str">
        <f t="shared" si="11"/>
        <v/>
      </c>
      <c r="AB70" s="284" t="str">
        <f t="shared" si="12"/>
        <v/>
      </c>
      <c r="AC70" s="284"/>
      <c r="AD70" s="284"/>
      <c r="AE70" s="284"/>
      <c r="AF70" s="284"/>
      <c r="AG70" s="284"/>
      <c r="AH70" s="284"/>
      <c r="AI70" s="284"/>
      <c r="AJ70" s="284"/>
      <c r="AK70" s="284"/>
      <c r="AL70" s="294" t="str">
        <f>+IF('EV ADM FINANCIERA'!F70="X",'EV ADM FINANCIERA'!$F$8,IF('EV ADM FINANCIERA'!G70="X",'EV ADM FINANCIERA'!$G$8,IF('EV ADM FINANCIERA'!H70="X",'EV ADM FINANCIERA'!$H$8,"")))</f>
        <v/>
      </c>
      <c r="AM70" s="294" t="str">
        <f>+IF('EV ADM FINANCIERA'!I70="X",'EV ADM FINANCIERA'!$F$8,IF('EV ADM FINANCIERA'!J70="X",'EV ADM FINANCIERA'!$G$8,IF('EV ADM FINANCIERA'!K70="X",'EV ADM FINANCIERA'!$H$8,"")))</f>
        <v/>
      </c>
      <c r="AN70" s="294" t="str">
        <f>+IF('EV ADM FINANCIERA'!L70="X",'EV ADM FINANCIERA'!$F$8,IF('EV ADM FINANCIERA'!M70="X",'EV ADM FINANCIERA'!$G$8,IF('EV ADM FINANCIERA'!N70="X",'EV ADM FINANCIERA'!$H$8,"")))</f>
        <v/>
      </c>
      <c r="AO70" s="294" t="str">
        <f>+IF('EV ADM FINANCIERA'!O70="X",'EV ADM FINANCIERA'!$O$8,IF('EV ADM FINANCIERA'!P70="X",'EV ADM FINANCIERA'!$P$8,""))</f>
        <v/>
      </c>
      <c r="AP70" s="7"/>
    </row>
    <row r="71" spans="1:42" ht="15" customHeight="1" x14ac:dyDescent="0.2">
      <c r="A71" s="679">
        <f>'RESUMEN REGION'!A77</f>
        <v>0</v>
      </c>
      <c r="B71" s="679">
        <f>'RESUMEN REGION'!B77</f>
        <v>0</v>
      </c>
      <c r="C71" s="679">
        <f>'RESUMEN REGION'!C77</f>
        <v>0</v>
      </c>
      <c r="D71" s="595">
        <f>'RESUMEN REGION'!E77</f>
        <v>0</v>
      </c>
      <c r="E71" s="596" t="str">
        <f t="shared" si="2"/>
        <v/>
      </c>
      <c r="F71" s="515"/>
      <c r="G71" s="653"/>
      <c r="H71" s="667"/>
      <c r="I71" s="653"/>
      <c r="J71" s="653"/>
      <c r="K71" s="667"/>
      <c r="L71" s="653"/>
      <c r="M71" s="653"/>
      <c r="N71" s="667"/>
      <c r="O71" s="668"/>
      <c r="P71" s="653"/>
      <c r="Q71" s="681"/>
      <c r="R71" s="681"/>
      <c r="S71" s="681"/>
      <c r="T71" s="681"/>
      <c r="U71" s="520"/>
      <c r="V71" s="19"/>
      <c r="W71" s="7"/>
      <c r="X71" s="292" t="str">
        <f t="shared" si="8"/>
        <v/>
      </c>
      <c r="Y71" s="292" t="str">
        <f t="shared" si="9"/>
        <v/>
      </c>
      <c r="Z71" s="292" t="str">
        <f t="shared" si="10"/>
        <v/>
      </c>
      <c r="AA71" s="293" t="str">
        <f t="shared" si="11"/>
        <v/>
      </c>
      <c r="AB71" s="284" t="str">
        <f t="shared" si="12"/>
        <v/>
      </c>
      <c r="AC71" s="284"/>
      <c r="AD71" s="284"/>
      <c r="AE71" s="284"/>
      <c r="AF71" s="284"/>
      <c r="AG71" s="284"/>
      <c r="AH71" s="284"/>
      <c r="AI71" s="284"/>
      <c r="AJ71" s="284"/>
      <c r="AK71" s="284"/>
      <c r="AL71" s="294" t="str">
        <f>+IF('EV ADM FINANCIERA'!F71="X",'EV ADM FINANCIERA'!$F$8,IF('EV ADM FINANCIERA'!G71="X",'EV ADM FINANCIERA'!$G$8,IF('EV ADM FINANCIERA'!H71="X",'EV ADM FINANCIERA'!$H$8,"")))</f>
        <v/>
      </c>
      <c r="AM71" s="294" t="str">
        <f>+IF('EV ADM FINANCIERA'!I71="X",'EV ADM FINANCIERA'!$F$8,IF('EV ADM FINANCIERA'!J71="X",'EV ADM FINANCIERA'!$G$8,IF('EV ADM FINANCIERA'!K71="X",'EV ADM FINANCIERA'!$H$8,"")))</f>
        <v/>
      </c>
      <c r="AN71" s="294" t="str">
        <f>+IF('EV ADM FINANCIERA'!L71="X",'EV ADM FINANCIERA'!$F$8,IF('EV ADM FINANCIERA'!M71="X",'EV ADM FINANCIERA'!$G$8,IF('EV ADM FINANCIERA'!N71="X",'EV ADM FINANCIERA'!$H$8,"")))</f>
        <v/>
      </c>
      <c r="AO71" s="294" t="str">
        <f>+IF('EV ADM FINANCIERA'!O71="X",'EV ADM FINANCIERA'!$O$8,IF('EV ADM FINANCIERA'!P71="X",'EV ADM FINANCIERA'!$P$8,""))</f>
        <v/>
      </c>
      <c r="AP71" s="7"/>
    </row>
    <row r="72" spans="1:42" ht="15" customHeight="1" x14ac:dyDescent="0.2">
      <c r="A72" s="679">
        <f>'RESUMEN REGION'!A78</f>
        <v>0</v>
      </c>
      <c r="B72" s="679">
        <f>'RESUMEN REGION'!B78</f>
        <v>0</v>
      </c>
      <c r="C72" s="679">
        <f>'RESUMEN REGION'!C78</f>
        <v>0</v>
      </c>
      <c r="D72" s="595">
        <f>'RESUMEN REGION'!E78</f>
        <v>0</v>
      </c>
      <c r="E72" s="596" t="str">
        <f t="shared" si="2"/>
        <v/>
      </c>
      <c r="F72" s="515"/>
      <c r="G72" s="653"/>
      <c r="H72" s="667"/>
      <c r="I72" s="653"/>
      <c r="J72" s="653"/>
      <c r="K72" s="667"/>
      <c r="L72" s="653"/>
      <c r="M72" s="653"/>
      <c r="N72" s="667"/>
      <c r="O72" s="668"/>
      <c r="P72" s="653"/>
      <c r="Q72" s="653"/>
      <c r="R72" s="653"/>
      <c r="S72" s="681"/>
      <c r="T72" s="681"/>
      <c r="U72" s="520"/>
      <c r="V72" s="19"/>
      <c r="W72" s="7"/>
      <c r="X72" s="292" t="str">
        <f t="shared" si="8"/>
        <v/>
      </c>
      <c r="Y72" s="292" t="str">
        <f t="shared" si="9"/>
        <v/>
      </c>
      <c r="Z72" s="292" t="str">
        <f t="shared" si="10"/>
        <v/>
      </c>
      <c r="AA72" s="293" t="str">
        <f t="shared" si="11"/>
        <v/>
      </c>
      <c r="AB72" s="284" t="str">
        <f t="shared" si="12"/>
        <v/>
      </c>
      <c r="AC72" s="284"/>
      <c r="AD72" s="284"/>
      <c r="AE72" s="284"/>
      <c r="AF72" s="284"/>
      <c r="AG72" s="284"/>
      <c r="AH72" s="284"/>
      <c r="AI72" s="284"/>
      <c r="AJ72" s="284"/>
      <c r="AK72" s="284"/>
      <c r="AL72" s="294" t="str">
        <f>+IF('EV ADM FINANCIERA'!F72="X",'EV ADM FINANCIERA'!$F$8,IF('EV ADM FINANCIERA'!G72="X",'EV ADM FINANCIERA'!$G$8,IF('EV ADM FINANCIERA'!H72="X",'EV ADM FINANCIERA'!$H$8,"")))</f>
        <v/>
      </c>
      <c r="AM72" s="294" t="str">
        <f>+IF('EV ADM FINANCIERA'!I72="X",'EV ADM FINANCIERA'!$F$8,IF('EV ADM FINANCIERA'!J72="X",'EV ADM FINANCIERA'!$G$8,IF('EV ADM FINANCIERA'!K72="X",'EV ADM FINANCIERA'!$H$8,"")))</f>
        <v/>
      </c>
      <c r="AN72" s="294" t="str">
        <f>+IF('EV ADM FINANCIERA'!L72="X",'EV ADM FINANCIERA'!$F$8,IF('EV ADM FINANCIERA'!M72="X",'EV ADM FINANCIERA'!$G$8,IF('EV ADM FINANCIERA'!N72="X",'EV ADM FINANCIERA'!$H$8,"")))</f>
        <v/>
      </c>
      <c r="AO72" s="294" t="str">
        <f>+IF('EV ADM FINANCIERA'!O72="X",'EV ADM FINANCIERA'!$O$8,IF('EV ADM FINANCIERA'!P72="X",'EV ADM FINANCIERA'!$P$8,""))</f>
        <v/>
      </c>
      <c r="AP72" s="7"/>
    </row>
    <row r="73" spans="1:42" ht="15" customHeight="1" x14ac:dyDescent="0.2">
      <c r="A73" s="679">
        <f>'RESUMEN REGION'!A79</f>
        <v>0</v>
      </c>
      <c r="B73" s="679">
        <f>'RESUMEN REGION'!B79</f>
        <v>0</v>
      </c>
      <c r="C73" s="679">
        <f>'RESUMEN REGION'!C79</f>
        <v>0</v>
      </c>
      <c r="D73" s="595">
        <f>'RESUMEN REGION'!E79</f>
        <v>0</v>
      </c>
      <c r="E73" s="596" t="str">
        <f t="shared" si="2"/>
        <v/>
      </c>
      <c r="F73" s="515"/>
      <c r="G73" s="653"/>
      <c r="H73" s="667"/>
      <c r="I73" s="653"/>
      <c r="J73" s="653"/>
      <c r="K73" s="667"/>
      <c r="L73" s="653"/>
      <c r="M73" s="653"/>
      <c r="N73" s="667"/>
      <c r="O73" s="668"/>
      <c r="P73" s="653"/>
      <c r="Q73" s="653"/>
      <c r="R73" s="653"/>
      <c r="S73" s="681"/>
      <c r="T73" s="681"/>
      <c r="U73" s="520"/>
      <c r="V73" s="19"/>
      <c r="W73" s="7"/>
      <c r="X73" s="292" t="str">
        <f t="shared" si="8"/>
        <v/>
      </c>
      <c r="Y73" s="292" t="str">
        <f t="shared" si="9"/>
        <v/>
      </c>
      <c r="Z73" s="292" t="str">
        <f t="shared" si="10"/>
        <v/>
      </c>
      <c r="AA73" s="293" t="str">
        <f t="shared" si="11"/>
        <v/>
      </c>
      <c r="AB73" s="284" t="str">
        <f t="shared" si="12"/>
        <v/>
      </c>
      <c r="AC73" s="284"/>
      <c r="AD73" s="284"/>
      <c r="AE73" s="284"/>
      <c r="AF73" s="284"/>
      <c r="AG73" s="284"/>
      <c r="AH73" s="284"/>
      <c r="AI73" s="284"/>
      <c r="AJ73" s="284"/>
      <c r="AK73" s="284"/>
      <c r="AL73" s="294" t="str">
        <f>+IF('EV ADM FINANCIERA'!F73="X",'EV ADM FINANCIERA'!$F$8,IF('EV ADM FINANCIERA'!G73="X",'EV ADM FINANCIERA'!$G$8,IF('EV ADM FINANCIERA'!H73="X",'EV ADM FINANCIERA'!$H$8,"")))</f>
        <v/>
      </c>
      <c r="AM73" s="294" t="str">
        <f>+IF('EV ADM FINANCIERA'!I73="X",'EV ADM FINANCIERA'!$F$8,IF('EV ADM FINANCIERA'!J73="X",'EV ADM FINANCIERA'!$G$8,IF('EV ADM FINANCIERA'!K73="X",'EV ADM FINANCIERA'!$H$8,"")))</f>
        <v/>
      </c>
      <c r="AN73" s="294" t="str">
        <f>+IF('EV ADM FINANCIERA'!L73="X",'EV ADM FINANCIERA'!$F$8,IF('EV ADM FINANCIERA'!M73="X",'EV ADM FINANCIERA'!$G$8,IF('EV ADM FINANCIERA'!N73="X",'EV ADM FINANCIERA'!$H$8,"")))</f>
        <v/>
      </c>
      <c r="AO73" s="294" t="str">
        <f>+IF('EV ADM FINANCIERA'!O73="X",'EV ADM FINANCIERA'!$O$8,IF('EV ADM FINANCIERA'!P73="X",'EV ADM FINANCIERA'!$P$8,""))</f>
        <v/>
      </c>
      <c r="AP73" s="7"/>
    </row>
    <row r="74" spans="1:42" ht="15" customHeight="1" x14ac:dyDescent="0.2">
      <c r="A74" s="679">
        <f>'RESUMEN REGION'!A80</f>
        <v>0</v>
      </c>
      <c r="B74" s="679">
        <f>'RESUMEN REGION'!B80</f>
        <v>0</v>
      </c>
      <c r="C74" s="679">
        <f>'RESUMEN REGION'!C80</f>
        <v>0</v>
      </c>
      <c r="D74" s="595">
        <f>'RESUMEN REGION'!E80</f>
        <v>0</v>
      </c>
      <c r="E74" s="596" t="str">
        <f t="shared" si="2"/>
        <v/>
      </c>
      <c r="F74" s="515"/>
      <c r="G74" s="653"/>
      <c r="H74" s="667"/>
      <c r="I74" s="653"/>
      <c r="J74" s="653"/>
      <c r="K74" s="667"/>
      <c r="L74" s="653"/>
      <c r="M74" s="653"/>
      <c r="N74" s="667"/>
      <c r="O74" s="668"/>
      <c r="P74" s="653"/>
      <c r="Q74" s="653"/>
      <c r="R74" s="653"/>
      <c r="S74" s="681"/>
      <c r="T74" s="681"/>
      <c r="U74" s="520"/>
      <c r="V74" s="19"/>
      <c r="W74" s="7"/>
      <c r="X74" s="292" t="str">
        <f t="shared" si="8"/>
        <v/>
      </c>
      <c r="Y74" s="292" t="str">
        <f t="shared" si="9"/>
        <v/>
      </c>
      <c r="Z74" s="292" t="str">
        <f t="shared" si="10"/>
        <v/>
      </c>
      <c r="AA74" s="293" t="str">
        <f t="shared" si="11"/>
        <v/>
      </c>
      <c r="AB74" s="284" t="str">
        <f t="shared" si="12"/>
        <v/>
      </c>
      <c r="AC74" s="284"/>
      <c r="AD74" s="284"/>
      <c r="AE74" s="284"/>
      <c r="AF74" s="284"/>
      <c r="AG74" s="284"/>
      <c r="AH74" s="284"/>
      <c r="AI74" s="284"/>
      <c r="AJ74" s="284"/>
      <c r="AK74" s="284"/>
      <c r="AL74" s="294" t="str">
        <f>+IF('EV ADM FINANCIERA'!F74="X",'EV ADM FINANCIERA'!$F$8,IF('EV ADM FINANCIERA'!G74="X",'EV ADM FINANCIERA'!$G$8,IF('EV ADM FINANCIERA'!H74="X",'EV ADM FINANCIERA'!$H$8,"")))</f>
        <v/>
      </c>
      <c r="AM74" s="294" t="str">
        <f>+IF('EV ADM FINANCIERA'!I74="X",'EV ADM FINANCIERA'!$F$8,IF('EV ADM FINANCIERA'!J74="X",'EV ADM FINANCIERA'!$G$8,IF('EV ADM FINANCIERA'!K74="X",'EV ADM FINANCIERA'!$H$8,"")))</f>
        <v/>
      </c>
      <c r="AN74" s="294" t="str">
        <f>+IF('EV ADM FINANCIERA'!L74="X",'EV ADM FINANCIERA'!$F$8,IF('EV ADM FINANCIERA'!M74="X",'EV ADM FINANCIERA'!$G$8,IF('EV ADM FINANCIERA'!N74="X",'EV ADM FINANCIERA'!$H$8,"")))</f>
        <v/>
      </c>
      <c r="AO74" s="294" t="str">
        <f>+IF('EV ADM FINANCIERA'!O74="X",'EV ADM FINANCIERA'!$O$8,IF('EV ADM FINANCIERA'!P74="X",'EV ADM FINANCIERA'!$P$8,""))</f>
        <v/>
      </c>
      <c r="AP74" s="7"/>
    </row>
    <row r="75" spans="1:42" ht="15" customHeight="1" x14ac:dyDescent="0.2">
      <c r="A75" s="679">
        <f>'RESUMEN REGION'!A81</f>
        <v>0</v>
      </c>
      <c r="B75" s="679">
        <f>'RESUMEN REGION'!B81</f>
        <v>0</v>
      </c>
      <c r="C75" s="679">
        <f>'RESUMEN REGION'!C81</f>
        <v>0</v>
      </c>
      <c r="D75" s="595">
        <f>'RESUMEN REGION'!E81</f>
        <v>0</v>
      </c>
      <c r="E75" s="596" t="str">
        <f t="shared" si="2"/>
        <v/>
      </c>
      <c r="F75" s="515"/>
      <c r="G75" s="653"/>
      <c r="H75" s="667"/>
      <c r="I75" s="653"/>
      <c r="J75" s="653"/>
      <c r="K75" s="667"/>
      <c r="L75" s="653"/>
      <c r="M75" s="653"/>
      <c r="N75" s="667"/>
      <c r="O75" s="668"/>
      <c r="P75" s="653"/>
      <c r="Q75" s="653"/>
      <c r="R75" s="653"/>
      <c r="S75" s="681"/>
      <c r="T75" s="681"/>
      <c r="U75" s="520"/>
      <c r="V75" s="19"/>
      <c r="W75" s="7"/>
      <c r="X75" s="292" t="str">
        <f t="shared" si="8"/>
        <v/>
      </c>
      <c r="Y75" s="292" t="str">
        <f t="shared" si="9"/>
        <v/>
      </c>
      <c r="Z75" s="292" t="str">
        <f t="shared" si="10"/>
        <v/>
      </c>
      <c r="AA75" s="293" t="str">
        <f t="shared" si="11"/>
        <v/>
      </c>
      <c r="AB75" s="284" t="str">
        <f t="shared" si="12"/>
        <v/>
      </c>
      <c r="AC75" s="284"/>
      <c r="AD75" s="284"/>
      <c r="AE75" s="284"/>
      <c r="AF75" s="284"/>
      <c r="AG75" s="284"/>
      <c r="AH75" s="284"/>
      <c r="AI75" s="284"/>
      <c r="AJ75" s="284"/>
      <c r="AK75" s="284"/>
      <c r="AL75" s="294" t="str">
        <f>+IF('EV ADM FINANCIERA'!F75="X",'EV ADM FINANCIERA'!$F$8,IF('EV ADM FINANCIERA'!G75="X",'EV ADM FINANCIERA'!$G$8,IF('EV ADM FINANCIERA'!H75="X",'EV ADM FINANCIERA'!$H$8,"")))</f>
        <v/>
      </c>
      <c r="AM75" s="294" t="str">
        <f>+IF('EV ADM FINANCIERA'!I75="X",'EV ADM FINANCIERA'!$F$8,IF('EV ADM FINANCIERA'!J75="X",'EV ADM FINANCIERA'!$G$8,IF('EV ADM FINANCIERA'!K75="X",'EV ADM FINANCIERA'!$H$8,"")))</f>
        <v/>
      </c>
      <c r="AN75" s="294" t="str">
        <f>+IF('EV ADM FINANCIERA'!L75="X",'EV ADM FINANCIERA'!$F$8,IF('EV ADM FINANCIERA'!M75="X",'EV ADM FINANCIERA'!$G$8,IF('EV ADM FINANCIERA'!N75="X",'EV ADM FINANCIERA'!$H$8,"")))</f>
        <v/>
      </c>
      <c r="AO75" s="294" t="str">
        <f>+IF('EV ADM FINANCIERA'!O75="X",'EV ADM FINANCIERA'!$O$8,IF('EV ADM FINANCIERA'!P75="X",'EV ADM FINANCIERA'!$P$8,""))</f>
        <v/>
      </c>
      <c r="AP75" s="7"/>
    </row>
    <row r="76" spans="1:42" ht="15" customHeight="1" x14ac:dyDescent="0.2">
      <c r="A76" s="679">
        <f>'RESUMEN REGION'!A82</f>
        <v>0</v>
      </c>
      <c r="B76" s="679">
        <f>'RESUMEN REGION'!B82</f>
        <v>0</v>
      </c>
      <c r="C76" s="679">
        <f>'RESUMEN REGION'!C82</f>
        <v>0</v>
      </c>
      <c r="D76" s="595">
        <f>'RESUMEN REGION'!E82</f>
        <v>0</v>
      </c>
      <c r="E76" s="596" t="str">
        <f t="shared" ref="E76:E77" si="13">+IF(AA76="","",IF(AA76&gt;=$AC$11,$F$8,IF(AA76&gt;=$AD$11,$G$8,$H$8)))</f>
        <v/>
      </c>
      <c r="F76" s="515"/>
      <c r="G76" s="653"/>
      <c r="H76" s="667"/>
      <c r="I76" s="653"/>
      <c r="J76" s="653"/>
      <c r="K76" s="667"/>
      <c r="L76" s="653"/>
      <c r="M76" s="653"/>
      <c r="N76" s="667"/>
      <c r="O76" s="668"/>
      <c r="P76" s="653"/>
      <c r="Q76" s="653"/>
      <c r="R76" s="653"/>
      <c r="S76" s="681"/>
      <c r="T76" s="681"/>
      <c r="U76" s="520"/>
      <c r="V76" s="19"/>
      <c r="W76" s="7"/>
      <c r="X76" s="292" t="str">
        <f t="shared" si="8"/>
        <v/>
      </c>
      <c r="Y76" s="292" t="str">
        <f t="shared" si="9"/>
        <v/>
      </c>
      <c r="Z76" s="292" t="str">
        <f t="shared" si="10"/>
        <v/>
      </c>
      <c r="AA76" s="293" t="str">
        <f t="shared" si="11"/>
        <v/>
      </c>
      <c r="AB76" s="284" t="str">
        <f t="shared" si="12"/>
        <v/>
      </c>
      <c r="AC76" s="284"/>
      <c r="AD76" s="284"/>
      <c r="AE76" s="284"/>
      <c r="AF76" s="284"/>
      <c r="AG76" s="284"/>
      <c r="AH76" s="284"/>
      <c r="AI76" s="284"/>
      <c r="AJ76" s="284"/>
      <c r="AK76" s="284"/>
      <c r="AL76" s="294" t="str">
        <f>+IF('EV ADM FINANCIERA'!F76="X",'EV ADM FINANCIERA'!$F$8,IF('EV ADM FINANCIERA'!G76="X",'EV ADM FINANCIERA'!$G$8,IF('EV ADM FINANCIERA'!H76="X",'EV ADM FINANCIERA'!$H$8,"")))</f>
        <v/>
      </c>
      <c r="AM76" s="294" t="str">
        <f>+IF('EV ADM FINANCIERA'!I76="X",'EV ADM FINANCIERA'!$F$8,IF('EV ADM FINANCIERA'!J76="X",'EV ADM FINANCIERA'!$G$8,IF('EV ADM FINANCIERA'!K76="X",'EV ADM FINANCIERA'!$H$8,"")))</f>
        <v/>
      </c>
      <c r="AN76" s="294" t="str">
        <f>+IF('EV ADM FINANCIERA'!L76="X",'EV ADM FINANCIERA'!$F$8,IF('EV ADM FINANCIERA'!M76="X",'EV ADM FINANCIERA'!$G$8,IF('EV ADM FINANCIERA'!N76="X",'EV ADM FINANCIERA'!$H$8,"")))</f>
        <v/>
      </c>
      <c r="AO76" s="294" t="str">
        <f>+IF('EV ADM FINANCIERA'!O76="X",'EV ADM FINANCIERA'!$O$8,IF('EV ADM FINANCIERA'!P76="X",'EV ADM FINANCIERA'!$P$8,""))</f>
        <v/>
      </c>
      <c r="AP76" s="7"/>
    </row>
    <row r="77" spans="1:42" ht="15" customHeight="1" x14ac:dyDescent="0.2">
      <c r="A77" s="679">
        <f>'RESUMEN REGION'!A83</f>
        <v>0</v>
      </c>
      <c r="B77" s="679">
        <f>'RESUMEN REGION'!B83</f>
        <v>0</v>
      </c>
      <c r="C77" s="679">
        <f>'RESUMEN REGION'!C83</f>
        <v>0</v>
      </c>
      <c r="D77" s="595">
        <f>'RESUMEN REGION'!E83</f>
        <v>0</v>
      </c>
      <c r="E77" s="596" t="str">
        <f t="shared" si="13"/>
        <v/>
      </c>
      <c r="F77" s="515"/>
      <c r="G77" s="653"/>
      <c r="H77" s="667"/>
      <c r="I77" s="653"/>
      <c r="J77" s="653"/>
      <c r="K77" s="667"/>
      <c r="L77" s="653"/>
      <c r="M77" s="653"/>
      <c r="N77" s="667"/>
      <c r="O77" s="668"/>
      <c r="P77" s="653"/>
      <c r="Q77" s="653"/>
      <c r="R77" s="653"/>
      <c r="S77" s="681"/>
      <c r="T77" s="681"/>
      <c r="U77" s="520"/>
      <c r="V77" s="19"/>
      <c r="W77" s="7"/>
      <c r="X77" s="292" t="str">
        <f t="shared" si="8"/>
        <v/>
      </c>
      <c r="Y77" s="292" t="str">
        <f t="shared" si="9"/>
        <v/>
      </c>
      <c r="Z77" s="292" t="str">
        <f t="shared" si="10"/>
        <v/>
      </c>
      <c r="AA77" s="293" t="str">
        <f t="shared" si="11"/>
        <v/>
      </c>
      <c r="AB77" s="284" t="str">
        <f t="shared" si="12"/>
        <v/>
      </c>
      <c r="AC77" s="284"/>
      <c r="AD77" s="284"/>
      <c r="AE77" s="284"/>
      <c r="AF77" s="284"/>
      <c r="AG77" s="284"/>
      <c r="AH77" s="284"/>
      <c r="AI77" s="284"/>
      <c r="AJ77" s="284"/>
      <c r="AK77" s="284"/>
      <c r="AL77" s="294" t="str">
        <f>+IF('EV ADM FINANCIERA'!F77="X",'EV ADM FINANCIERA'!$F$8,IF('EV ADM FINANCIERA'!G77="X",'EV ADM FINANCIERA'!$G$8,IF('EV ADM FINANCIERA'!H77="X",'EV ADM FINANCIERA'!$H$8,"")))</f>
        <v/>
      </c>
      <c r="AM77" s="294" t="str">
        <f>+IF('EV ADM FINANCIERA'!I77="X",'EV ADM FINANCIERA'!$F$8,IF('EV ADM FINANCIERA'!J77="X",'EV ADM FINANCIERA'!$G$8,IF('EV ADM FINANCIERA'!K77="X",'EV ADM FINANCIERA'!$H$8,"")))</f>
        <v/>
      </c>
      <c r="AN77" s="294" t="str">
        <f>+IF('EV ADM FINANCIERA'!L77="X",'EV ADM FINANCIERA'!$F$8,IF('EV ADM FINANCIERA'!M77="X",'EV ADM FINANCIERA'!$G$8,IF('EV ADM FINANCIERA'!N77="X",'EV ADM FINANCIERA'!$H$8,"")))</f>
        <v/>
      </c>
      <c r="AO77" s="294" t="str">
        <f>+IF('EV ADM FINANCIERA'!O77="X",'EV ADM FINANCIERA'!$O$8,IF('EV ADM FINANCIERA'!P77="X",'EV ADM FINANCIERA'!$P$8,""))</f>
        <v/>
      </c>
      <c r="AP77" s="7"/>
    </row>
    <row r="78" spans="1:42" ht="15" customHeight="1" x14ac:dyDescent="0.2">
      <c r="A78" s="679">
        <f>'RESUMEN REGION'!A84</f>
        <v>0</v>
      </c>
      <c r="B78" s="679">
        <f>'RESUMEN REGION'!B84</f>
        <v>0</v>
      </c>
      <c r="C78" s="679">
        <f>'RESUMEN REGION'!C84</f>
        <v>0</v>
      </c>
      <c r="D78" s="595">
        <f>'RESUMEN REGION'!E84</f>
        <v>0</v>
      </c>
      <c r="E78" s="596" t="str">
        <f t="shared" ref="E78:E117" si="14">+IF(AA78="","",IF(AA78&gt;=$AC$11,$F$8,IF(AA78&gt;=$AD$11,$G$8,$H$8)))</f>
        <v/>
      </c>
      <c r="F78" s="515"/>
      <c r="G78" s="653"/>
      <c r="H78" s="667"/>
      <c r="I78" s="653"/>
      <c r="J78" s="653"/>
      <c r="K78" s="667"/>
      <c r="L78" s="653"/>
      <c r="M78" s="653"/>
      <c r="N78" s="667"/>
      <c r="O78" s="668"/>
      <c r="P78" s="653"/>
      <c r="Q78" s="681"/>
      <c r="R78" s="681"/>
      <c r="S78" s="681"/>
      <c r="T78" s="681"/>
      <c r="U78" s="520"/>
      <c r="V78" s="19"/>
      <c r="W78" s="7"/>
      <c r="X78" s="292" t="str">
        <f t="shared" ref="X78:X117" si="15">IF(F78="X",6,IF(G78="X",3,IF(H78="X",0,"")))</f>
        <v/>
      </c>
      <c r="Y78" s="292" t="str">
        <f t="shared" ref="Y78:Y117" si="16">IF(I78="X",6,IF(J78="X",3,IF(K78="X",0,"")))</f>
        <v/>
      </c>
      <c r="Z78" s="292" t="str">
        <f t="shared" ref="Z78:Z117" si="17">IF(L78="X",6,IF(M78="X",3,IF(N78="X",0,"")))</f>
        <v/>
      </c>
      <c r="AA78" s="293" t="str">
        <f t="shared" ref="AA78:AA117" si="18">IF(ISERROR(AB78),SUM(X78:Z78),"")</f>
        <v/>
      </c>
      <c r="AB78" s="284" t="str">
        <f t="shared" ref="AB78:AB117" si="19">+HLOOKUP("",X78:Z78,1,FALSE)</f>
        <v/>
      </c>
      <c r="AC78" s="284"/>
      <c r="AD78" s="284"/>
      <c r="AE78" s="284"/>
      <c r="AF78" s="284"/>
      <c r="AG78" s="284"/>
      <c r="AH78" s="284"/>
      <c r="AI78" s="284"/>
      <c r="AJ78" s="284"/>
      <c r="AK78" s="284"/>
      <c r="AL78" s="294" t="str">
        <f>+IF('EV ADM FINANCIERA'!F78="X",'EV ADM FINANCIERA'!$F$8,IF('EV ADM FINANCIERA'!G78="X",'EV ADM FINANCIERA'!$G$8,IF('EV ADM FINANCIERA'!H78="X",'EV ADM FINANCIERA'!$H$8,"")))</f>
        <v/>
      </c>
      <c r="AM78" s="294" t="str">
        <f>+IF('EV ADM FINANCIERA'!I78="X",'EV ADM FINANCIERA'!$F$8,IF('EV ADM FINANCIERA'!J78="X",'EV ADM FINANCIERA'!$G$8,IF('EV ADM FINANCIERA'!K78="X",'EV ADM FINANCIERA'!$H$8,"")))</f>
        <v/>
      </c>
      <c r="AN78" s="294" t="str">
        <f>+IF('EV ADM FINANCIERA'!L78="X",'EV ADM FINANCIERA'!$F$8,IF('EV ADM FINANCIERA'!M78="X",'EV ADM FINANCIERA'!$G$8,IF('EV ADM FINANCIERA'!N78="X",'EV ADM FINANCIERA'!$H$8,"")))</f>
        <v/>
      </c>
      <c r="AO78" s="294" t="str">
        <f>+IF('EV ADM FINANCIERA'!O78="X",'EV ADM FINANCIERA'!$O$8,IF('EV ADM FINANCIERA'!P78="X",'EV ADM FINANCIERA'!$P$8,""))</f>
        <v/>
      </c>
      <c r="AP78" s="7"/>
    </row>
    <row r="79" spans="1:42" ht="15" customHeight="1" x14ac:dyDescent="0.2">
      <c r="A79" s="679">
        <f>'RESUMEN REGION'!A85</f>
        <v>0</v>
      </c>
      <c r="B79" s="679">
        <f>'RESUMEN REGION'!B85</f>
        <v>0</v>
      </c>
      <c r="C79" s="679">
        <f>'RESUMEN REGION'!C85</f>
        <v>0</v>
      </c>
      <c r="D79" s="595">
        <f>'RESUMEN REGION'!E85</f>
        <v>0</v>
      </c>
      <c r="E79" s="596" t="str">
        <f t="shared" si="14"/>
        <v/>
      </c>
      <c r="F79" s="515"/>
      <c r="G79" s="653"/>
      <c r="H79" s="667"/>
      <c r="I79" s="653"/>
      <c r="J79" s="653"/>
      <c r="K79" s="667"/>
      <c r="L79" s="653"/>
      <c r="M79" s="653"/>
      <c r="N79" s="667"/>
      <c r="O79" s="668"/>
      <c r="P79" s="653"/>
      <c r="Q79" s="653"/>
      <c r="R79" s="653"/>
      <c r="S79" s="681"/>
      <c r="T79" s="681"/>
      <c r="U79" s="520"/>
      <c r="V79" s="19"/>
      <c r="W79" s="7"/>
      <c r="X79" s="292" t="str">
        <f t="shared" si="15"/>
        <v/>
      </c>
      <c r="Y79" s="292" t="str">
        <f t="shared" si="16"/>
        <v/>
      </c>
      <c r="Z79" s="292" t="str">
        <f t="shared" si="17"/>
        <v/>
      </c>
      <c r="AA79" s="293" t="str">
        <f t="shared" si="18"/>
        <v/>
      </c>
      <c r="AB79" s="284" t="str">
        <f t="shared" si="19"/>
        <v/>
      </c>
      <c r="AC79" s="284"/>
      <c r="AD79" s="284"/>
      <c r="AE79" s="284"/>
      <c r="AF79" s="284"/>
      <c r="AG79" s="284"/>
      <c r="AH79" s="284"/>
      <c r="AI79" s="284"/>
      <c r="AJ79" s="284"/>
      <c r="AK79" s="284"/>
      <c r="AL79" s="294" t="str">
        <f>+IF('EV ADM FINANCIERA'!F79="X",'EV ADM FINANCIERA'!$F$8,IF('EV ADM FINANCIERA'!G79="X",'EV ADM FINANCIERA'!$G$8,IF('EV ADM FINANCIERA'!H79="X",'EV ADM FINANCIERA'!$H$8,"")))</f>
        <v/>
      </c>
      <c r="AM79" s="294" t="str">
        <f>+IF('EV ADM FINANCIERA'!I79="X",'EV ADM FINANCIERA'!$F$8,IF('EV ADM FINANCIERA'!J79="X",'EV ADM FINANCIERA'!$G$8,IF('EV ADM FINANCIERA'!K79="X",'EV ADM FINANCIERA'!$H$8,"")))</f>
        <v/>
      </c>
      <c r="AN79" s="294" t="str">
        <f>+IF('EV ADM FINANCIERA'!L79="X",'EV ADM FINANCIERA'!$F$8,IF('EV ADM FINANCIERA'!M79="X",'EV ADM FINANCIERA'!$G$8,IF('EV ADM FINANCIERA'!N79="X",'EV ADM FINANCIERA'!$H$8,"")))</f>
        <v/>
      </c>
      <c r="AO79" s="294" t="str">
        <f>+IF('EV ADM FINANCIERA'!O79="X",'EV ADM FINANCIERA'!$O$8,IF('EV ADM FINANCIERA'!P79="X",'EV ADM FINANCIERA'!$P$8,""))</f>
        <v/>
      </c>
      <c r="AP79" s="7"/>
    </row>
    <row r="80" spans="1:42" x14ac:dyDescent="0.2">
      <c r="A80" s="679">
        <f>'RESUMEN REGION'!A86</f>
        <v>0</v>
      </c>
      <c r="B80" s="679">
        <f>'RESUMEN REGION'!B86</f>
        <v>0</v>
      </c>
      <c r="C80" s="679">
        <f>'RESUMEN REGION'!C86</f>
        <v>0</v>
      </c>
      <c r="D80" s="595">
        <f>'RESUMEN REGION'!E86</f>
        <v>0</v>
      </c>
      <c r="E80" s="596" t="str">
        <f t="shared" si="14"/>
        <v/>
      </c>
      <c r="F80" s="515"/>
      <c r="G80" s="653"/>
      <c r="H80" s="667"/>
      <c r="I80" s="653"/>
      <c r="J80" s="653"/>
      <c r="K80" s="667"/>
      <c r="L80" s="653"/>
      <c r="M80" s="653"/>
      <c r="N80" s="667"/>
      <c r="O80" s="668"/>
      <c r="P80" s="653"/>
      <c r="Q80" s="653"/>
      <c r="R80" s="653"/>
      <c r="S80" s="681"/>
      <c r="T80" s="681"/>
      <c r="U80" s="520"/>
      <c r="V80" s="19"/>
      <c r="W80" s="7"/>
      <c r="X80" s="292" t="str">
        <f t="shared" si="15"/>
        <v/>
      </c>
      <c r="Y80" s="292" t="str">
        <f t="shared" si="16"/>
        <v/>
      </c>
      <c r="Z80" s="292" t="str">
        <f t="shared" si="17"/>
        <v/>
      </c>
      <c r="AA80" s="293" t="str">
        <f t="shared" si="18"/>
        <v/>
      </c>
      <c r="AB80" s="284" t="str">
        <f t="shared" si="19"/>
        <v/>
      </c>
      <c r="AC80" s="284"/>
      <c r="AD80" s="284"/>
      <c r="AE80" s="284"/>
      <c r="AF80" s="284"/>
      <c r="AG80" s="284"/>
      <c r="AH80" s="284"/>
      <c r="AI80" s="284"/>
      <c r="AJ80" s="284"/>
      <c r="AK80" s="284"/>
      <c r="AL80" s="294" t="str">
        <f>+IF('EV ADM FINANCIERA'!F80="X",'EV ADM FINANCIERA'!$F$8,IF('EV ADM FINANCIERA'!G80="X",'EV ADM FINANCIERA'!$G$8,IF('EV ADM FINANCIERA'!H80="X",'EV ADM FINANCIERA'!$H$8,"")))</f>
        <v/>
      </c>
      <c r="AM80" s="294" t="str">
        <f>+IF('EV ADM FINANCIERA'!I80="X",'EV ADM FINANCIERA'!$F$8,IF('EV ADM FINANCIERA'!J80="X",'EV ADM FINANCIERA'!$G$8,IF('EV ADM FINANCIERA'!K80="X",'EV ADM FINANCIERA'!$H$8,"")))</f>
        <v/>
      </c>
      <c r="AN80" s="294" t="str">
        <f>+IF('EV ADM FINANCIERA'!L80="X",'EV ADM FINANCIERA'!$F$8,IF('EV ADM FINANCIERA'!M80="X",'EV ADM FINANCIERA'!$G$8,IF('EV ADM FINANCIERA'!N80="X",'EV ADM FINANCIERA'!$H$8,"")))</f>
        <v/>
      </c>
      <c r="AO80" s="294" t="str">
        <f>+IF('EV ADM FINANCIERA'!O80="X",'EV ADM FINANCIERA'!$O$8,IF('EV ADM FINANCIERA'!P80="X",'EV ADM FINANCIERA'!$P$8,""))</f>
        <v/>
      </c>
    </row>
    <row r="81" spans="1:41" hidden="1" x14ac:dyDescent="0.2">
      <c r="A81" s="679">
        <f>'RESUMEN REGION'!A87</f>
        <v>0</v>
      </c>
      <c r="B81" s="679">
        <f>'RESUMEN REGION'!B87</f>
        <v>0</v>
      </c>
      <c r="C81" s="679">
        <f>'RESUMEN REGION'!C87</f>
        <v>0</v>
      </c>
      <c r="D81" s="595">
        <f>'RESUMEN REGION'!E87</f>
        <v>0</v>
      </c>
      <c r="E81" s="596" t="str">
        <f t="shared" si="14"/>
        <v/>
      </c>
      <c r="F81" s="515"/>
      <c r="G81" s="653"/>
      <c r="H81" s="667"/>
      <c r="I81" s="653"/>
      <c r="J81" s="653"/>
      <c r="K81" s="667"/>
      <c r="L81" s="653"/>
      <c r="M81" s="653"/>
      <c r="N81" s="667"/>
      <c r="O81" s="668"/>
      <c r="P81" s="653"/>
      <c r="Q81" s="681"/>
      <c r="R81" s="681"/>
      <c r="S81" s="681"/>
      <c r="T81" s="681"/>
      <c r="U81" s="520"/>
      <c r="V81" s="19"/>
      <c r="W81" s="7"/>
      <c r="X81" s="292" t="str">
        <f t="shared" si="15"/>
        <v/>
      </c>
      <c r="Y81" s="292" t="str">
        <f t="shared" si="16"/>
        <v/>
      </c>
      <c r="Z81" s="292" t="str">
        <f t="shared" si="17"/>
        <v/>
      </c>
      <c r="AA81" s="293" t="str">
        <f t="shared" si="18"/>
        <v/>
      </c>
      <c r="AB81" s="284" t="str">
        <f t="shared" si="19"/>
        <v/>
      </c>
      <c r="AC81" s="284"/>
      <c r="AD81" s="284"/>
      <c r="AE81" s="284"/>
      <c r="AF81" s="284"/>
      <c r="AG81" s="284"/>
      <c r="AH81" s="284"/>
      <c r="AI81" s="284"/>
      <c r="AJ81" s="284"/>
      <c r="AK81" s="284"/>
      <c r="AL81" s="294" t="str">
        <f>+IF('EV ADM FINANCIERA'!F81="X",'EV ADM FINANCIERA'!$F$8,IF('EV ADM FINANCIERA'!G81="X",'EV ADM FINANCIERA'!$G$8,IF('EV ADM FINANCIERA'!H81="X",'EV ADM FINANCIERA'!$H$8,"")))</f>
        <v/>
      </c>
      <c r="AM81" s="294" t="str">
        <f>+IF('EV ADM FINANCIERA'!I81="X",'EV ADM FINANCIERA'!$F$8,IF('EV ADM FINANCIERA'!J81="X",'EV ADM FINANCIERA'!$G$8,IF('EV ADM FINANCIERA'!K81="X",'EV ADM FINANCIERA'!$H$8,"")))</f>
        <v/>
      </c>
      <c r="AN81" s="294" t="str">
        <f>+IF('EV ADM FINANCIERA'!L81="X",'EV ADM FINANCIERA'!$F$8,IF('EV ADM FINANCIERA'!M81="X",'EV ADM FINANCIERA'!$G$8,IF('EV ADM FINANCIERA'!N81="X",'EV ADM FINANCIERA'!$H$8,"")))</f>
        <v/>
      </c>
      <c r="AO81" s="294" t="str">
        <f>+IF('EV ADM FINANCIERA'!O81="X",'EV ADM FINANCIERA'!$O$8,IF('EV ADM FINANCIERA'!P81="X",'EV ADM FINANCIERA'!$P$8,""))</f>
        <v/>
      </c>
    </row>
    <row r="82" spans="1:41" hidden="1" x14ac:dyDescent="0.2">
      <c r="A82" s="679">
        <f>'RESUMEN REGION'!A88</f>
        <v>0</v>
      </c>
      <c r="B82" s="679">
        <f>'RESUMEN REGION'!B88</f>
        <v>0</v>
      </c>
      <c r="C82" s="679">
        <f>'RESUMEN REGION'!C88</f>
        <v>0</v>
      </c>
      <c r="D82" s="595">
        <f>'RESUMEN REGION'!E88</f>
        <v>0</v>
      </c>
      <c r="E82" s="596" t="str">
        <f t="shared" si="14"/>
        <v/>
      </c>
      <c r="F82" s="515"/>
      <c r="G82" s="653"/>
      <c r="H82" s="667"/>
      <c r="I82" s="653"/>
      <c r="J82" s="653"/>
      <c r="K82" s="667"/>
      <c r="L82" s="653"/>
      <c r="M82" s="653"/>
      <c r="N82" s="667"/>
      <c r="O82" s="668"/>
      <c r="P82" s="653"/>
      <c r="Q82" s="681"/>
      <c r="R82" s="681"/>
      <c r="S82" s="681"/>
      <c r="T82" s="681"/>
      <c r="U82" s="520"/>
      <c r="V82" s="19"/>
      <c r="W82" s="7"/>
      <c r="X82" s="292" t="str">
        <f t="shared" si="15"/>
        <v/>
      </c>
      <c r="Y82" s="292" t="str">
        <f t="shared" si="16"/>
        <v/>
      </c>
      <c r="Z82" s="292" t="str">
        <f t="shared" si="17"/>
        <v/>
      </c>
      <c r="AA82" s="293" t="str">
        <f t="shared" si="18"/>
        <v/>
      </c>
      <c r="AB82" s="284" t="str">
        <f t="shared" si="19"/>
        <v/>
      </c>
      <c r="AC82" s="284"/>
      <c r="AD82" s="284"/>
      <c r="AE82" s="284"/>
      <c r="AF82" s="284"/>
      <c r="AG82" s="284"/>
      <c r="AH82" s="284"/>
      <c r="AI82" s="284"/>
      <c r="AJ82" s="284"/>
      <c r="AK82" s="284"/>
      <c r="AL82" s="294" t="str">
        <f>+IF('EV ADM FINANCIERA'!F82="X",'EV ADM FINANCIERA'!$F$8,IF('EV ADM FINANCIERA'!G82="X",'EV ADM FINANCIERA'!$G$8,IF('EV ADM FINANCIERA'!H82="X",'EV ADM FINANCIERA'!$H$8,"")))</f>
        <v/>
      </c>
      <c r="AM82" s="294" t="str">
        <f>+IF('EV ADM FINANCIERA'!I82="X",'EV ADM FINANCIERA'!$F$8,IF('EV ADM FINANCIERA'!J82="X",'EV ADM FINANCIERA'!$G$8,IF('EV ADM FINANCIERA'!K82="X",'EV ADM FINANCIERA'!$H$8,"")))</f>
        <v/>
      </c>
      <c r="AN82" s="294" t="str">
        <f>+IF('EV ADM FINANCIERA'!L82="X",'EV ADM FINANCIERA'!$F$8,IF('EV ADM FINANCIERA'!M82="X",'EV ADM FINANCIERA'!$G$8,IF('EV ADM FINANCIERA'!N82="X",'EV ADM FINANCIERA'!$H$8,"")))</f>
        <v/>
      </c>
      <c r="AO82" s="294" t="str">
        <f>+IF('EV ADM FINANCIERA'!O82="X",'EV ADM FINANCIERA'!$O$8,IF('EV ADM FINANCIERA'!P82="X",'EV ADM FINANCIERA'!$P$8,""))</f>
        <v/>
      </c>
    </row>
    <row r="83" spans="1:41" hidden="1" x14ac:dyDescent="0.2">
      <c r="A83" s="679">
        <f>'RESUMEN REGION'!A89</f>
        <v>0</v>
      </c>
      <c r="B83" s="679">
        <f>'RESUMEN REGION'!B89</f>
        <v>0</v>
      </c>
      <c r="C83" s="679">
        <f>'RESUMEN REGION'!C89</f>
        <v>0</v>
      </c>
      <c r="D83" s="595">
        <f>'RESUMEN REGION'!E89</f>
        <v>0</v>
      </c>
      <c r="E83" s="596" t="str">
        <f t="shared" si="14"/>
        <v/>
      </c>
      <c r="F83" s="515"/>
      <c r="G83" s="653"/>
      <c r="H83" s="667"/>
      <c r="I83" s="653"/>
      <c r="J83" s="653"/>
      <c r="K83" s="667"/>
      <c r="L83" s="653"/>
      <c r="M83" s="653"/>
      <c r="N83" s="667"/>
      <c r="O83" s="668"/>
      <c r="P83" s="653"/>
      <c r="Q83" s="681"/>
      <c r="R83" s="681"/>
      <c r="S83" s="681"/>
      <c r="T83" s="681"/>
      <c r="U83" s="520"/>
      <c r="V83" s="19"/>
      <c r="W83" s="7"/>
      <c r="X83" s="292" t="str">
        <f t="shared" si="15"/>
        <v/>
      </c>
      <c r="Y83" s="292" t="str">
        <f t="shared" si="16"/>
        <v/>
      </c>
      <c r="Z83" s="292" t="str">
        <f t="shared" si="17"/>
        <v/>
      </c>
      <c r="AA83" s="293" t="str">
        <f t="shared" si="18"/>
        <v/>
      </c>
      <c r="AB83" s="284" t="str">
        <f t="shared" si="19"/>
        <v/>
      </c>
      <c r="AC83" s="284"/>
      <c r="AD83" s="284"/>
      <c r="AE83" s="284"/>
      <c r="AF83" s="284"/>
      <c r="AG83" s="284"/>
      <c r="AH83" s="284"/>
      <c r="AI83" s="284"/>
      <c r="AJ83" s="284"/>
      <c r="AK83" s="284"/>
      <c r="AL83" s="294" t="str">
        <f>+IF('EV ADM FINANCIERA'!F83="X",'EV ADM FINANCIERA'!$F$8,IF('EV ADM FINANCIERA'!G83="X",'EV ADM FINANCIERA'!$G$8,IF('EV ADM FINANCIERA'!H83="X",'EV ADM FINANCIERA'!$H$8,"")))</f>
        <v/>
      </c>
      <c r="AM83" s="294" t="str">
        <f>+IF('EV ADM FINANCIERA'!I83="X",'EV ADM FINANCIERA'!$F$8,IF('EV ADM FINANCIERA'!J83="X",'EV ADM FINANCIERA'!$G$8,IF('EV ADM FINANCIERA'!K83="X",'EV ADM FINANCIERA'!$H$8,"")))</f>
        <v/>
      </c>
      <c r="AN83" s="294" t="str">
        <f>+IF('EV ADM FINANCIERA'!L83="X",'EV ADM FINANCIERA'!$F$8,IF('EV ADM FINANCIERA'!M83="X",'EV ADM FINANCIERA'!$G$8,IF('EV ADM FINANCIERA'!N83="X",'EV ADM FINANCIERA'!$H$8,"")))</f>
        <v/>
      </c>
      <c r="AO83" s="294" t="str">
        <f>+IF('EV ADM FINANCIERA'!O83="X",'EV ADM FINANCIERA'!$O$8,IF('EV ADM FINANCIERA'!P83="X",'EV ADM FINANCIERA'!$P$8,""))</f>
        <v/>
      </c>
    </row>
    <row r="84" spans="1:41" hidden="1" x14ac:dyDescent="0.2">
      <c r="A84" s="679">
        <f>'RESUMEN REGION'!A90</f>
        <v>0</v>
      </c>
      <c r="B84" s="679">
        <f>'RESUMEN REGION'!B90</f>
        <v>0</v>
      </c>
      <c r="C84" s="679">
        <f>'RESUMEN REGION'!C90</f>
        <v>0</v>
      </c>
      <c r="D84" s="595">
        <f>'RESUMEN REGION'!E90</f>
        <v>0</v>
      </c>
      <c r="E84" s="596" t="str">
        <f t="shared" si="14"/>
        <v/>
      </c>
      <c r="F84" s="515"/>
      <c r="G84" s="653"/>
      <c r="H84" s="667"/>
      <c r="I84" s="653"/>
      <c r="J84" s="653"/>
      <c r="K84" s="667"/>
      <c r="L84" s="653"/>
      <c r="M84" s="653"/>
      <c r="N84" s="667"/>
      <c r="O84" s="668"/>
      <c r="P84" s="653"/>
      <c r="Q84" s="681"/>
      <c r="R84" s="681"/>
      <c r="S84" s="681"/>
      <c r="T84" s="681"/>
      <c r="U84" s="520"/>
      <c r="V84" s="19"/>
      <c r="W84" s="7"/>
      <c r="X84" s="292" t="str">
        <f t="shared" si="15"/>
        <v/>
      </c>
      <c r="Y84" s="292" t="str">
        <f t="shared" si="16"/>
        <v/>
      </c>
      <c r="Z84" s="292" t="str">
        <f t="shared" si="17"/>
        <v/>
      </c>
      <c r="AA84" s="293" t="str">
        <f t="shared" si="18"/>
        <v/>
      </c>
      <c r="AB84" s="284" t="str">
        <f t="shared" si="19"/>
        <v/>
      </c>
      <c r="AC84" s="284"/>
      <c r="AD84" s="284"/>
      <c r="AE84" s="284"/>
      <c r="AF84" s="284"/>
      <c r="AG84" s="284"/>
      <c r="AH84" s="284"/>
      <c r="AI84" s="284"/>
      <c r="AJ84" s="284"/>
      <c r="AK84" s="284"/>
      <c r="AL84" s="294" t="str">
        <f>+IF('EV ADM FINANCIERA'!F84="X",'EV ADM FINANCIERA'!$F$8,IF('EV ADM FINANCIERA'!G84="X",'EV ADM FINANCIERA'!$G$8,IF('EV ADM FINANCIERA'!H84="X",'EV ADM FINANCIERA'!$H$8,"")))</f>
        <v/>
      </c>
      <c r="AM84" s="294" t="str">
        <f>+IF('EV ADM FINANCIERA'!I84="X",'EV ADM FINANCIERA'!$F$8,IF('EV ADM FINANCIERA'!J84="X",'EV ADM FINANCIERA'!$G$8,IF('EV ADM FINANCIERA'!K84="X",'EV ADM FINANCIERA'!$H$8,"")))</f>
        <v/>
      </c>
      <c r="AN84" s="294" t="str">
        <f>+IF('EV ADM FINANCIERA'!L84="X",'EV ADM FINANCIERA'!$F$8,IF('EV ADM FINANCIERA'!M84="X",'EV ADM FINANCIERA'!$G$8,IF('EV ADM FINANCIERA'!N84="X",'EV ADM FINANCIERA'!$H$8,"")))</f>
        <v/>
      </c>
      <c r="AO84" s="294" t="str">
        <f>+IF('EV ADM FINANCIERA'!O84="X",'EV ADM FINANCIERA'!$O$8,IF('EV ADM FINANCIERA'!P84="X",'EV ADM FINANCIERA'!$P$8,""))</f>
        <v/>
      </c>
    </row>
    <row r="85" spans="1:41" hidden="1" x14ac:dyDescent="0.2">
      <c r="A85" s="679">
        <f>'RESUMEN REGION'!A91</f>
        <v>0</v>
      </c>
      <c r="B85" s="679">
        <f>'RESUMEN REGION'!B91</f>
        <v>0</v>
      </c>
      <c r="C85" s="679">
        <f>'RESUMEN REGION'!C91</f>
        <v>0</v>
      </c>
      <c r="D85" s="595">
        <f>'RESUMEN REGION'!E91</f>
        <v>0</v>
      </c>
      <c r="E85" s="596" t="str">
        <f t="shared" si="14"/>
        <v/>
      </c>
      <c r="F85" s="515"/>
      <c r="G85" s="653"/>
      <c r="H85" s="667"/>
      <c r="I85" s="653"/>
      <c r="J85" s="653"/>
      <c r="K85" s="667"/>
      <c r="L85" s="653"/>
      <c r="M85" s="653"/>
      <c r="N85" s="667"/>
      <c r="O85" s="668"/>
      <c r="P85" s="653"/>
      <c r="Q85" s="681"/>
      <c r="R85" s="681"/>
      <c r="S85" s="681"/>
      <c r="T85" s="681"/>
      <c r="U85" s="520"/>
      <c r="V85" s="19"/>
      <c r="W85" s="7"/>
      <c r="X85" s="292" t="str">
        <f t="shared" si="15"/>
        <v/>
      </c>
      <c r="Y85" s="292" t="str">
        <f t="shared" si="16"/>
        <v/>
      </c>
      <c r="Z85" s="292" t="str">
        <f t="shared" si="17"/>
        <v/>
      </c>
      <c r="AA85" s="293" t="str">
        <f t="shared" si="18"/>
        <v/>
      </c>
      <c r="AB85" s="284" t="str">
        <f t="shared" si="19"/>
        <v/>
      </c>
      <c r="AC85" s="284"/>
      <c r="AD85" s="284"/>
      <c r="AE85" s="284"/>
      <c r="AF85" s="284"/>
      <c r="AG85" s="284"/>
      <c r="AH85" s="284"/>
      <c r="AI85" s="284"/>
      <c r="AJ85" s="284"/>
      <c r="AK85" s="284"/>
      <c r="AL85" s="294" t="str">
        <f>+IF('EV ADM FINANCIERA'!F85="X",'EV ADM FINANCIERA'!$F$8,IF('EV ADM FINANCIERA'!G85="X",'EV ADM FINANCIERA'!$G$8,IF('EV ADM FINANCIERA'!H85="X",'EV ADM FINANCIERA'!$H$8,"")))</f>
        <v/>
      </c>
      <c r="AM85" s="294" t="str">
        <f>+IF('EV ADM FINANCIERA'!I85="X",'EV ADM FINANCIERA'!$F$8,IF('EV ADM FINANCIERA'!J85="X",'EV ADM FINANCIERA'!$G$8,IF('EV ADM FINANCIERA'!K85="X",'EV ADM FINANCIERA'!$H$8,"")))</f>
        <v/>
      </c>
      <c r="AN85" s="294" t="str">
        <f>+IF('EV ADM FINANCIERA'!L85="X",'EV ADM FINANCIERA'!$F$8,IF('EV ADM FINANCIERA'!M85="X",'EV ADM FINANCIERA'!$G$8,IF('EV ADM FINANCIERA'!N85="X",'EV ADM FINANCIERA'!$H$8,"")))</f>
        <v/>
      </c>
      <c r="AO85" s="294" t="str">
        <f>+IF('EV ADM FINANCIERA'!O85="X",'EV ADM FINANCIERA'!$O$8,IF('EV ADM FINANCIERA'!P85="X",'EV ADM FINANCIERA'!$P$8,""))</f>
        <v/>
      </c>
    </row>
    <row r="86" spans="1:41" hidden="1" x14ac:dyDescent="0.2">
      <c r="A86" s="679">
        <f>'RESUMEN REGION'!A92</f>
        <v>0</v>
      </c>
      <c r="B86" s="679">
        <f>'RESUMEN REGION'!B92</f>
        <v>0</v>
      </c>
      <c r="C86" s="679">
        <f>'RESUMEN REGION'!C92</f>
        <v>0</v>
      </c>
      <c r="D86" s="595">
        <f>'RESUMEN REGION'!E92</f>
        <v>0</v>
      </c>
      <c r="E86" s="596" t="str">
        <f t="shared" si="14"/>
        <v/>
      </c>
      <c r="F86" s="515"/>
      <c r="G86" s="653"/>
      <c r="H86" s="667"/>
      <c r="I86" s="653"/>
      <c r="J86" s="653"/>
      <c r="K86" s="667"/>
      <c r="L86" s="653"/>
      <c r="M86" s="653"/>
      <c r="N86" s="667"/>
      <c r="O86" s="668"/>
      <c r="P86" s="653"/>
      <c r="Q86" s="681"/>
      <c r="R86" s="681"/>
      <c r="S86" s="681"/>
      <c r="T86" s="681"/>
      <c r="U86" s="520"/>
      <c r="V86" s="19"/>
      <c r="W86" s="7"/>
      <c r="X86" s="292" t="str">
        <f t="shared" si="15"/>
        <v/>
      </c>
      <c r="Y86" s="292" t="str">
        <f t="shared" si="16"/>
        <v/>
      </c>
      <c r="Z86" s="292" t="str">
        <f t="shared" si="17"/>
        <v/>
      </c>
      <c r="AA86" s="293" t="str">
        <f t="shared" si="18"/>
        <v/>
      </c>
      <c r="AB86" s="284" t="str">
        <f t="shared" si="19"/>
        <v/>
      </c>
      <c r="AC86" s="284"/>
      <c r="AD86" s="284"/>
      <c r="AE86" s="284"/>
      <c r="AF86" s="284"/>
      <c r="AG86" s="284"/>
      <c r="AH86" s="284"/>
      <c r="AI86" s="284"/>
      <c r="AJ86" s="284"/>
      <c r="AK86" s="284"/>
      <c r="AL86" s="294" t="str">
        <f>+IF('EV ADM FINANCIERA'!F86="X",'EV ADM FINANCIERA'!$F$8,IF('EV ADM FINANCIERA'!G86="X",'EV ADM FINANCIERA'!$G$8,IF('EV ADM FINANCIERA'!H86="X",'EV ADM FINANCIERA'!$H$8,"")))</f>
        <v/>
      </c>
      <c r="AM86" s="294" t="str">
        <f>+IF('EV ADM FINANCIERA'!I86="X",'EV ADM FINANCIERA'!$F$8,IF('EV ADM FINANCIERA'!J86="X",'EV ADM FINANCIERA'!$G$8,IF('EV ADM FINANCIERA'!K86="X",'EV ADM FINANCIERA'!$H$8,"")))</f>
        <v/>
      </c>
      <c r="AN86" s="294" t="str">
        <f>+IF('EV ADM FINANCIERA'!L86="X",'EV ADM FINANCIERA'!$F$8,IF('EV ADM FINANCIERA'!M86="X",'EV ADM FINANCIERA'!$G$8,IF('EV ADM FINANCIERA'!N86="X",'EV ADM FINANCIERA'!$H$8,"")))</f>
        <v/>
      </c>
      <c r="AO86" s="294" t="str">
        <f>+IF('EV ADM FINANCIERA'!O86="X",'EV ADM FINANCIERA'!$O$8,IF('EV ADM FINANCIERA'!P86="X",'EV ADM FINANCIERA'!$P$8,""))</f>
        <v/>
      </c>
    </row>
    <row r="87" spans="1:41" hidden="1" x14ac:dyDescent="0.2">
      <c r="A87" s="679">
        <f>'RESUMEN REGION'!A93</f>
        <v>0</v>
      </c>
      <c r="B87" s="679">
        <f>'RESUMEN REGION'!B93</f>
        <v>0</v>
      </c>
      <c r="C87" s="679">
        <f>'RESUMEN REGION'!C93</f>
        <v>0</v>
      </c>
      <c r="D87" s="595">
        <f>'RESUMEN REGION'!E93</f>
        <v>0</v>
      </c>
      <c r="E87" s="596" t="str">
        <f t="shared" si="14"/>
        <v/>
      </c>
      <c r="F87" s="515"/>
      <c r="G87" s="653"/>
      <c r="H87" s="667"/>
      <c r="I87" s="653"/>
      <c r="J87" s="653"/>
      <c r="K87" s="667"/>
      <c r="L87" s="653"/>
      <c r="M87" s="653"/>
      <c r="N87" s="667"/>
      <c r="O87" s="668"/>
      <c r="P87" s="653"/>
      <c r="Q87" s="681"/>
      <c r="R87" s="681"/>
      <c r="S87" s="681"/>
      <c r="T87" s="681"/>
      <c r="U87" s="520"/>
      <c r="V87" s="19"/>
      <c r="W87" s="7"/>
      <c r="X87" s="292" t="str">
        <f t="shared" si="15"/>
        <v/>
      </c>
      <c r="Y87" s="292" t="str">
        <f t="shared" si="16"/>
        <v/>
      </c>
      <c r="Z87" s="292" t="str">
        <f t="shared" si="17"/>
        <v/>
      </c>
      <c r="AA87" s="293" t="str">
        <f t="shared" si="18"/>
        <v/>
      </c>
      <c r="AB87" s="284" t="str">
        <f t="shared" si="19"/>
        <v/>
      </c>
      <c r="AC87" s="284"/>
      <c r="AD87" s="284"/>
      <c r="AE87" s="284"/>
      <c r="AF87" s="284"/>
      <c r="AG87" s="284"/>
      <c r="AH87" s="284"/>
      <c r="AI87" s="284"/>
      <c r="AJ87" s="284"/>
      <c r="AK87" s="284"/>
      <c r="AL87" s="294" t="str">
        <f>+IF('EV ADM FINANCIERA'!F87="X",'EV ADM FINANCIERA'!$F$8,IF('EV ADM FINANCIERA'!G87="X",'EV ADM FINANCIERA'!$G$8,IF('EV ADM FINANCIERA'!H87="X",'EV ADM FINANCIERA'!$H$8,"")))</f>
        <v/>
      </c>
      <c r="AM87" s="294" t="str">
        <f>+IF('EV ADM FINANCIERA'!I87="X",'EV ADM FINANCIERA'!$F$8,IF('EV ADM FINANCIERA'!J87="X",'EV ADM FINANCIERA'!$G$8,IF('EV ADM FINANCIERA'!K87="X",'EV ADM FINANCIERA'!$H$8,"")))</f>
        <v/>
      </c>
      <c r="AN87" s="294" t="str">
        <f>+IF('EV ADM FINANCIERA'!L87="X",'EV ADM FINANCIERA'!$F$8,IF('EV ADM FINANCIERA'!M87="X",'EV ADM FINANCIERA'!$G$8,IF('EV ADM FINANCIERA'!N87="X",'EV ADM FINANCIERA'!$H$8,"")))</f>
        <v/>
      </c>
      <c r="AO87" s="294" t="str">
        <f>+IF('EV ADM FINANCIERA'!O87="X",'EV ADM FINANCIERA'!$O$8,IF('EV ADM FINANCIERA'!P87="X",'EV ADM FINANCIERA'!$P$8,""))</f>
        <v/>
      </c>
    </row>
    <row r="88" spans="1:41" hidden="1" x14ac:dyDescent="0.2">
      <c r="A88" s="679">
        <f>'RESUMEN REGION'!A94</f>
        <v>0</v>
      </c>
      <c r="B88" s="679">
        <f>'RESUMEN REGION'!B94</f>
        <v>0</v>
      </c>
      <c r="C88" s="679">
        <f>'RESUMEN REGION'!C94</f>
        <v>0</v>
      </c>
      <c r="D88" s="595">
        <f>'RESUMEN REGION'!E94</f>
        <v>0</v>
      </c>
      <c r="E88" s="596" t="str">
        <f t="shared" si="14"/>
        <v/>
      </c>
      <c r="F88" s="515"/>
      <c r="G88" s="653"/>
      <c r="H88" s="667"/>
      <c r="I88" s="653"/>
      <c r="J88" s="653"/>
      <c r="K88" s="667"/>
      <c r="L88" s="653"/>
      <c r="M88" s="653"/>
      <c r="N88" s="667"/>
      <c r="O88" s="668"/>
      <c r="P88" s="653"/>
      <c r="Q88" s="681"/>
      <c r="R88" s="681"/>
      <c r="S88" s="681"/>
      <c r="T88" s="681"/>
      <c r="U88" s="520"/>
      <c r="V88" s="19"/>
      <c r="W88" s="7"/>
      <c r="X88" s="292" t="str">
        <f t="shared" si="15"/>
        <v/>
      </c>
      <c r="Y88" s="292" t="str">
        <f t="shared" si="16"/>
        <v/>
      </c>
      <c r="Z88" s="292" t="str">
        <f t="shared" si="17"/>
        <v/>
      </c>
      <c r="AA88" s="293" t="str">
        <f t="shared" si="18"/>
        <v/>
      </c>
      <c r="AB88" s="284" t="str">
        <f t="shared" si="19"/>
        <v/>
      </c>
      <c r="AC88" s="284"/>
      <c r="AD88" s="284"/>
      <c r="AE88" s="284"/>
      <c r="AF88" s="284"/>
      <c r="AG88" s="284"/>
      <c r="AH88" s="284"/>
      <c r="AI88" s="284"/>
      <c r="AJ88" s="284"/>
      <c r="AK88" s="284"/>
      <c r="AL88" s="294" t="str">
        <f>+IF('EV ADM FINANCIERA'!F88="X",'EV ADM FINANCIERA'!$F$8,IF('EV ADM FINANCIERA'!G88="X",'EV ADM FINANCIERA'!$G$8,IF('EV ADM FINANCIERA'!H88="X",'EV ADM FINANCIERA'!$H$8,"")))</f>
        <v/>
      </c>
      <c r="AM88" s="294" t="str">
        <f>+IF('EV ADM FINANCIERA'!I88="X",'EV ADM FINANCIERA'!$F$8,IF('EV ADM FINANCIERA'!J88="X",'EV ADM FINANCIERA'!$G$8,IF('EV ADM FINANCIERA'!K88="X",'EV ADM FINANCIERA'!$H$8,"")))</f>
        <v/>
      </c>
      <c r="AN88" s="294" t="str">
        <f>+IF('EV ADM FINANCIERA'!L88="X",'EV ADM FINANCIERA'!$F$8,IF('EV ADM FINANCIERA'!M88="X",'EV ADM FINANCIERA'!$G$8,IF('EV ADM FINANCIERA'!N88="X",'EV ADM FINANCIERA'!$H$8,"")))</f>
        <v/>
      </c>
      <c r="AO88" s="294" t="str">
        <f>+IF('EV ADM FINANCIERA'!O88="X",'EV ADM FINANCIERA'!$O$8,IF('EV ADM FINANCIERA'!P88="X",'EV ADM FINANCIERA'!$P$8,""))</f>
        <v/>
      </c>
    </row>
    <row r="89" spans="1:41" hidden="1" x14ac:dyDescent="0.2">
      <c r="A89" s="679">
        <f>'RESUMEN REGION'!A95</f>
        <v>0</v>
      </c>
      <c r="B89" s="679">
        <f>'RESUMEN REGION'!B95</f>
        <v>0</v>
      </c>
      <c r="C89" s="679">
        <f>'RESUMEN REGION'!C95</f>
        <v>0</v>
      </c>
      <c r="D89" s="595">
        <f>'RESUMEN REGION'!E95</f>
        <v>0</v>
      </c>
      <c r="E89" s="596" t="str">
        <f t="shared" si="14"/>
        <v/>
      </c>
      <c r="F89" s="515"/>
      <c r="G89" s="653"/>
      <c r="H89" s="667"/>
      <c r="I89" s="653"/>
      <c r="J89" s="653"/>
      <c r="K89" s="667"/>
      <c r="L89" s="653"/>
      <c r="M89" s="653"/>
      <c r="N89" s="667"/>
      <c r="O89" s="668"/>
      <c r="P89" s="653"/>
      <c r="Q89" s="681"/>
      <c r="R89" s="681"/>
      <c r="S89" s="681"/>
      <c r="T89" s="681"/>
      <c r="U89" s="520"/>
      <c r="V89" s="19"/>
      <c r="W89" s="7"/>
      <c r="X89" s="292" t="str">
        <f t="shared" si="15"/>
        <v/>
      </c>
      <c r="Y89" s="292" t="str">
        <f t="shared" si="16"/>
        <v/>
      </c>
      <c r="Z89" s="292" t="str">
        <f t="shared" si="17"/>
        <v/>
      </c>
      <c r="AA89" s="293" t="str">
        <f t="shared" si="18"/>
        <v/>
      </c>
      <c r="AB89" s="284" t="str">
        <f t="shared" si="19"/>
        <v/>
      </c>
      <c r="AC89" s="284"/>
      <c r="AD89" s="284"/>
      <c r="AE89" s="284"/>
      <c r="AF89" s="284"/>
      <c r="AG89" s="284"/>
      <c r="AH89" s="284"/>
      <c r="AI89" s="284"/>
      <c r="AJ89" s="284"/>
      <c r="AK89" s="284"/>
      <c r="AL89" s="294" t="str">
        <f>+IF('EV ADM FINANCIERA'!F89="X",'EV ADM FINANCIERA'!$F$8,IF('EV ADM FINANCIERA'!G89="X",'EV ADM FINANCIERA'!$G$8,IF('EV ADM FINANCIERA'!H89="X",'EV ADM FINANCIERA'!$H$8,"")))</f>
        <v/>
      </c>
      <c r="AM89" s="294" t="str">
        <f>+IF('EV ADM FINANCIERA'!I89="X",'EV ADM FINANCIERA'!$F$8,IF('EV ADM FINANCIERA'!J89="X",'EV ADM FINANCIERA'!$G$8,IF('EV ADM FINANCIERA'!K89="X",'EV ADM FINANCIERA'!$H$8,"")))</f>
        <v/>
      </c>
      <c r="AN89" s="294" t="str">
        <f>+IF('EV ADM FINANCIERA'!L89="X",'EV ADM FINANCIERA'!$F$8,IF('EV ADM FINANCIERA'!M89="X",'EV ADM FINANCIERA'!$G$8,IF('EV ADM FINANCIERA'!N89="X",'EV ADM FINANCIERA'!$H$8,"")))</f>
        <v/>
      </c>
      <c r="AO89" s="294" t="str">
        <f>+IF('EV ADM FINANCIERA'!O89="X",'EV ADM FINANCIERA'!$O$8,IF('EV ADM FINANCIERA'!P89="X",'EV ADM FINANCIERA'!$P$8,""))</f>
        <v/>
      </c>
    </row>
    <row r="90" spans="1:41" hidden="1" x14ac:dyDescent="0.2">
      <c r="A90" s="679">
        <f>'RESUMEN REGION'!A96</f>
        <v>0</v>
      </c>
      <c r="B90" s="679">
        <f>'RESUMEN REGION'!B96</f>
        <v>0</v>
      </c>
      <c r="C90" s="679">
        <f>'RESUMEN REGION'!C96</f>
        <v>0</v>
      </c>
      <c r="D90" s="595">
        <f>'RESUMEN REGION'!E96</f>
        <v>0</v>
      </c>
      <c r="E90" s="596" t="str">
        <f t="shared" si="14"/>
        <v/>
      </c>
      <c r="F90" s="515"/>
      <c r="G90" s="653"/>
      <c r="H90" s="667"/>
      <c r="I90" s="653"/>
      <c r="J90" s="653"/>
      <c r="K90" s="667"/>
      <c r="L90" s="653"/>
      <c r="M90" s="653"/>
      <c r="N90" s="667"/>
      <c r="O90" s="668"/>
      <c r="P90" s="653"/>
      <c r="Q90" s="681"/>
      <c r="R90" s="681"/>
      <c r="S90" s="681"/>
      <c r="T90" s="681"/>
      <c r="U90" s="520"/>
      <c r="V90" s="19"/>
      <c r="W90" s="7"/>
      <c r="X90" s="292" t="str">
        <f t="shared" si="15"/>
        <v/>
      </c>
      <c r="Y90" s="292" t="str">
        <f t="shared" si="16"/>
        <v/>
      </c>
      <c r="Z90" s="292" t="str">
        <f t="shared" si="17"/>
        <v/>
      </c>
      <c r="AA90" s="293" t="str">
        <f t="shared" si="18"/>
        <v/>
      </c>
      <c r="AB90" s="284" t="str">
        <f t="shared" si="19"/>
        <v/>
      </c>
      <c r="AC90" s="284"/>
      <c r="AD90" s="284"/>
      <c r="AE90" s="284"/>
      <c r="AF90" s="284"/>
      <c r="AG90" s="284"/>
      <c r="AH90" s="284"/>
      <c r="AI90" s="284"/>
      <c r="AJ90" s="284"/>
      <c r="AK90" s="284"/>
      <c r="AL90" s="294" t="str">
        <f>+IF('EV ADM FINANCIERA'!F90="X",'EV ADM FINANCIERA'!$F$8,IF('EV ADM FINANCIERA'!G90="X",'EV ADM FINANCIERA'!$G$8,IF('EV ADM FINANCIERA'!H90="X",'EV ADM FINANCIERA'!$H$8,"")))</f>
        <v/>
      </c>
      <c r="AM90" s="294" t="str">
        <f>+IF('EV ADM FINANCIERA'!I90="X",'EV ADM FINANCIERA'!$F$8,IF('EV ADM FINANCIERA'!J90="X",'EV ADM FINANCIERA'!$G$8,IF('EV ADM FINANCIERA'!K90="X",'EV ADM FINANCIERA'!$H$8,"")))</f>
        <v/>
      </c>
      <c r="AN90" s="294" t="str">
        <f>+IF('EV ADM FINANCIERA'!L90="X",'EV ADM FINANCIERA'!$F$8,IF('EV ADM FINANCIERA'!M90="X",'EV ADM FINANCIERA'!$G$8,IF('EV ADM FINANCIERA'!N90="X",'EV ADM FINANCIERA'!$H$8,"")))</f>
        <v/>
      </c>
      <c r="AO90" s="294" t="str">
        <f>+IF('EV ADM FINANCIERA'!O90="X",'EV ADM FINANCIERA'!$O$8,IF('EV ADM FINANCIERA'!P90="X",'EV ADM FINANCIERA'!$P$8,""))</f>
        <v/>
      </c>
    </row>
    <row r="91" spans="1:41" hidden="1" x14ac:dyDescent="0.2">
      <c r="A91" s="679">
        <f>'RESUMEN REGION'!A97</f>
        <v>0</v>
      </c>
      <c r="B91" s="679">
        <f>'RESUMEN REGION'!B97</f>
        <v>0</v>
      </c>
      <c r="C91" s="679">
        <f>'RESUMEN REGION'!C97</f>
        <v>0</v>
      </c>
      <c r="D91" s="595">
        <f>'RESUMEN REGION'!E97</f>
        <v>0</v>
      </c>
      <c r="E91" s="596" t="str">
        <f t="shared" si="14"/>
        <v/>
      </c>
      <c r="F91" s="515"/>
      <c r="G91" s="653"/>
      <c r="H91" s="667"/>
      <c r="I91" s="653"/>
      <c r="J91" s="653"/>
      <c r="K91" s="667"/>
      <c r="L91" s="653"/>
      <c r="M91" s="653"/>
      <c r="N91" s="667"/>
      <c r="O91" s="668"/>
      <c r="P91" s="653"/>
      <c r="Q91" s="681"/>
      <c r="R91" s="681"/>
      <c r="S91" s="681"/>
      <c r="T91" s="681"/>
      <c r="U91" s="520"/>
      <c r="V91" s="19"/>
      <c r="W91" s="7"/>
      <c r="X91" s="292" t="str">
        <f t="shared" si="15"/>
        <v/>
      </c>
      <c r="Y91" s="292" t="str">
        <f t="shared" si="16"/>
        <v/>
      </c>
      <c r="Z91" s="292" t="str">
        <f t="shared" si="17"/>
        <v/>
      </c>
      <c r="AA91" s="293" t="str">
        <f t="shared" si="18"/>
        <v/>
      </c>
      <c r="AB91" s="284" t="str">
        <f t="shared" si="19"/>
        <v/>
      </c>
      <c r="AC91" s="284"/>
      <c r="AD91" s="284"/>
      <c r="AE91" s="284"/>
      <c r="AF91" s="284"/>
      <c r="AG91" s="284"/>
      <c r="AH91" s="284"/>
      <c r="AI91" s="284"/>
      <c r="AJ91" s="284"/>
      <c r="AK91" s="284"/>
      <c r="AL91" s="294" t="str">
        <f>+IF('EV ADM FINANCIERA'!F91="X",'EV ADM FINANCIERA'!$F$8,IF('EV ADM FINANCIERA'!G91="X",'EV ADM FINANCIERA'!$G$8,IF('EV ADM FINANCIERA'!H91="X",'EV ADM FINANCIERA'!$H$8,"")))</f>
        <v/>
      </c>
      <c r="AM91" s="294" t="str">
        <f>+IF('EV ADM FINANCIERA'!I91="X",'EV ADM FINANCIERA'!$F$8,IF('EV ADM FINANCIERA'!J91="X",'EV ADM FINANCIERA'!$G$8,IF('EV ADM FINANCIERA'!K91="X",'EV ADM FINANCIERA'!$H$8,"")))</f>
        <v/>
      </c>
      <c r="AN91" s="294" t="str">
        <f>+IF('EV ADM FINANCIERA'!L91="X",'EV ADM FINANCIERA'!$F$8,IF('EV ADM FINANCIERA'!M91="X",'EV ADM FINANCIERA'!$G$8,IF('EV ADM FINANCIERA'!N91="X",'EV ADM FINANCIERA'!$H$8,"")))</f>
        <v/>
      </c>
      <c r="AO91" s="294" t="str">
        <f>+IF('EV ADM FINANCIERA'!O91="X",'EV ADM FINANCIERA'!$O$8,IF('EV ADM FINANCIERA'!P91="X",'EV ADM FINANCIERA'!$P$8,""))</f>
        <v/>
      </c>
    </row>
    <row r="92" spans="1:41" hidden="1" x14ac:dyDescent="0.2">
      <c r="A92" s="679">
        <f>'RESUMEN REGION'!A98</f>
        <v>0</v>
      </c>
      <c r="B92" s="679">
        <f>'RESUMEN REGION'!B98</f>
        <v>0</v>
      </c>
      <c r="C92" s="679">
        <f>'RESUMEN REGION'!C98</f>
        <v>0</v>
      </c>
      <c r="D92" s="595">
        <f>'RESUMEN REGION'!E98</f>
        <v>0</v>
      </c>
      <c r="E92" s="596" t="str">
        <f t="shared" si="14"/>
        <v/>
      </c>
      <c r="F92" s="515"/>
      <c r="G92" s="653"/>
      <c r="H92" s="667"/>
      <c r="I92" s="653"/>
      <c r="J92" s="653"/>
      <c r="K92" s="667"/>
      <c r="L92" s="653"/>
      <c r="M92" s="653"/>
      <c r="N92" s="667"/>
      <c r="O92" s="668"/>
      <c r="P92" s="653"/>
      <c r="Q92" s="681"/>
      <c r="R92" s="681"/>
      <c r="S92" s="681"/>
      <c r="T92" s="681"/>
      <c r="U92" s="520"/>
      <c r="V92" s="19"/>
      <c r="W92" s="7"/>
      <c r="X92" s="292" t="str">
        <f t="shared" si="15"/>
        <v/>
      </c>
      <c r="Y92" s="292" t="str">
        <f t="shared" si="16"/>
        <v/>
      </c>
      <c r="Z92" s="292" t="str">
        <f t="shared" si="17"/>
        <v/>
      </c>
      <c r="AA92" s="293" t="str">
        <f t="shared" si="18"/>
        <v/>
      </c>
      <c r="AB92" s="284" t="str">
        <f t="shared" si="19"/>
        <v/>
      </c>
      <c r="AC92" s="284"/>
      <c r="AD92" s="284"/>
      <c r="AE92" s="284"/>
      <c r="AF92" s="284"/>
      <c r="AG92" s="284"/>
      <c r="AH92" s="284"/>
      <c r="AI92" s="284"/>
      <c r="AJ92" s="284"/>
      <c r="AK92" s="284"/>
      <c r="AL92" s="294" t="str">
        <f>+IF('EV ADM FINANCIERA'!F92="X",'EV ADM FINANCIERA'!$F$8,IF('EV ADM FINANCIERA'!G92="X",'EV ADM FINANCIERA'!$G$8,IF('EV ADM FINANCIERA'!H92="X",'EV ADM FINANCIERA'!$H$8,"")))</f>
        <v/>
      </c>
      <c r="AM92" s="294" t="str">
        <f>+IF('EV ADM FINANCIERA'!I92="X",'EV ADM FINANCIERA'!$F$8,IF('EV ADM FINANCIERA'!J92="X",'EV ADM FINANCIERA'!$G$8,IF('EV ADM FINANCIERA'!K92="X",'EV ADM FINANCIERA'!$H$8,"")))</f>
        <v/>
      </c>
      <c r="AN92" s="294" t="str">
        <f>+IF('EV ADM FINANCIERA'!L92="X",'EV ADM FINANCIERA'!$F$8,IF('EV ADM FINANCIERA'!M92="X",'EV ADM FINANCIERA'!$G$8,IF('EV ADM FINANCIERA'!N92="X",'EV ADM FINANCIERA'!$H$8,"")))</f>
        <v/>
      </c>
      <c r="AO92" s="294" t="str">
        <f>+IF('EV ADM FINANCIERA'!O92="X",'EV ADM FINANCIERA'!$O$8,IF('EV ADM FINANCIERA'!P92="X",'EV ADM FINANCIERA'!$P$8,""))</f>
        <v/>
      </c>
    </row>
    <row r="93" spans="1:41" hidden="1" x14ac:dyDescent="0.2">
      <c r="A93" s="679">
        <f>'RESUMEN REGION'!A99</f>
        <v>0</v>
      </c>
      <c r="B93" s="679">
        <f>'RESUMEN REGION'!B99</f>
        <v>0</v>
      </c>
      <c r="C93" s="679">
        <f>'RESUMEN REGION'!C99</f>
        <v>0</v>
      </c>
      <c r="D93" s="595">
        <f>'RESUMEN REGION'!E99</f>
        <v>0</v>
      </c>
      <c r="E93" s="596" t="str">
        <f t="shared" si="14"/>
        <v/>
      </c>
      <c r="F93" s="515"/>
      <c r="G93" s="653"/>
      <c r="H93" s="667"/>
      <c r="I93" s="653"/>
      <c r="J93" s="653"/>
      <c r="K93" s="667"/>
      <c r="L93" s="653"/>
      <c r="M93" s="653"/>
      <c r="N93" s="667"/>
      <c r="O93" s="668"/>
      <c r="P93" s="653"/>
      <c r="Q93" s="681"/>
      <c r="R93" s="681"/>
      <c r="S93" s="681"/>
      <c r="T93" s="681"/>
      <c r="U93" s="520"/>
      <c r="V93" s="19"/>
      <c r="W93" s="7"/>
      <c r="X93" s="292" t="str">
        <f t="shared" si="15"/>
        <v/>
      </c>
      <c r="Y93" s="292" t="str">
        <f t="shared" si="16"/>
        <v/>
      </c>
      <c r="Z93" s="292" t="str">
        <f t="shared" si="17"/>
        <v/>
      </c>
      <c r="AA93" s="293" t="str">
        <f t="shared" si="18"/>
        <v/>
      </c>
      <c r="AB93" s="284" t="str">
        <f t="shared" si="19"/>
        <v/>
      </c>
      <c r="AC93" s="284"/>
      <c r="AD93" s="284"/>
      <c r="AE93" s="284"/>
      <c r="AF93" s="284"/>
      <c r="AG93" s="284"/>
      <c r="AH93" s="284"/>
      <c r="AI93" s="284"/>
      <c r="AJ93" s="284"/>
      <c r="AK93" s="284"/>
      <c r="AL93" s="294" t="str">
        <f>+IF('EV ADM FINANCIERA'!F93="X",'EV ADM FINANCIERA'!$F$8,IF('EV ADM FINANCIERA'!G93="X",'EV ADM FINANCIERA'!$G$8,IF('EV ADM FINANCIERA'!H93="X",'EV ADM FINANCIERA'!$H$8,"")))</f>
        <v/>
      </c>
      <c r="AM93" s="294" t="str">
        <f>+IF('EV ADM FINANCIERA'!I93="X",'EV ADM FINANCIERA'!$F$8,IF('EV ADM FINANCIERA'!J93="X",'EV ADM FINANCIERA'!$G$8,IF('EV ADM FINANCIERA'!K93="X",'EV ADM FINANCIERA'!$H$8,"")))</f>
        <v/>
      </c>
      <c r="AN93" s="294" t="str">
        <f>+IF('EV ADM FINANCIERA'!L93="X",'EV ADM FINANCIERA'!$F$8,IF('EV ADM FINANCIERA'!M93="X",'EV ADM FINANCIERA'!$G$8,IF('EV ADM FINANCIERA'!N93="X",'EV ADM FINANCIERA'!$H$8,"")))</f>
        <v/>
      </c>
      <c r="AO93" s="294" t="str">
        <f>+IF('EV ADM FINANCIERA'!O93="X",'EV ADM FINANCIERA'!$O$8,IF('EV ADM FINANCIERA'!P93="X",'EV ADM FINANCIERA'!$P$8,""))</f>
        <v/>
      </c>
    </row>
    <row r="94" spans="1:41" hidden="1" x14ac:dyDescent="0.2">
      <c r="A94" s="679">
        <f>'RESUMEN REGION'!A100</f>
        <v>0</v>
      </c>
      <c r="B94" s="679">
        <f>'RESUMEN REGION'!B100</f>
        <v>0</v>
      </c>
      <c r="C94" s="679">
        <f>'RESUMEN REGION'!C100</f>
        <v>0</v>
      </c>
      <c r="D94" s="595">
        <f>'RESUMEN REGION'!E100</f>
        <v>0</v>
      </c>
      <c r="E94" s="596" t="str">
        <f t="shared" si="14"/>
        <v/>
      </c>
      <c r="F94" s="515"/>
      <c r="G94" s="653"/>
      <c r="H94" s="667"/>
      <c r="I94" s="653"/>
      <c r="J94" s="653"/>
      <c r="K94" s="667"/>
      <c r="L94" s="653"/>
      <c r="M94" s="653"/>
      <c r="N94" s="667"/>
      <c r="O94" s="668"/>
      <c r="P94" s="653"/>
      <c r="Q94" s="681"/>
      <c r="R94" s="681"/>
      <c r="S94" s="681"/>
      <c r="T94" s="681"/>
      <c r="U94" s="520"/>
      <c r="V94" s="19"/>
      <c r="W94" s="7"/>
      <c r="X94" s="292" t="str">
        <f t="shared" si="15"/>
        <v/>
      </c>
      <c r="Y94" s="292" t="str">
        <f t="shared" si="16"/>
        <v/>
      </c>
      <c r="Z94" s="292" t="str">
        <f t="shared" si="17"/>
        <v/>
      </c>
      <c r="AA94" s="293" t="str">
        <f t="shared" si="18"/>
        <v/>
      </c>
      <c r="AB94" s="284" t="str">
        <f t="shared" si="19"/>
        <v/>
      </c>
      <c r="AC94" s="284"/>
      <c r="AD94" s="284"/>
      <c r="AE94" s="284"/>
      <c r="AF94" s="284"/>
      <c r="AG94" s="284"/>
      <c r="AH94" s="284"/>
      <c r="AI94" s="284"/>
      <c r="AJ94" s="284"/>
      <c r="AK94" s="284"/>
      <c r="AL94" s="294" t="str">
        <f>+IF('EV ADM FINANCIERA'!F94="X",'EV ADM FINANCIERA'!$F$8,IF('EV ADM FINANCIERA'!G94="X",'EV ADM FINANCIERA'!$G$8,IF('EV ADM FINANCIERA'!H94="X",'EV ADM FINANCIERA'!$H$8,"")))</f>
        <v/>
      </c>
      <c r="AM94" s="294" t="str">
        <f>+IF('EV ADM FINANCIERA'!I94="X",'EV ADM FINANCIERA'!$F$8,IF('EV ADM FINANCIERA'!J94="X",'EV ADM FINANCIERA'!$G$8,IF('EV ADM FINANCIERA'!K94="X",'EV ADM FINANCIERA'!$H$8,"")))</f>
        <v/>
      </c>
      <c r="AN94" s="294" t="str">
        <f>+IF('EV ADM FINANCIERA'!L94="X",'EV ADM FINANCIERA'!$F$8,IF('EV ADM FINANCIERA'!M94="X",'EV ADM FINANCIERA'!$G$8,IF('EV ADM FINANCIERA'!N94="X",'EV ADM FINANCIERA'!$H$8,"")))</f>
        <v/>
      </c>
      <c r="AO94" s="294" t="str">
        <f>+IF('EV ADM FINANCIERA'!O94="X",'EV ADM FINANCIERA'!$O$8,IF('EV ADM FINANCIERA'!P94="X",'EV ADM FINANCIERA'!$P$8,""))</f>
        <v/>
      </c>
    </row>
    <row r="95" spans="1:41" hidden="1" x14ac:dyDescent="0.2">
      <c r="A95" s="679">
        <f>'RESUMEN REGION'!A101</f>
        <v>0</v>
      </c>
      <c r="B95" s="679">
        <f>'RESUMEN REGION'!B101</f>
        <v>0</v>
      </c>
      <c r="C95" s="679">
        <f>'RESUMEN REGION'!C101</f>
        <v>0</v>
      </c>
      <c r="D95" s="595">
        <f>'RESUMEN REGION'!E101</f>
        <v>0</v>
      </c>
      <c r="E95" s="596" t="str">
        <f t="shared" si="14"/>
        <v/>
      </c>
      <c r="F95" s="515"/>
      <c r="G95" s="653"/>
      <c r="H95" s="667"/>
      <c r="I95" s="653"/>
      <c r="J95" s="653"/>
      <c r="K95" s="667"/>
      <c r="L95" s="653"/>
      <c r="M95" s="653"/>
      <c r="N95" s="667"/>
      <c r="O95" s="668"/>
      <c r="P95" s="653"/>
      <c r="Q95" s="681"/>
      <c r="R95" s="681"/>
      <c r="S95" s="681"/>
      <c r="T95" s="681"/>
      <c r="U95" s="520"/>
      <c r="V95" s="19"/>
      <c r="W95" s="7"/>
      <c r="X95" s="292" t="str">
        <f t="shared" si="15"/>
        <v/>
      </c>
      <c r="Y95" s="292" t="str">
        <f t="shared" si="16"/>
        <v/>
      </c>
      <c r="Z95" s="292" t="str">
        <f t="shared" si="17"/>
        <v/>
      </c>
      <c r="AA95" s="293" t="str">
        <f t="shared" si="18"/>
        <v/>
      </c>
      <c r="AB95" s="284" t="str">
        <f t="shared" si="19"/>
        <v/>
      </c>
      <c r="AC95" s="284"/>
      <c r="AD95" s="284"/>
      <c r="AE95" s="284"/>
      <c r="AF95" s="284"/>
      <c r="AG95" s="284"/>
      <c r="AH95" s="284"/>
      <c r="AI95" s="284"/>
      <c r="AJ95" s="284"/>
      <c r="AK95" s="284"/>
      <c r="AL95" s="294" t="str">
        <f>+IF('EV ADM FINANCIERA'!F95="X",'EV ADM FINANCIERA'!$F$8,IF('EV ADM FINANCIERA'!G95="X",'EV ADM FINANCIERA'!$G$8,IF('EV ADM FINANCIERA'!H95="X",'EV ADM FINANCIERA'!$H$8,"")))</f>
        <v/>
      </c>
      <c r="AM95" s="294" t="str">
        <f>+IF('EV ADM FINANCIERA'!I95="X",'EV ADM FINANCIERA'!$F$8,IF('EV ADM FINANCIERA'!J95="X",'EV ADM FINANCIERA'!$G$8,IF('EV ADM FINANCIERA'!K95="X",'EV ADM FINANCIERA'!$H$8,"")))</f>
        <v/>
      </c>
      <c r="AN95" s="294" t="str">
        <f>+IF('EV ADM FINANCIERA'!L95="X",'EV ADM FINANCIERA'!$F$8,IF('EV ADM FINANCIERA'!M95="X",'EV ADM FINANCIERA'!$G$8,IF('EV ADM FINANCIERA'!N95="X",'EV ADM FINANCIERA'!$H$8,"")))</f>
        <v/>
      </c>
      <c r="AO95" s="294" t="str">
        <f>+IF('EV ADM FINANCIERA'!O95="X",'EV ADM FINANCIERA'!$O$8,IF('EV ADM FINANCIERA'!P95="X",'EV ADM FINANCIERA'!$P$8,""))</f>
        <v/>
      </c>
    </row>
    <row r="96" spans="1:41" hidden="1" x14ac:dyDescent="0.2">
      <c r="A96" s="679">
        <f>'RESUMEN REGION'!A102</f>
        <v>0</v>
      </c>
      <c r="B96" s="679">
        <f>'RESUMEN REGION'!B102</f>
        <v>0</v>
      </c>
      <c r="C96" s="679">
        <f>'RESUMEN REGION'!C102</f>
        <v>0</v>
      </c>
      <c r="D96" s="595">
        <f>'RESUMEN REGION'!E102</f>
        <v>0</v>
      </c>
      <c r="E96" s="596" t="str">
        <f t="shared" si="14"/>
        <v/>
      </c>
      <c r="F96" s="515"/>
      <c r="G96" s="653"/>
      <c r="H96" s="667"/>
      <c r="I96" s="653"/>
      <c r="J96" s="653"/>
      <c r="K96" s="667"/>
      <c r="L96" s="653"/>
      <c r="M96" s="653"/>
      <c r="N96" s="667"/>
      <c r="O96" s="668"/>
      <c r="P96" s="653"/>
      <c r="Q96" s="681"/>
      <c r="R96" s="681"/>
      <c r="S96" s="681"/>
      <c r="T96" s="681"/>
      <c r="U96" s="520"/>
      <c r="V96" s="19"/>
      <c r="W96" s="7"/>
      <c r="X96" s="292" t="str">
        <f t="shared" si="15"/>
        <v/>
      </c>
      <c r="Y96" s="292" t="str">
        <f t="shared" si="16"/>
        <v/>
      </c>
      <c r="Z96" s="292" t="str">
        <f t="shared" si="17"/>
        <v/>
      </c>
      <c r="AA96" s="293" t="str">
        <f t="shared" si="18"/>
        <v/>
      </c>
      <c r="AB96" s="284" t="str">
        <f t="shared" si="19"/>
        <v/>
      </c>
      <c r="AC96" s="284"/>
      <c r="AD96" s="284"/>
      <c r="AE96" s="284"/>
      <c r="AF96" s="284"/>
      <c r="AG96" s="284"/>
      <c r="AH96" s="284"/>
      <c r="AI96" s="284"/>
      <c r="AJ96" s="284"/>
      <c r="AK96" s="284"/>
      <c r="AL96" s="294" t="str">
        <f>+IF('EV ADM FINANCIERA'!F96="X",'EV ADM FINANCIERA'!$F$8,IF('EV ADM FINANCIERA'!G96="X",'EV ADM FINANCIERA'!$G$8,IF('EV ADM FINANCIERA'!H96="X",'EV ADM FINANCIERA'!$H$8,"")))</f>
        <v/>
      </c>
      <c r="AM96" s="294" t="str">
        <f>+IF('EV ADM FINANCIERA'!I96="X",'EV ADM FINANCIERA'!$F$8,IF('EV ADM FINANCIERA'!J96="X",'EV ADM FINANCIERA'!$G$8,IF('EV ADM FINANCIERA'!K96="X",'EV ADM FINANCIERA'!$H$8,"")))</f>
        <v/>
      </c>
      <c r="AN96" s="294" t="str">
        <f>+IF('EV ADM FINANCIERA'!L96="X",'EV ADM FINANCIERA'!$F$8,IF('EV ADM FINANCIERA'!M96="X",'EV ADM FINANCIERA'!$G$8,IF('EV ADM FINANCIERA'!N96="X",'EV ADM FINANCIERA'!$H$8,"")))</f>
        <v/>
      </c>
      <c r="AO96" s="294" t="str">
        <f>+IF('EV ADM FINANCIERA'!O96="X",'EV ADM FINANCIERA'!$O$8,IF('EV ADM FINANCIERA'!P96="X",'EV ADM FINANCIERA'!$P$8,""))</f>
        <v/>
      </c>
    </row>
    <row r="97" spans="1:41" hidden="1" x14ac:dyDescent="0.2">
      <c r="A97" s="679">
        <f>'RESUMEN REGION'!A103</f>
        <v>0</v>
      </c>
      <c r="B97" s="679">
        <f>'RESUMEN REGION'!B103</f>
        <v>0</v>
      </c>
      <c r="C97" s="679">
        <f>'RESUMEN REGION'!C103</f>
        <v>0</v>
      </c>
      <c r="D97" s="595">
        <f>'RESUMEN REGION'!E103</f>
        <v>0</v>
      </c>
      <c r="E97" s="596" t="str">
        <f t="shared" si="14"/>
        <v/>
      </c>
      <c r="F97" s="18"/>
      <c r="G97" s="681"/>
      <c r="H97" s="680"/>
      <c r="I97" s="681"/>
      <c r="J97" s="681"/>
      <c r="K97" s="680"/>
      <c r="L97" s="681"/>
      <c r="M97" s="681"/>
      <c r="N97" s="680"/>
      <c r="O97" s="682"/>
      <c r="P97" s="681"/>
      <c r="Q97" s="681"/>
      <c r="R97" s="681"/>
      <c r="S97" s="681"/>
      <c r="T97" s="681"/>
      <c r="U97" s="520"/>
      <c r="V97" s="19"/>
      <c r="W97" s="7"/>
      <c r="X97" s="292" t="str">
        <f t="shared" si="15"/>
        <v/>
      </c>
      <c r="Y97" s="292" t="str">
        <f t="shared" si="16"/>
        <v/>
      </c>
      <c r="Z97" s="292" t="str">
        <f t="shared" si="17"/>
        <v/>
      </c>
      <c r="AA97" s="293" t="str">
        <f t="shared" si="18"/>
        <v/>
      </c>
      <c r="AB97" s="284" t="str">
        <f t="shared" si="19"/>
        <v/>
      </c>
      <c r="AC97" s="284"/>
      <c r="AD97" s="284"/>
      <c r="AE97" s="284"/>
      <c r="AF97" s="284"/>
      <c r="AG97" s="284"/>
      <c r="AH97" s="284"/>
      <c r="AI97" s="284"/>
      <c r="AJ97" s="284"/>
      <c r="AK97" s="284"/>
      <c r="AL97" s="294" t="str">
        <f>+IF('EV ADM FINANCIERA'!F97="X",'EV ADM FINANCIERA'!$F$8,IF('EV ADM FINANCIERA'!G97="X",'EV ADM FINANCIERA'!$G$8,IF('EV ADM FINANCIERA'!H97="X",'EV ADM FINANCIERA'!$H$8,"")))</f>
        <v/>
      </c>
      <c r="AM97" s="294" t="str">
        <f>+IF('EV ADM FINANCIERA'!I97="X",'EV ADM FINANCIERA'!$F$8,IF('EV ADM FINANCIERA'!J97="X",'EV ADM FINANCIERA'!$G$8,IF('EV ADM FINANCIERA'!K97="X",'EV ADM FINANCIERA'!$H$8,"")))</f>
        <v/>
      </c>
      <c r="AN97" s="294" t="str">
        <f>+IF('EV ADM FINANCIERA'!L97="X",'EV ADM FINANCIERA'!$F$8,IF('EV ADM FINANCIERA'!M97="X",'EV ADM FINANCIERA'!$G$8,IF('EV ADM FINANCIERA'!N97="X",'EV ADM FINANCIERA'!$H$8,"")))</f>
        <v/>
      </c>
      <c r="AO97" s="294" t="str">
        <f>+IF('EV ADM FINANCIERA'!O97="X",'EV ADM FINANCIERA'!$O$8,IF('EV ADM FINANCIERA'!P97="X",'EV ADM FINANCIERA'!$P$8,""))</f>
        <v/>
      </c>
    </row>
    <row r="98" spans="1:41" hidden="1" x14ac:dyDescent="0.2">
      <c r="A98" s="679">
        <f>'RESUMEN REGION'!A104</f>
        <v>0</v>
      </c>
      <c r="B98" s="679">
        <f>'RESUMEN REGION'!B104</f>
        <v>0</v>
      </c>
      <c r="C98" s="679">
        <f>'RESUMEN REGION'!C104</f>
        <v>0</v>
      </c>
      <c r="D98" s="595">
        <f>'RESUMEN REGION'!E104</f>
        <v>0</v>
      </c>
      <c r="E98" s="596" t="str">
        <f t="shared" si="14"/>
        <v/>
      </c>
      <c r="F98" s="18"/>
      <c r="G98" s="681"/>
      <c r="H98" s="680"/>
      <c r="I98" s="681"/>
      <c r="J98" s="681"/>
      <c r="K98" s="680"/>
      <c r="L98" s="681"/>
      <c r="M98" s="681"/>
      <c r="N98" s="680"/>
      <c r="O98" s="682"/>
      <c r="P98" s="681"/>
      <c r="Q98" s="681"/>
      <c r="R98" s="681"/>
      <c r="S98" s="681"/>
      <c r="T98" s="681"/>
      <c r="U98" s="520"/>
      <c r="V98" s="19"/>
      <c r="W98" s="7"/>
      <c r="X98" s="292" t="str">
        <f t="shared" si="15"/>
        <v/>
      </c>
      <c r="Y98" s="292" t="str">
        <f t="shared" si="16"/>
        <v/>
      </c>
      <c r="Z98" s="292" t="str">
        <f t="shared" si="17"/>
        <v/>
      </c>
      <c r="AA98" s="293" t="str">
        <f t="shared" si="18"/>
        <v/>
      </c>
      <c r="AB98" s="284" t="str">
        <f t="shared" si="19"/>
        <v/>
      </c>
      <c r="AC98" s="284"/>
      <c r="AD98" s="284"/>
      <c r="AE98" s="284"/>
      <c r="AF98" s="284"/>
      <c r="AG98" s="284"/>
      <c r="AH98" s="284"/>
      <c r="AI98" s="284"/>
      <c r="AJ98" s="284"/>
      <c r="AK98" s="284"/>
      <c r="AL98" s="294" t="str">
        <f>+IF('EV ADM FINANCIERA'!F98="X",'EV ADM FINANCIERA'!$F$8,IF('EV ADM FINANCIERA'!G98="X",'EV ADM FINANCIERA'!$G$8,IF('EV ADM FINANCIERA'!H98="X",'EV ADM FINANCIERA'!$H$8,"")))</f>
        <v/>
      </c>
      <c r="AM98" s="294" t="str">
        <f>+IF('EV ADM FINANCIERA'!I98="X",'EV ADM FINANCIERA'!$F$8,IF('EV ADM FINANCIERA'!J98="X",'EV ADM FINANCIERA'!$G$8,IF('EV ADM FINANCIERA'!K98="X",'EV ADM FINANCIERA'!$H$8,"")))</f>
        <v/>
      </c>
      <c r="AN98" s="294" t="str">
        <f>+IF('EV ADM FINANCIERA'!L98="X",'EV ADM FINANCIERA'!$F$8,IF('EV ADM FINANCIERA'!M98="X",'EV ADM FINANCIERA'!$G$8,IF('EV ADM FINANCIERA'!N98="X",'EV ADM FINANCIERA'!$H$8,"")))</f>
        <v/>
      </c>
      <c r="AO98" s="294" t="str">
        <f>+IF('EV ADM FINANCIERA'!O98="X",'EV ADM FINANCIERA'!$O$8,IF('EV ADM FINANCIERA'!P98="X",'EV ADM FINANCIERA'!$P$8,""))</f>
        <v/>
      </c>
    </row>
    <row r="99" spans="1:41" hidden="1" x14ac:dyDescent="0.2">
      <c r="A99" s="679">
        <f>'RESUMEN REGION'!A105</f>
        <v>0</v>
      </c>
      <c r="B99" s="679">
        <f>'RESUMEN REGION'!B105</f>
        <v>0</v>
      </c>
      <c r="C99" s="679">
        <f>'RESUMEN REGION'!C105</f>
        <v>0</v>
      </c>
      <c r="D99" s="595">
        <f>'RESUMEN REGION'!E105</f>
        <v>0</v>
      </c>
      <c r="E99" s="596" t="str">
        <f t="shared" si="14"/>
        <v/>
      </c>
      <c r="F99" s="18"/>
      <c r="G99" s="681"/>
      <c r="H99" s="680"/>
      <c r="I99" s="681"/>
      <c r="J99" s="681"/>
      <c r="K99" s="680"/>
      <c r="L99" s="681"/>
      <c r="M99" s="681"/>
      <c r="N99" s="680"/>
      <c r="O99" s="682"/>
      <c r="P99" s="681"/>
      <c r="Q99" s="681"/>
      <c r="R99" s="681"/>
      <c r="S99" s="681"/>
      <c r="T99" s="681"/>
      <c r="U99" s="520"/>
      <c r="V99" s="19"/>
      <c r="W99" s="7"/>
      <c r="X99" s="292" t="str">
        <f t="shared" si="15"/>
        <v/>
      </c>
      <c r="Y99" s="292" t="str">
        <f t="shared" si="16"/>
        <v/>
      </c>
      <c r="Z99" s="292" t="str">
        <f t="shared" si="17"/>
        <v/>
      </c>
      <c r="AA99" s="293" t="str">
        <f t="shared" si="18"/>
        <v/>
      </c>
      <c r="AB99" s="284" t="str">
        <f t="shared" si="19"/>
        <v/>
      </c>
      <c r="AC99" s="284"/>
      <c r="AD99" s="284"/>
      <c r="AE99" s="284"/>
      <c r="AF99" s="284"/>
      <c r="AG99" s="284"/>
      <c r="AH99" s="284"/>
      <c r="AI99" s="284"/>
      <c r="AJ99" s="284"/>
      <c r="AK99" s="284"/>
      <c r="AL99" s="294" t="str">
        <f>+IF('EV ADM FINANCIERA'!F99="X",'EV ADM FINANCIERA'!$F$8,IF('EV ADM FINANCIERA'!G99="X",'EV ADM FINANCIERA'!$G$8,IF('EV ADM FINANCIERA'!H99="X",'EV ADM FINANCIERA'!$H$8,"")))</f>
        <v/>
      </c>
      <c r="AM99" s="294" t="str">
        <f>+IF('EV ADM FINANCIERA'!I99="X",'EV ADM FINANCIERA'!$F$8,IF('EV ADM FINANCIERA'!J99="X",'EV ADM FINANCIERA'!$G$8,IF('EV ADM FINANCIERA'!K99="X",'EV ADM FINANCIERA'!$H$8,"")))</f>
        <v/>
      </c>
      <c r="AN99" s="294" t="str">
        <f>+IF('EV ADM FINANCIERA'!L99="X",'EV ADM FINANCIERA'!$F$8,IF('EV ADM FINANCIERA'!M99="X",'EV ADM FINANCIERA'!$G$8,IF('EV ADM FINANCIERA'!N99="X",'EV ADM FINANCIERA'!$H$8,"")))</f>
        <v/>
      </c>
      <c r="AO99" s="294" t="str">
        <f>+IF('EV ADM FINANCIERA'!O99="X",'EV ADM FINANCIERA'!$O$8,IF('EV ADM FINANCIERA'!P99="X",'EV ADM FINANCIERA'!$P$8,""))</f>
        <v/>
      </c>
    </row>
    <row r="100" spans="1:41" hidden="1" x14ac:dyDescent="0.2">
      <c r="A100" s="679">
        <f>'RESUMEN REGION'!A106</f>
        <v>0</v>
      </c>
      <c r="B100" s="679">
        <f>'RESUMEN REGION'!B106</f>
        <v>0</v>
      </c>
      <c r="C100" s="679">
        <f>'RESUMEN REGION'!C106</f>
        <v>0</v>
      </c>
      <c r="D100" s="595">
        <f>'RESUMEN REGION'!E106</f>
        <v>0</v>
      </c>
      <c r="E100" s="596" t="str">
        <f t="shared" si="14"/>
        <v/>
      </c>
      <c r="F100" s="18"/>
      <c r="G100" s="681"/>
      <c r="H100" s="680"/>
      <c r="I100" s="681"/>
      <c r="J100" s="681"/>
      <c r="K100" s="680"/>
      <c r="L100" s="681"/>
      <c r="M100" s="681"/>
      <c r="N100" s="680"/>
      <c r="O100" s="682"/>
      <c r="P100" s="681"/>
      <c r="Q100" s="681"/>
      <c r="R100" s="681"/>
      <c r="S100" s="681"/>
      <c r="T100" s="681"/>
      <c r="U100" s="520"/>
      <c r="V100" s="19"/>
      <c r="W100" s="7"/>
      <c r="X100" s="292" t="str">
        <f t="shared" si="15"/>
        <v/>
      </c>
      <c r="Y100" s="292" t="str">
        <f t="shared" si="16"/>
        <v/>
      </c>
      <c r="Z100" s="292" t="str">
        <f t="shared" si="17"/>
        <v/>
      </c>
      <c r="AA100" s="293" t="str">
        <f t="shared" si="18"/>
        <v/>
      </c>
      <c r="AB100" s="284" t="str">
        <f t="shared" si="19"/>
        <v/>
      </c>
      <c r="AC100" s="284"/>
      <c r="AD100" s="284"/>
      <c r="AE100" s="284"/>
      <c r="AF100" s="284"/>
      <c r="AG100" s="284"/>
      <c r="AH100" s="284"/>
      <c r="AI100" s="284"/>
      <c r="AJ100" s="284"/>
      <c r="AK100" s="284"/>
      <c r="AL100" s="294" t="str">
        <f>+IF('EV ADM FINANCIERA'!F100="X",'EV ADM FINANCIERA'!$F$8,IF('EV ADM FINANCIERA'!G100="X",'EV ADM FINANCIERA'!$G$8,IF('EV ADM FINANCIERA'!H100="X",'EV ADM FINANCIERA'!$H$8,"")))</f>
        <v/>
      </c>
      <c r="AM100" s="294" t="str">
        <f>+IF('EV ADM FINANCIERA'!I100="X",'EV ADM FINANCIERA'!$F$8,IF('EV ADM FINANCIERA'!J100="X",'EV ADM FINANCIERA'!$G$8,IF('EV ADM FINANCIERA'!K100="X",'EV ADM FINANCIERA'!$H$8,"")))</f>
        <v/>
      </c>
      <c r="AN100" s="294" t="str">
        <f>+IF('EV ADM FINANCIERA'!L100="X",'EV ADM FINANCIERA'!$F$8,IF('EV ADM FINANCIERA'!M100="X",'EV ADM FINANCIERA'!$G$8,IF('EV ADM FINANCIERA'!N100="X",'EV ADM FINANCIERA'!$H$8,"")))</f>
        <v/>
      </c>
      <c r="AO100" s="294" t="str">
        <f>+IF('EV ADM FINANCIERA'!O100="X",'EV ADM FINANCIERA'!$O$8,IF('EV ADM FINANCIERA'!P100="X",'EV ADM FINANCIERA'!$P$8,""))</f>
        <v/>
      </c>
    </row>
    <row r="101" spans="1:41" hidden="1" x14ac:dyDescent="0.2">
      <c r="A101" s="679">
        <f>'RESUMEN REGION'!A107</f>
        <v>0</v>
      </c>
      <c r="B101" s="679">
        <f>'RESUMEN REGION'!B107</f>
        <v>0</v>
      </c>
      <c r="C101" s="679">
        <f>'RESUMEN REGION'!C107</f>
        <v>0</v>
      </c>
      <c r="D101" s="595">
        <f>'RESUMEN REGION'!E107</f>
        <v>0</v>
      </c>
      <c r="E101" s="596" t="str">
        <f t="shared" si="14"/>
        <v/>
      </c>
      <c r="F101" s="18"/>
      <c r="G101" s="681"/>
      <c r="H101" s="680"/>
      <c r="I101" s="681"/>
      <c r="J101" s="681"/>
      <c r="K101" s="680"/>
      <c r="L101" s="681"/>
      <c r="M101" s="681"/>
      <c r="N101" s="680"/>
      <c r="O101" s="682"/>
      <c r="P101" s="681"/>
      <c r="Q101" s="681"/>
      <c r="R101" s="681"/>
      <c r="S101" s="681"/>
      <c r="T101" s="681"/>
      <c r="U101" s="520"/>
      <c r="V101" s="19"/>
      <c r="W101" s="7"/>
      <c r="X101" s="292" t="str">
        <f t="shared" si="15"/>
        <v/>
      </c>
      <c r="Y101" s="292" t="str">
        <f t="shared" si="16"/>
        <v/>
      </c>
      <c r="Z101" s="292" t="str">
        <f t="shared" si="17"/>
        <v/>
      </c>
      <c r="AA101" s="293" t="str">
        <f t="shared" si="18"/>
        <v/>
      </c>
      <c r="AB101" s="284" t="str">
        <f t="shared" si="19"/>
        <v/>
      </c>
      <c r="AC101" s="284"/>
      <c r="AD101" s="284"/>
      <c r="AE101" s="284"/>
      <c r="AF101" s="284"/>
      <c r="AG101" s="284"/>
      <c r="AH101" s="284"/>
      <c r="AI101" s="284"/>
      <c r="AJ101" s="284"/>
      <c r="AK101" s="284"/>
      <c r="AL101" s="294" t="str">
        <f>+IF('EV ADM FINANCIERA'!F101="X",'EV ADM FINANCIERA'!$F$8,IF('EV ADM FINANCIERA'!G101="X",'EV ADM FINANCIERA'!$G$8,IF('EV ADM FINANCIERA'!H101="X",'EV ADM FINANCIERA'!$H$8,"")))</f>
        <v/>
      </c>
      <c r="AM101" s="294" t="str">
        <f>+IF('EV ADM FINANCIERA'!I101="X",'EV ADM FINANCIERA'!$F$8,IF('EV ADM FINANCIERA'!J101="X",'EV ADM FINANCIERA'!$G$8,IF('EV ADM FINANCIERA'!K101="X",'EV ADM FINANCIERA'!$H$8,"")))</f>
        <v/>
      </c>
      <c r="AN101" s="294" t="str">
        <f>+IF('EV ADM FINANCIERA'!L101="X",'EV ADM FINANCIERA'!$F$8,IF('EV ADM FINANCIERA'!M101="X",'EV ADM FINANCIERA'!$G$8,IF('EV ADM FINANCIERA'!N101="X",'EV ADM FINANCIERA'!$H$8,"")))</f>
        <v/>
      </c>
      <c r="AO101" s="294" t="str">
        <f>+IF('EV ADM FINANCIERA'!O101="X",'EV ADM FINANCIERA'!$O$8,IF('EV ADM FINANCIERA'!P101="X",'EV ADM FINANCIERA'!$P$8,""))</f>
        <v/>
      </c>
    </row>
    <row r="102" spans="1:41" hidden="1" x14ac:dyDescent="0.2">
      <c r="A102" s="679">
        <f>'RESUMEN REGION'!A108</f>
        <v>0</v>
      </c>
      <c r="B102" s="679">
        <f>'RESUMEN REGION'!B108</f>
        <v>0</v>
      </c>
      <c r="C102" s="679">
        <f>'RESUMEN REGION'!C108</f>
        <v>0</v>
      </c>
      <c r="D102" s="595">
        <f>'RESUMEN REGION'!E108</f>
        <v>0</v>
      </c>
      <c r="E102" s="596" t="str">
        <f t="shared" si="14"/>
        <v/>
      </c>
      <c r="F102" s="18"/>
      <c r="G102" s="681"/>
      <c r="H102" s="680"/>
      <c r="I102" s="681"/>
      <c r="J102" s="681"/>
      <c r="K102" s="680"/>
      <c r="L102" s="681"/>
      <c r="M102" s="681"/>
      <c r="N102" s="680"/>
      <c r="O102" s="682"/>
      <c r="P102" s="681"/>
      <c r="Q102" s="681"/>
      <c r="R102" s="681"/>
      <c r="S102" s="681"/>
      <c r="T102" s="681"/>
      <c r="U102" s="520"/>
      <c r="V102" s="19"/>
      <c r="W102" s="7"/>
      <c r="X102" s="292" t="str">
        <f t="shared" si="15"/>
        <v/>
      </c>
      <c r="Y102" s="292" t="str">
        <f t="shared" si="16"/>
        <v/>
      </c>
      <c r="Z102" s="292" t="str">
        <f t="shared" si="17"/>
        <v/>
      </c>
      <c r="AA102" s="293" t="str">
        <f t="shared" si="18"/>
        <v/>
      </c>
      <c r="AB102" s="284" t="str">
        <f t="shared" si="19"/>
        <v/>
      </c>
      <c r="AC102" s="284"/>
      <c r="AD102" s="284"/>
      <c r="AE102" s="284"/>
      <c r="AF102" s="284"/>
      <c r="AG102" s="284"/>
      <c r="AH102" s="284"/>
      <c r="AI102" s="284"/>
      <c r="AJ102" s="284"/>
      <c r="AK102" s="284"/>
      <c r="AL102" s="294" t="str">
        <f>+IF('EV ADM FINANCIERA'!F102="X",'EV ADM FINANCIERA'!$F$8,IF('EV ADM FINANCIERA'!G102="X",'EV ADM FINANCIERA'!$G$8,IF('EV ADM FINANCIERA'!H102="X",'EV ADM FINANCIERA'!$H$8,"")))</f>
        <v/>
      </c>
      <c r="AM102" s="294" t="str">
        <f>+IF('EV ADM FINANCIERA'!I102="X",'EV ADM FINANCIERA'!$F$8,IF('EV ADM FINANCIERA'!J102="X",'EV ADM FINANCIERA'!$G$8,IF('EV ADM FINANCIERA'!K102="X",'EV ADM FINANCIERA'!$H$8,"")))</f>
        <v/>
      </c>
      <c r="AN102" s="294" t="str">
        <f>+IF('EV ADM FINANCIERA'!L102="X",'EV ADM FINANCIERA'!$F$8,IF('EV ADM FINANCIERA'!M102="X",'EV ADM FINANCIERA'!$G$8,IF('EV ADM FINANCIERA'!N102="X",'EV ADM FINANCIERA'!$H$8,"")))</f>
        <v/>
      </c>
      <c r="AO102" s="294" t="str">
        <f>+IF('EV ADM FINANCIERA'!O102="X",'EV ADM FINANCIERA'!$O$8,IF('EV ADM FINANCIERA'!P102="X",'EV ADM FINANCIERA'!$P$8,""))</f>
        <v/>
      </c>
    </row>
    <row r="103" spans="1:41" hidden="1" x14ac:dyDescent="0.2">
      <c r="A103" s="679">
        <f>'RESUMEN REGION'!A109</f>
        <v>0</v>
      </c>
      <c r="B103" s="679">
        <f>'RESUMEN REGION'!B109</f>
        <v>0</v>
      </c>
      <c r="C103" s="679">
        <f>'RESUMEN REGION'!C109</f>
        <v>0</v>
      </c>
      <c r="D103" s="595">
        <f>'RESUMEN REGION'!E109</f>
        <v>0</v>
      </c>
      <c r="E103" s="596" t="str">
        <f t="shared" si="14"/>
        <v/>
      </c>
      <c r="F103" s="18"/>
      <c r="G103" s="681"/>
      <c r="H103" s="680"/>
      <c r="I103" s="681"/>
      <c r="J103" s="681"/>
      <c r="K103" s="680"/>
      <c r="L103" s="681"/>
      <c r="M103" s="681"/>
      <c r="N103" s="680"/>
      <c r="O103" s="682"/>
      <c r="P103" s="681"/>
      <c r="Q103" s="681"/>
      <c r="R103" s="681"/>
      <c r="S103" s="681"/>
      <c r="T103" s="681"/>
      <c r="U103" s="520"/>
      <c r="V103" s="19"/>
      <c r="W103" s="7"/>
      <c r="X103" s="292" t="str">
        <f t="shared" si="15"/>
        <v/>
      </c>
      <c r="Y103" s="292" t="str">
        <f t="shared" si="16"/>
        <v/>
      </c>
      <c r="Z103" s="292" t="str">
        <f t="shared" si="17"/>
        <v/>
      </c>
      <c r="AA103" s="293" t="str">
        <f t="shared" si="18"/>
        <v/>
      </c>
      <c r="AB103" s="284" t="str">
        <f t="shared" si="19"/>
        <v/>
      </c>
      <c r="AC103" s="284"/>
      <c r="AD103" s="284"/>
      <c r="AE103" s="284"/>
      <c r="AF103" s="284"/>
      <c r="AG103" s="284"/>
      <c r="AH103" s="284"/>
      <c r="AI103" s="284"/>
      <c r="AJ103" s="284"/>
      <c r="AK103" s="284"/>
      <c r="AL103" s="294" t="str">
        <f>+IF('EV ADM FINANCIERA'!F103="X",'EV ADM FINANCIERA'!$F$8,IF('EV ADM FINANCIERA'!G103="X",'EV ADM FINANCIERA'!$G$8,IF('EV ADM FINANCIERA'!H103="X",'EV ADM FINANCIERA'!$H$8,"")))</f>
        <v/>
      </c>
      <c r="AM103" s="294" t="str">
        <f>+IF('EV ADM FINANCIERA'!I103="X",'EV ADM FINANCIERA'!$F$8,IF('EV ADM FINANCIERA'!J103="X",'EV ADM FINANCIERA'!$G$8,IF('EV ADM FINANCIERA'!K103="X",'EV ADM FINANCIERA'!$H$8,"")))</f>
        <v/>
      </c>
      <c r="AN103" s="294" t="str">
        <f>+IF('EV ADM FINANCIERA'!L103="X",'EV ADM FINANCIERA'!$F$8,IF('EV ADM FINANCIERA'!M103="X",'EV ADM FINANCIERA'!$G$8,IF('EV ADM FINANCIERA'!N103="X",'EV ADM FINANCIERA'!$H$8,"")))</f>
        <v/>
      </c>
      <c r="AO103" s="294" t="str">
        <f>+IF('EV ADM FINANCIERA'!O103="X",'EV ADM FINANCIERA'!$O$8,IF('EV ADM FINANCIERA'!P103="X",'EV ADM FINANCIERA'!$P$8,""))</f>
        <v/>
      </c>
    </row>
    <row r="104" spans="1:41" hidden="1" x14ac:dyDescent="0.2">
      <c r="A104" s="679">
        <f>'RESUMEN REGION'!A110</f>
        <v>0</v>
      </c>
      <c r="B104" s="679">
        <f>'RESUMEN REGION'!B110</f>
        <v>0</v>
      </c>
      <c r="C104" s="679">
        <f>'RESUMEN REGION'!C110</f>
        <v>0</v>
      </c>
      <c r="D104" s="595">
        <f>'RESUMEN REGION'!E110</f>
        <v>0</v>
      </c>
      <c r="E104" s="596" t="str">
        <f t="shared" si="14"/>
        <v/>
      </c>
      <c r="F104" s="18"/>
      <c r="G104" s="681"/>
      <c r="H104" s="680"/>
      <c r="I104" s="681"/>
      <c r="J104" s="681"/>
      <c r="K104" s="680"/>
      <c r="L104" s="681"/>
      <c r="M104" s="681"/>
      <c r="N104" s="680"/>
      <c r="O104" s="682"/>
      <c r="P104" s="681"/>
      <c r="Q104" s="681"/>
      <c r="R104" s="681"/>
      <c r="S104" s="681"/>
      <c r="T104" s="681"/>
      <c r="U104" s="520"/>
      <c r="V104" s="19"/>
      <c r="W104" s="7"/>
      <c r="X104" s="292" t="str">
        <f t="shared" si="15"/>
        <v/>
      </c>
      <c r="Y104" s="292" t="str">
        <f t="shared" si="16"/>
        <v/>
      </c>
      <c r="Z104" s="292" t="str">
        <f t="shared" si="17"/>
        <v/>
      </c>
      <c r="AA104" s="293" t="str">
        <f t="shared" si="18"/>
        <v/>
      </c>
      <c r="AB104" s="284" t="str">
        <f t="shared" si="19"/>
        <v/>
      </c>
      <c r="AC104" s="284"/>
      <c r="AD104" s="284"/>
      <c r="AE104" s="284"/>
      <c r="AF104" s="284"/>
      <c r="AG104" s="284"/>
      <c r="AH104" s="284"/>
      <c r="AI104" s="284"/>
      <c r="AJ104" s="284"/>
      <c r="AK104" s="284"/>
      <c r="AL104" s="294" t="str">
        <f>+IF('EV ADM FINANCIERA'!F104="X",'EV ADM FINANCIERA'!$F$8,IF('EV ADM FINANCIERA'!G104="X",'EV ADM FINANCIERA'!$G$8,IF('EV ADM FINANCIERA'!H104="X",'EV ADM FINANCIERA'!$H$8,"")))</f>
        <v/>
      </c>
      <c r="AM104" s="294" t="str">
        <f>+IF('EV ADM FINANCIERA'!I104="X",'EV ADM FINANCIERA'!$F$8,IF('EV ADM FINANCIERA'!J104="X",'EV ADM FINANCIERA'!$G$8,IF('EV ADM FINANCIERA'!K104="X",'EV ADM FINANCIERA'!$H$8,"")))</f>
        <v/>
      </c>
      <c r="AN104" s="294" t="str">
        <f>+IF('EV ADM FINANCIERA'!L104="X",'EV ADM FINANCIERA'!$F$8,IF('EV ADM FINANCIERA'!M104="X",'EV ADM FINANCIERA'!$G$8,IF('EV ADM FINANCIERA'!N104="X",'EV ADM FINANCIERA'!$H$8,"")))</f>
        <v/>
      </c>
      <c r="AO104" s="294" t="str">
        <f>+IF('EV ADM FINANCIERA'!O104="X",'EV ADM FINANCIERA'!$O$8,IF('EV ADM FINANCIERA'!P104="X",'EV ADM FINANCIERA'!$P$8,""))</f>
        <v/>
      </c>
    </row>
    <row r="105" spans="1:41" hidden="1" x14ac:dyDescent="0.2">
      <c r="A105" s="679">
        <f>'RESUMEN REGION'!A111</f>
        <v>0</v>
      </c>
      <c r="B105" s="679">
        <f>'RESUMEN REGION'!B111</f>
        <v>0</v>
      </c>
      <c r="C105" s="679">
        <f>'RESUMEN REGION'!C111</f>
        <v>0</v>
      </c>
      <c r="D105" s="595">
        <f>'RESUMEN REGION'!E111</f>
        <v>0</v>
      </c>
      <c r="E105" s="596" t="str">
        <f t="shared" si="14"/>
        <v/>
      </c>
      <c r="F105" s="18"/>
      <c r="G105" s="681"/>
      <c r="H105" s="680"/>
      <c r="I105" s="681"/>
      <c r="J105" s="681"/>
      <c r="K105" s="680"/>
      <c r="L105" s="681"/>
      <c r="M105" s="681"/>
      <c r="N105" s="680"/>
      <c r="O105" s="682"/>
      <c r="P105" s="681"/>
      <c r="Q105" s="681"/>
      <c r="R105" s="681"/>
      <c r="S105" s="681"/>
      <c r="T105" s="681"/>
      <c r="U105" s="520"/>
      <c r="V105" s="19"/>
      <c r="W105" s="7"/>
      <c r="X105" s="292" t="str">
        <f t="shared" si="15"/>
        <v/>
      </c>
      <c r="Y105" s="292" t="str">
        <f t="shared" si="16"/>
        <v/>
      </c>
      <c r="Z105" s="292" t="str">
        <f t="shared" si="17"/>
        <v/>
      </c>
      <c r="AA105" s="293" t="str">
        <f t="shared" si="18"/>
        <v/>
      </c>
      <c r="AB105" s="284" t="str">
        <f t="shared" si="19"/>
        <v/>
      </c>
      <c r="AC105" s="284"/>
      <c r="AD105" s="284"/>
      <c r="AE105" s="284"/>
      <c r="AF105" s="284"/>
      <c r="AG105" s="284"/>
      <c r="AH105" s="284"/>
      <c r="AI105" s="284"/>
      <c r="AJ105" s="284"/>
      <c r="AK105" s="284"/>
      <c r="AL105" s="294" t="str">
        <f>+IF('EV ADM FINANCIERA'!F105="X",'EV ADM FINANCIERA'!$F$8,IF('EV ADM FINANCIERA'!G105="X",'EV ADM FINANCIERA'!$G$8,IF('EV ADM FINANCIERA'!H105="X",'EV ADM FINANCIERA'!$H$8,"")))</f>
        <v/>
      </c>
      <c r="AM105" s="294" t="str">
        <f>+IF('EV ADM FINANCIERA'!I105="X",'EV ADM FINANCIERA'!$F$8,IF('EV ADM FINANCIERA'!J105="X",'EV ADM FINANCIERA'!$G$8,IF('EV ADM FINANCIERA'!K105="X",'EV ADM FINANCIERA'!$H$8,"")))</f>
        <v/>
      </c>
      <c r="AN105" s="294" t="str">
        <f>+IF('EV ADM FINANCIERA'!L105="X",'EV ADM FINANCIERA'!$F$8,IF('EV ADM FINANCIERA'!M105="X",'EV ADM FINANCIERA'!$G$8,IF('EV ADM FINANCIERA'!N105="X",'EV ADM FINANCIERA'!$H$8,"")))</f>
        <v/>
      </c>
      <c r="AO105" s="294" t="str">
        <f>+IF('EV ADM FINANCIERA'!O105="X",'EV ADM FINANCIERA'!$O$8,IF('EV ADM FINANCIERA'!P105="X",'EV ADM FINANCIERA'!$P$8,""))</f>
        <v/>
      </c>
    </row>
    <row r="106" spans="1:41" hidden="1" x14ac:dyDescent="0.2">
      <c r="A106" s="679">
        <f>'RESUMEN REGION'!A112</f>
        <v>0</v>
      </c>
      <c r="B106" s="679">
        <f>'RESUMEN REGION'!B112</f>
        <v>0</v>
      </c>
      <c r="C106" s="679">
        <f>'RESUMEN REGION'!C112</f>
        <v>0</v>
      </c>
      <c r="D106" s="595">
        <f>'RESUMEN REGION'!E112</f>
        <v>0</v>
      </c>
      <c r="E106" s="596" t="str">
        <f t="shared" si="14"/>
        <v/>
      </c>
      <c r="F106" s="18"/>
      <c r="G106" s="681"/>
      <c r="H106" s="680"/>
      <c r="I106" s="681"/>
      <c r="J106" s="681"/>
      <c r="K106" s="680"/>
      <c r="L106" s="681"/>
      <c r="M106" s="681"/>
      <c r="N106" s="680"/>
      <c r="O106" s="682"/>
      <c r="P106" s="681"/>
      <c r="Q106" s="681"/>
      <c r="R106" s="681"/>
      <c r="S106" s="681"/>
      <c r="T106" s="681"/>
      <c r="U106" s="520"/>
      <c r="V106" s="19"/>
      <c r="W106" s="7"/>
      <c r="X106" s="292" t="str">
        <f t="shared" si="15"/>
        <v/>
      </c>
      <c r="Y106" s="292" t="str">
        <f t="shared" si="16"/>
        <v/>
      </c>
      <c r="Z106" s="292" t="str">
        <f t="shared" si="17"/>
        <v/>
      </c>
      <c r="AA106" s="293" t="str">
        <f t="shared" si="18"/>
        <v/>
      </c>
      <c r="AB106" s="284" t="str">
        <f t="shared" si="19"/>
        <v/>
      </c>
      <c r="AC106" s="284"/>
      <c r="AD106" s="284"/>
      <c r="AE106" s="284"/>
      <c r="AF106" s="284"/>
      <c r="AG106" s="284"/>
      <c r="AH106" s="284"/>
      <c r="AI106" s="284"/>
      <c r="AJ106" s="284"/>
      <c r="AK106" s="284"/>
      <c r="AL106" s="294" t="str">
        <f>+IF('EV ADM FINANCIERA'!F106="X",'EV ADM FINANCIERA'!$F$8,IF('EV ADM FINANCIERA'!G106="X",'EV ADM FINANCIERA'!$G$8,IF('EV ADM FINANCIERA'!H106="X",'EV ADM FINANCIERA'!$H$8,"")))</f>
        <v/>
      </c>
      <c r="AM106" s="294" t="str">
        <f>+IF('EV ADM FINANCIERA'!I106="X",'EV ADM FINANCIERA'!$F$8,IF('EV ADM FINANCIERA'!J106="X",'EV ADM FINANCIERA'!$G$8,IF('EV ADM FINANCIERA'!K106="X",'EV ADM FINANCIERA'!$H$8,"")))</f>
        <v/>
      </c>
      <c r="AN106" s="294" t="str">
        <f>+IF('EV ADM FINANCIERA'!L106="X",'EV ADM FINANCIERA'!$F$8,IF('EV ADM FINANCIERA'!M106="X",'EV ADM FINANCIERA'!$G$8,IF('EV ADM FINANCIERA'!N106="X",'EV ADM FINANCIERA'!$H$8,"")))</f>
        <v/>
      </c>
      <c r="AO106" s="294" t="str">
        <f>+IF('EV ADM FINANCIERA'!O106="X",'EV ADM FINANCIERA'!$O$8,IF('EV ADM FINANCIERA'!P106="X",'EV ADM FINANCIERA'!$P$8,""))</f>
        <v/>
      </c>
    </row>
    <row r="107" spans="1:41" hidden="1" x14ac:dyDescent="0.2">
      <c r="A107" s="679">
        <f>'RESUMEN REGION'!A113</f>
        <v>0</v>
      </c>
      <c r="B107" s="679">
        <f>'RESUMEN REGION'!B113</f>
        <v>0</v>
      </c>
      <c r="C107" s="679">
        <f>'RESUMEN REGION'!C113</f>
        <v>0</v>
      </c>
      <c r="D107" s="595">
        <f>'RESUMEN REGION'!E113</f>
        <v>0</v>
      </c>
      <c r="E107" s="596" t="str">
        <f t="shared" si="14"/>
        <v/>
      </c>
      <c r="F107" s="18"/>
      <c r="G107" s="681"/>
      <c r="H107" s="680"/>
      <c r="I107" s="681"/>
      <c r="J107" s="681"/>
      <c r="K107" s="680"/>
      <c r="L107" s="681"/>
      <c r="M107" s="681"/>
      <c r="N107" s="680"/>
      <c r="O107" s="682"/>
      <c r="P107" s="681"/>
      <c r="Q107" s="681"/>
      <c r="R107" s="681"/>
      <c r="S107" s="681"/>
      <c r="T107" s="681"/>
      <c r="U107" s="520"/>
      <c r="V107" s="19"/>
      <c r="W107" s="7"/>
      <c r="X107" s="292" t="str">
        <f t="shared" si="15"/>
        <v/>
      </c>
      <c r="Y107" s="292" t="str">
        <f t="shared" si="16"/>
        <v/>
      </c>
      <c r="Z107" s="292" t="str">
        <f t="shared" si="17"/>
        <v/>
      </c>
      <c r="AA107" s="293" t="str">
        <f t="shared" si="18"/>
        <v/>
      </c>
      <c r="AB107" s="284" t="str">
        <f t="shared" si="19"/>
        <v/>
      </c>
      <c r="AC107" s="284"/>
      <c r="AD107" s="284"/>
      <c r="AE107" s="284"/>
      <c r="AF107" s="284"/>
      <c r="AG107" s="284"/>
      <c r="AH107" s="284"/>
      <c r="AI107" s="284"/>
      <c r="AJ107" s="284"/>
      <c r="AK107" s="284"/>
      <c r="AL107" s="294" t="str">
        <f>+IF('EV ADM FINANCIERA'!F107="X",'EV ADM FINANCIERA'!$F$8,IF('EV ADM FINANCIERA'!G107="X",'EV ADM FINANCIERA'!$G$8,IF('EV ADM FINANCIERA'!H107="X",'EV ADM FINANCIERA'!$H$8,"")))</f>
        <v/>
      </c>
      <c r="AM107" s="294" t="str">
        <f>+IF('EV ADM FINANCIERA'!I107="X",'EV ADM FINANCIERA'!$F$8,IF('EV ADM FINANCIERA'!J107="X",'EV ADM FINANCIERA'!$G$8,IF('EV ADM FINANCIERA'!K107="X",'EV ADM FINANCIERA'!$H$8,"")))</f>
        <v/>
      </c>
      <c r="AN107" s="294" t="str">
        <f>+IF('EV ADM FINANCIERA'!L107="X",'EV ADM FINANCIERA'!$F$8,IF('EV ADM FINANCIERA'!M107="X",'EV ADM FINANCIERA'!$G$8,IF('EV ADM FINANCIERA'!N107="X",'EV ADM FINANCIERA'!$H$8,"")))</f>
        <v/>
      </c>
      <c r="AO107" s="294" t="str">
        <f>+IF('EV ADM FINANCIERA'!O107="X",'EV ADM FINANCIERA'!$O$8,IF('EV ADM FINANCIERA'!P107="X",'EV ADM FINANCIERA'!$P$8,""))</f>
        <v/>
      </c>
    </row>
    <row r="108" spans="1:41" hidden="1" x14ac:dyDescent="0.2">
      <c r="A108" s="679">
        <f>'RESUMEN REGION'!A114</f>
        <v>0</v>
      </c>
      <c r="B108" s="679">
        <f>'RESUMEN REGION'!B114</f>
        <v>0</v>
      </c>
      <c r="C108" s="679">
        <f>'RESUMEN REGION'!C114</f>
        <v>0</v>
      </c>
      <c r="D108" s="595">
        <f>'RESUMEN REGION'!E114</f>
        <v>0</v>
      </c>
      <c r="E108" s="596" t="str">
        <f t="shared" si="14"/>
        <v/>
      </c>
      <c r="F108" s="18"/>
      <c r="G108" s="681"/>
      <c r="H108" s="680"/>
      <c r="I108" s="681"/>
      <c r="J108" s="681"/>
      <c r="K108" s="680"/>
      <c r="L108" s="681"/>
      <c r="M108" s="681"/>
      <c r="N108" s="680"/>
      <c r="O108" s="682"/>
      <c r="P108" s="681"/>
      <c r="Q108" s="681"/>
      <c r="R108" s="681"/>
      <c r="S108" s="681"/>
      <c r="T108" s="681"/>
      <c r="U108" s="520"/>
      <c r="V108" s="19"/>
      <c r="W108" s="7"/>
      <c r="X108" s="292" t="str">
        <f t="shared" si="15"/>
        <v/>
      </c>
      <c r="Y108" s="292" t="str">
        <f t="shared" si="16"/>
        <v/>
      </c>
      <c r="Z108" s="292" t="str">
        <f t="shared" si="17"/>
        <v/>
      </c>
      <c r="AA108" s="293" t="str">
        <f t="shared" si="18"/>
        <v/>
      </c>
      <c r="AB108" s="284" t="str">
        <f t="shared" si="19"/>
        <v/>
      </c>
      <c r="AC108" s="284"/>
      <c r="AD108" s="284"/>
      <c r="AE108" s="284"/>
      <c r="AF108" s="284"/>
      <c r="AG108" s="284"/>
      <c r="AH108" s="284"/>
      <c r="AI108" s="284"/>
      <c r="AJ108" s="284"/>
      <c r="AK108" s="284"/>
      <c r="AL108" s="294" t="str">
        <f>+IF('EV ADM FINANCIERA'!F108="X",'EV ADM FINANCIERA'!$F$8,IF('EV ADM FINANCIERA'!G108="X",'EV ADM FINANCIERA'!$G$8,IF('EV ADM FINANCIERA'!H108="X",'EV ADM FINANCIERA'!$H$8,"")))</f>
        <v/>
      </c>
      <c r="AM108" s="294" t="str">
        <f>+IF('EV ADM FINANCIERA'!I108="X",'EV ADM FINANCIERA'!$F$8,IF('EV ADM FINANCIERA'!J108="X",'EV ADM FINANCIERA'!$G$8,IF('EV ADM FINANCIERA'!K108="X",'EV ADM FINANCIERA'!$H$8,"")))</f>
        <v/>
      </c>
      <c r="AN108" s="294" t="str">
        <f>+IF('EV ADM FINANCIERA'!L108="X",'EV ADM FINANCIERA'!$F$8,IF('EV ADM FINANCIERA'!M108="X",'EV ADM FINANCIERA'!$G$8,IF('EV ADM FINANCIERA'!N108="X",'EV ADM FINANCIERA'!$H$8,"")))</f>
        <v/>
      </c>
      <c r="AO108" s="294" t="str">
        <f>+IF('EV ADM FINANCIERA'!O108="X",'EV ADM FINANCIERA'!$O$8,IF('EV ADM FINANCIERA'!P108="X",'EV ADM FINANCIERA'!$P$8,""))</f>
        <v/>
      </c>
    </row>
    <row r="109" spans="1:41" hidden="1" x14ac:dyDescent="0.2">
      <c r="A109" s="679">
        <f>'RESUMEN REGION'!A115</f>
        <v>0</v>
      </c>
      <c r="B109" s="679">
        <f>'RESUMEN REGION'!B115</f>
        <v>0</v>
      </c>
      <c r="C109" s="679">
        <f>'RESUMEN REGION'!C115</f>
        <v>0</v>
      </c>
      <c r="D109" s="595">
        <f>'RESUMEN REGION'!E115</f>
        <v>0</v>
      </c>
      <c r="E109" s="596" t="str">
        <f t="shared" si="14"/>
        <v/>
      </c>
      <c r="F109" s="18"/>
      <c r="G109" s="681"/>
      <c r="H109" s="680"/>
      <c r="I109" s="681"/>
      <c r="J109" s="681"/>
      <c r="K109" s="680"/>
      <c r="L109" s="681"/>
      <c r="M109" s="681"/>
      <c r="N109" s="680"/>
      <c r="O109" s="682"/>
      <c r="P109" s="681"/>
      <c r="Q109" s="681"/>
      <c r="R109" s="681"/>
      <c r="S109" s="681"/>
      <c r="T109" s="681"/>
      <c r="U109" s="520"/>
      <c r="V109" s="19"/>
      <c r="W109" s="7"/>
      <c r="X109" s="292" t="str">
        <f t="shared" si="15"/>
        <v/>
      </c>
      <c r="Y109" s="292" t="str">
        <f t="shared" si="16"/>
        <v/>
      </c>
      <c r="Z109" s="292" t="str">
        <f t="shared" si="17"/>
        <v/>
      </c>
      <c r="AA109" s="293" t="str">
        <f t="shared" si="18"/>
        <v/>
      </c>
      <c r="AB109" s="284" t="str">
        <f t="shared" si="19"/>
        <v/>
      </c>
      <c r="AC109" s="284"/>
      <c r="AD109" s="284"/>
      <c r="AE109" s="284"/>
      <c r="AF109" s="284"/>
      <c r="AG109" s="284"/>
      <c r="AH109" s="284"/>
      <c r="AI109" s="284"/>
      <c r="AJ109" s="284"/>
      <c r="AK109" s="284"/>
      <c r="AL109" s="294" t="str">
        <f>+IF('EV ADM FINANCIERA'!F109="X",'EV ADM FINANCIERA'!$F$8,IF('EV ADM FINANCIERA'!G109="X",'EV ADM FINANCIERA'!$G$8,IF('EV ADM FINANCIERA'!H109="X",'EV ADM FINANCIERA'!$H$8,"")))</f>
        <v/>
      </c>
      <c r="AM109" s="294" t="str">
        <f>+IF('EV ADM FINANCIERA'!I109="X",'EV ADM FINANCIERA'!$F$8,IF('EV ADM FINANCIERA'!J109="X",'EV ADM FINANCIERA'!$G$8,IF('EV ADM FINANCIERA'!K109="X",'EV ADM FINANCIERA'!$H$8,"")))</f>
        <v/>
      </c>
      <c r="AN109" s="294" t="str">
        <f>+IF('EV ADM FINANCIERA'!L109="X",'EV ADM FINANCIERA'!$F$8,IF('EV ADM FINANCIERA'!M109="X",'EV ADM FINANCIERA'!$G$8,IF('EV ADM FINANCIERA'!N109="X",'EV ADM FINANCIERA'!$H$8,"")))</f>
        <v/>
      </c>
      <c r="AO109" s="294" t="str">
        <f>+IF('EV ADM FINANCIERA'!O109="X",'EV ADM FINANCIERA'!$O$8,IF('EV ADM FINANCIERA'!P109="X",'EV ADM FINANCIERA'!$P$8,""))</f>
        <v/>
      </c>
    </row>
    <row r="110" spans="1:41" hidden="1" x14ac:dyDescent="0.2">
      <c r="A110" s="679">
        <f>'RESUMEN REGION'!A116</f>
        <v>0</v>
      </c>
      <c r="B110" s="679">
        <f>'RESUMEN REGION'!B116</f>
        <v>0</v>
      </c>
      <c r="C110" s="679">
        <f>'RESUMEN REGION'!C116</f>
        <v>0</v>
      </c>
      <c r="D110" s="595">
        <f>'RESUMEN REGION'!E116</f>
        <v>0</v>
      </c>
      <c r="E110" s="596" t="str">
        <f t="shared" si="14"/>
        <v/>
      </c>
      <c r="F110" s="18"/>
      <c r="G110" s="681"/>
      <c r="H110" s="680"/>
      <c r="I110" s="681"/>
      <c r="J110" s="681"/>
      <c r="K110" s="680"/>
      <c r="L110" s="681"/>
      <c r="M110" s="681"/>
      <c r="N110" s="680"/>
      <c r="O110" s="682"/>
      <c r="P110" s="681"/>
      <c r="Q110" s="681"/>
      <c r="R110" s="681"/>
      <c r="S110" s="681"/>
      <c r="T110" s="681"/>
      <c r="U110" s="520"/>
      <c r="V110" s="19"/>
      <c r="W110" s="7"/>
      <c r="X110" s="292" t="str">
        <f t="shared" si="15"/>
        <v/>
      </c>
      <c r="Y110" s="292" t="str">
        <f t="shared" si="16"/>
        <v/>
      </c>
      <c r="Z110" s="292" t="str">
        <f t="shared" si="17"/>
        <v/>
      </c>
      <c r="AA110" s="293" t="str">
        <f t="shared" si="18"/>
        <v/>
      </c>
      <c r="AB110" s="284" t="str">
        <f t="shared" si="19"/>
        <v/>
      </c>
      <c r="AC110" s="284"/>
      <c r="AD110" s="284"/>
      <c r="AE110" s="284"/>
      <c r="AF110" s="284"/>
      <c r="AG110" s="284"/>
      <c r="AH110" s="284"/>
      <c r="AI110" s="284"/>
      <c r="AJ110" s="284"/>
      <c r="AK110" s="284"/>
      <c r="AL110" s="294" t="str">
        <f>+IF('EV ADM FINANCIERA'!F110="X",'EV ADM FINANCIERA'!$F$8,IF('EV ADM FINANCIERA'!G110="X",'EV ADM FINANCIERA'!$G$8,IF('EV ADM FINANCIERA'!H110="X",'EV ADM FINANCIERA'!$H$8,"")))</f>
        <v/>
      </c>
      <c r="AM110" s="294" t="str">
        <f>+IF('EV ADM FINANCIERA'!I110="X",'EV ADM FINANCIERA'!$F$8,IF('EV ADM FINANCIERA'!J110="X",'EV ADM FINANCIERA'!$G$8,IF('EV ADM FINANCIERA'!K110="X",'EV ADM FINANCIERA'!$H$8,"")))</f>
        <v/>
      </c>
      <c r="AN110" s="294" t="str">
        <f>+IF('EV ADM FINANCIERA'!L110="X",'EV ADM FINANCIERA'!$F$8,IF('EV ADM FINANCIERA'!M110="X",'EV ADM FINANCIERA'!$G$8,IF('EV ADM FINANCIERA'!N110="X",'EV ADM FINANCIERA'!$H$8,"")))</f>
        <v/>
      </c>
      <c r="AO110" s="294" t="str">
        <f>+IF('EV ADM FINANCIERA'!O110="X",'EV ADM FINANCIERA'!$O$8,IF('EV ADM FINANCIERA'!P110="X",'EV ADM FINANCIERA'!$P$8,""))</f>
        <v/>
      </c>
    </row>
    <row r="111" spans="1:41" hidden="1" x14ac:dyDescent="0.2">
      <c r="A111" s="679">
        <f>'RESUMEN REGION'!A117</f>
        <v>0</v>
      </c>
      <c r="B111" s="679">
        <f>'RESUMEN REGION'!B117</f>
        <v>0</v>
      </c>
      <c r="C111" s="679">
        <f>'RESUMEN REGION'!C117</f>
        <v>0</v>
      </c>
      <c r="D111" s="595">
        <f>'RESUMEN REGION'!E117</f>
        <v>0</v>
      </c>
      <c r="E111" s="596" t="str">
        <f t="shared" si="14"/>
        <v/>
      </c>
      <c r="F111" s="18"/>
      <c r="G111" s="681"/>
      <c r="H111" s="680"/>
      <c r="I111" s="681"/>
      <c r="J111" s="681"/>
      <c r="K111" s="680"/>
      <c r="L111" s="681"/>
      <c r="M111" s="681"/>
      <c r="N111" s="680"/>
      <c r="O111" s="682"/>
      <c r="P111" s="681"/>
      <c r="Q111" s="681"/>
      <c r="R111" s="681"/>
      <c r="S111" s="681"/>
      <c r="T111" s="681"/>
      <c r="U111" s="520"/>
      <c r="V111" s="19"/>
      <c r="W111" s="7"/>
      <c r="X111" s="292" t="str">
        <f t="shared" si="15"/>
        <v/>
      </c>
      <c r="Y111" s="292" t="str">
        <f t="shared" si="16"/>
        <v/>
      </c>
      <c r="Z111" s="292" t="str">
        <f t="shared" si="17"/>
        <v/>
      </c>
      <c r="AA111" s="293" t="str">
        <f t="shared" si="18"/>
        <v/>
      </c>
      <c r="AB111" s="284" t="str">
        <f t="shared" si="19"/>
        <v/>
      </c>
      <c r="AC111" s="284"/>
      <c r="AD111" s="284"/>
      <c r="AE111" s="284"/>
      <c r="AF111" s="284"/>
      <c r="AG111" s="284"/>
      <c r="AH111" s="284"/>
      <c r="AI111" s="284"/>
      <c r="AJ111" s="284"/>
      <c r="AK111" s="284"/>
      <c r="AL111" s="294" t="str">
        <f>+IF('EV ADM FINANCIERA'!F111="X",'EV ADM FINANCIERA'!$F$8,IF('EV ADM FINANCIERA'!G111="X",'EV ADM FINANCIERA'!$G$8,IF('EV ADM FINANCIERA'!H111="X",'EV ADM FINANCIERA'!$H$8,"")))</f>
        <v/>
      </c>
      <c r="AM111" s="294" t="str">
        <f>+IF('EV ADM FINANCIERA'!I111="X",'EV ADM FINANCIERA'!$F$8,IF('EV ADM FINANCIERA'!J111="X",'EV ADM FINANCIERA'!$G$8,IF('EV ADM FINANCIERA'!K111="X",'EV ADM FINANCIERA'!$H$8,"")))</f>
        <v/>
      </c>
      <c r="AN111" s="294" t="str">
        <f>+IF('EV ADM FINANCIERA'!L111="X",'EV ADM FINANCIERA'!$F$8,IF('EV ADM FINANCIERA'!M111="X",'EV ADM FINANCIERA'!$G$8,IF('EV ADM FINANCIERA'!N111="X",'EV ADM FINANCIERA'!$H$8,"")))</f>
        <v/>
      </c>
      <c r="AO111" s="294" t="str">
        <f>+IF('EV ADM FINANCIERA'!O111="X",'EV ADM FINANCIERA'!$O$8,IF('EV ADM FINANCIERA'!P111="X",'EV ADM FINANCIERA'!$P$8,""))</f>
        <v/>
      </c>
    </row>
    <row r="112" spans="1:41" hidden="1" x14ac:dyDescent="0.2">
      <c r="A112" s="679">
        <f>'RESUMEN REGION'!A118</f>
        <v>0</v>
      </c>
      <c r="B112" s="679">
        <f>'RESUMEN REGION'!B118</f>
        <v>0</v>
      </c>
      <c r="C112" s="679">
        <f>'RESUMEN REGION'!C118</f>
        <v>0</v>
      </c>
      <c r="D112" s="595">
        <f>'RESUMEN REGION'!E118</f>
        <v>0</v>
      </c>
      <c r="E112" s="596" t="str">
        <f t="shared" si="14"/>
        <v/>
      </c>
      <c r="F112" s="18"/>
      <c r="G112" s="681"/>
      <c r="H112" s="680"/>
      <c r="I112" s="681"/>
      <c r="J112" s="681"/>
      <c r="K112" s="680"/>
      <c r="L112" s="681"/>
      <c r="M112" s="681"/>
      <c r="N112" s="680"/>
      <c r="O112" s="682"/>
      <c r="P112" s="681"/>
      <c r="Q112" s="681"/>
      <c r="R112" s="681"/>
      <c r="S112" s="681"/>
      <c r="T112" s="681"/>
      <c r="U112" s="520"/>
      <c r="V112" s="19"/>
      <c r="W112" s="7"/>
      <c r="X112" s="292" t="str">
        <f t="shared" si="15"/>
        <v/>
      </c>
      <c r="Y112" s="292" t="str">
        <f t="shared" si="16"/>
        <v/>
      </c>
      <c r="Z112" s="292" t="str">
        <f t="shared" si="17"/>
        <v/>
      </c>
      <c r="AA112" s="293" t="str">
        <f t="shared" si="18"/>
        <v/>
      </c>
      <c r="AB112" s="284" t="str">
        <f t="shared" si="19"/>
        <v/>
      </c>
      <c r="AC112" s="284"/>
      <c r="AD112" s="284"/>
      <c r="AE112" s="284"/>
      <c r="AF112" s="284"/>
      <c r="AG112" s="284"/>
      <c r="AH112" s="284"/>
      <c r="AI112" s="284"/>
      <c r="AJ112" s="284"/>
      <c r="AK112" s="284"/>
      <c r="AL112" s="294" t="str">
        <f>+IF('EV ADM FINANCIERA'!F112="X",'EV ADM FINANCIERA'!$F$8,IF('EV ADM FINANCIERA'!G112="X",'EV ADM FINANCIERA'!$G$8,IF('EV ADM FINANCIERA'!H112="X",'EV ADM FINANCIERA'!$H$8,"")))</f>
        <v/>
      </c>
      <c r="AM112" s="294" t="str">
        <f>+IF('EV ADM FINANCIERA'!I112="X",'EV ADM FINANCIERA'!$F$8,IF('EV ADM FINANCIERA'!J112="X",'EV ADM FINANCIERA'!$G$8,IF('EV ADM FINANCIERA'!K112="X",'EV ADM FINANCIERA'!$H$8,"")))</f>
        <v/>
      </c>
      <c r="AN112" s="294" t="str">
        <f>+IF('EV ADM FINANCIERA'!L112="X",'EV ADM FINANCIERA'!$F$8,IF('EV ADM FINANCIERA'!M112="X",'EV ADM FINANCIERA'!$G$8,IF('EV ADM FINANCIERA'!N112="X",'EV ADM FINANCIERA'!$H$8,"")))</f>
        <v/>
      </c>
      <c r="AO112" s="294" t="str">
        <f>+IF('EV ADM FINANCIERA'!O112="X",'EV ADM FINANCIERA'!$O$8,IF('EV ADM FINANCIERA'!P112="X",'EV ADM FINANCIERA'!$P$8,""))</f>
        <v/>
      </c>
    </row>
    <row r="113" spans="1:41" hidden="1" x14ac:dyDescent="0.2">
      <c r="A113" s="679">
        <f>'RESUMEN REGION'!A119</f>
        <v>0</v>
      </c>
      <c r="B113" s="679">
        <f>'RESUMEN REGION'!B119</f>
        <v>0</v>
      </c>
      <c r="C113" s="679">
        <f>'RESUMEN REGION'!C119</f>
        <v>0</v>
      </c>
      <c r="D113" s="595">
        <f>'RESUMEN REGION'!E119</f>
        <v>0</v>
      </c>
      <c r="E113" s="596" t="str">
        <f t="shared" si="14"/>
        <v/>
      </c>
      <c r="F113" s="18"/>
      <c r="G113" s="681"/>
      <c r="H113" s="680"/>
      <c r="I113" s="681"/>
      <c r="J113" s="681"/>
      <c r="K113" s="680"/>
      <c r="L113" s="681"/>
      <c r="M113" s="681"/>
      <c r="N113" s="680"/>
      <c r="O113" s="682"/>
      <c r="P113" s="681"/>
      <c r="Q113" s="681"/>
      <c r="R113" s="681"/>
      <c r="S113" s="681"/>
      <c r="T113" s="681"/>
      <c r="U113" s="520"/>
      <c r="V113" s="19"/>
      <c r="W113" s="7"/>
      <c r="X113" s="292" t="str">
        <f t="shared" si="15"/>
        <v/>
      </c>
      <c r="Y113" s="292" t="str">
        <f t="shared" si="16"/>
        <v/>
      </c>
      <c r="Z113" s="292" t="str">
        <f t="shared" si="17"/>
        <v/>
      </c>
      <c r="AA113" s="293" t="str">
        <f t="shared" si="18"/>
        <v/>
      </c>
      <c r="AB113" s="284" t="str">
        <f t="shared" si="19"/>
        <v/>
      </c>
      <c r="AC113" s="284"/>
      <c r="AD113" s="284"/>
      <c r="AE113" s="284"/>
      <c r="AF113" s="284"/>
      <c r="AG113" s="284"/>
      <c r="AH113" s="284"/>
      <c r="AI113" s="284"/>
      <c r="AJ113" s="284"/>
      <c r="AK113" s="284"/>
      <c r="AL113" s="294" t="str">
        <f>+IF('EV ADM FINANCIERA'!F113="X",'EV ADM FINANCIERA'!$F$8,IF('EV ADM FINANCIERA'!G113="X",'EV ADM FINANCIERA'!$G$8,IF('EV ADM FINANCIERA'!H113="X",'EV ADM FINANCIERA'!$H$8,"")))</f>
        <v/>
      </c>
      <c r="AM113" s="294" t="str">
        <f>+IF('EV ADM FINANCIERA'!I113="X",'EV ADM FINANCIERA'!$F$8,IF('EV ADM FINANCIERA'!J113="X",'EV ADM FINANCIERA'!$G$8,IF('EV ADM FINANCIERA'!K113="X",'EV ADM FINANCIERA'!$H$8,"")))</f>
        <v/>
      </c>
      <c r="AN113" s="294" t="str">
        <f>+IF('EV ADM FINANCIERA'!L113="X",'EV ADM FINANCIERA'!$F$8,IF('EV ADM FINANCIERA'!M113="X",'EV ADM FINANCIERA'!$G$8,IF('EV ADM FINANCIERA'!N113="X",'EV ADM FINANCIERA'!$H$8,"")))</f>
        <v/>
      </c>
      <c r="AO113" s="294" t="str">
        <f>+IF('EV ADM FINANCIERA'!O113="X",'EV ADM FINANCIERA'!$O$8,IF('EV ADM FINANCIERA'!P113="X",'EV ADM FINANCIERA'!$P$8,""))</f>
        <v/>
      </c>
    </row>
    <row r="114" spans="1:41" hidden="1" x14ac:dyDescent="0.2">
      <c r="A114" s="679">
        <f>'RESUMEN REGION'!A120</f>
        <v>0</v>
      </c>
      <c r="B114" s="679">
        <f>'RESUMEN REGION'!B120</f>
        <v>0</v>
      </c>
      <c r="C114" s="679">
        <f>'RESUMEN REGION'!C120</f>
        <v>0</v>
      </c>
      <c r="D114" s="595">
        <f>'RESUMEN REGION'!E120</f>
        <v>0</v>
      </c>
      <c r="E114" s="596" t="str">
        <f t="shared" si="14"/>
        <v/>
      </c>
      <c r="F114" s="18"/>
      <c r="G114" s="681"/>
      <c r="H114" s="680"/>
      <c r="I114" s="681"/>
      <c r="J114" s="681"/>
      <c r="K114" s="680"/>
      <c r="L114" s="681"/>
      <c r="M114" s="681"/>
      <c r="N114" s="680"/>
      <c r="O114" s="682"/>
      <c r="P114" s="681"/>
      <c r="Q114" s="681"/>
      <c r="R114" s="681"/>
      <c r="S114" s="681"/>
      <c r="T114" s="681"/>
      <c r="U114" s="520"/>
      <c r="V114" s="19"/>
      <c r="W114" s="7"/>
      <c r="X114" s="292" t="str">
        <f t="shared" si="15"/>
        <v/>
      </c>
      <c r="Y114" s="292" t="str">
        <f t="shared" si="16"/>
        <v/>
      </c>
      <c r="Z114" s="292" t="str">
        <f t="shared" si="17"/>
        <v/>
      </c>
      <c r="AA114" s="293" t="str">
        <f t="shared" si="18"/>
        <v/>
      </c>
      <c r="AB114" s="284" t="str">
        <f t="shared" si="19"/>
        <v/>
      </c>
      <c r="AC114" s="284"/>
      <c r="AD114" s="284"/>
      <c r="AE114" s="284"/>
      <c r="AF114" s="284"/>
      <c r="AG114" s="284"/>
      <c r="AH114" s="284"/>
      <c r="AI114" s="284"/>
      <c r="AJ114" s="284"/>
      <c r="AK114" s="284"/>
      <c r="AL114" s="294" t="str">
        <f>+IF('EV ADM FINANCIERA'!F114="X",'EV ADM FINANCIERA'!$F$8,IF('EV ADM FINANCIERA'!G114="X",'EV ADM FINANCIERA'!$G$8,IF('EV ADM FINANCIERA'!H114="X",'EV ADM FINANCIERA'!$H$8,"")))</f>
        <v/>
      </c>
      <c r="AM114" s="294" t="str">
        <f>+IF('EV ADM FINANCIERA'!I114="X",'EV ADM FINANCIERA'!$F$8,IF('EV ADM FINANCIERA'!J114="X",'EV ADM FINANCIERA'!$G$8,IF('EV ADM FINANCIERA'!K114="X",'EV ADM FINANCIERA'!$H$8,"")))</f>
        <v/>
      </c>
      <c r="AN114" s="294" t="str">
        <f>+IF('EV ADM FINANCIERA'!L114="X",'EV ADM FINANCIERA'!$F$8,IF('EV ADM FINANCIERA'!M114="X",'EV ADM FINANCIERA'!$G$8,IF('EV ADM FINANCIERA'!N114="X",'EV ADM FINANCIERA'!$H$8,"")))</f>
        <v/>
      </c>
      <c r="AO114" s="294" t="str">
        <f>+IF('EV ADM FINANCIERA'!O114="X",'EV ADM FINANCIERA'!$O$8,IF('EV ADM FINANCIERA'!P114="X",'EV ADM FINANCIERA'!$P$8,""))</f>
        <v/>
      </c>
    </row>
    <row r="115" spans="1:41" hidden="1" x14ac:dyDescent="0.2">
      <c r="A115" s="679">
        <f>'RESUMEN REGION'!A121</f>
        <v>0</v>
      </c>
      <c r="B115" s="679">
        <f>'RESUMEN REGION'!B121</f>
        <v>0</v>
      </c>
      <c r="C115" s="679">
        <f>'RESUMEN REGION'!C121</f>
        <v>0</v>
      </c>
      <c r="D115" s="595">
        <f>'RESUMEN REGION'!E121</f>
        <v>0</v>
      </c>
      <c r="E115" s="596" t="str">
        <f t="shared" si="14"/>
        <v/>
      </c>
      <c r="F115" s="18"/>
      <c r="G115" s="681"/>
      <c r="H115" s="680"/>
      <c r="I115" s="681"/>
      <c r="J115" s="681"/>
      <c r="K115" s="680"/>
      <c r="L115" s="681"/>
      <c r="M115" s="681"/>
      <c r="N115" s="680"/>
      <c r="O115" s="682"/>
      <c r="P115" s="681"/>
      <c r="Q115" s="681"/>
      <c r="R115" s="681"/>
      <c r="S115" s="681"/>
      <c r="T115" s="681"/>
      <c r="U115" s="520"/>
      <c r="V115" s="19"/>
      <c r="W115" s="7"/>
      <c r="X115" s="292" t="str">
        <f t="shared" si="15"/>
        <v/>
      </c>
      <c r="Y115" s="292" t="str">
        <f t="shared" si="16"/>
        <v/>
      </c>
      <c r="Z115" s="292" t="str">
        <f t="shared" si="17"/>
        <v/>
      </c>
      <c r="AA115" s="293" t="str">
        <f t="shared" si="18"/>
        <v/>
      </c>
      <c r="AB115" s="284" t="str">
        <f t="shared" si="19"/>
        <v/>
      </c>
      <c r="AC115" s="284"/>
      <c r="AD115" s="284"/>
      <c r="AE115" s="284"/>
      <c r="AF115" s="284"/>
      <c r="AG115" s="284"/>
      <c r="AH115" s="284"/>
      <c r="AI115" s="284"/>
      <c r="AJ115" s="284"/>
      <c r="AK115" s="284"/>
      <c r="AL115" s="294" t="str">
        <f>+IF('EV ADM FINANCIERA'!F115="X",'EV ADM FINANCIERA'!$F$8,IF('EV ADM FINANCIERA'!G115="X",'EV ADM FINANCIERA'!$G$8,IF('EV ADM FINANCIERA'!H115="X",'EV ADM FINANCIERA'!$H$8,"")))</f>
        <v/>
      </c>
      <c r="AM115" s="294" t="str">
        <f>+IF('EV ADM FINANCIERA'!I115="X",'EV ADM FINANCIERA'!$F$8,IF('EV ADM FINANCIERA'!J115="X",'EV ADM FINANCIERA'!$G$8,IF('EV ADM FINANCIERA'!K115="X",'EV ADM FINANCIERA'!$H$8,"")))</f>
        <v/>
      </c>
      <c r="AN115" s="294" t="str">
        <f>+IF('EV ADM FINANCIERA'!L115="X",'EV ADM FINANCIERA'!$F$8,IF('EV ADM FINANCIERA'!M115="X",'EV ADM FINANCIERA'!$G$8,IF('EV ADM FINANCIERA'!N115="X",'EV ADM FINANCIERA'!$H$8,"")))</f>
        <v/>
      </c>
      <c r="AO115" s="294" t="str">
        <f>+IF('EV ADM FINANCIERA'!O115="X",'EV ADM FINANCIERA'!$O$8,IF('EV ADM FINANCIERA'!P115="X",'EV ADM FINANCIERA'!$P$8,""))</f>
        <v/>
      </c>
    </row>
    <row r="116" spans="1:41" hidden="1" x14ac:dyDescent="0.2">
      <c r="A116" s="679">
        <f>'RESUMEN REGION'!A122</f>
        <v>0</v>
      </c>
      <c r="B116" s="679">
        <f>'RESUMEN REGION'!B122</f>
        <v>0</v>
      </c>
      <c r="C116" s="679">
        <f>'RESUMEN REGION'!C122</f>
        <v>0</v>
      </c>
      <c r="D116" s="595">
        <f>'RESUMEN REGION'!E122</f>
        <v>0</v>
      </c>
      <c r="E116" s="596" t="str">
        <f t="shared" si="14"/>
        <v/>
      </c>
      <c r="F116" s="18"/>
      <c r="G116" s="681"/>
      <c r="H116" s="680"/>
      <c r="I116" s="681"/>
      <c r="J116" s="681"/>
      <c r="K116" s="680"/>
      <c r="L116" s="681"/>
      <c r="M116" s="681"/>
      <c r="N116" s="680"/>
      <c r="O116" s="682"/>
      <c r="P116" s="681"/>
      <c r="Q116" s="681"/>
      <c r="R116" s="681"/>
      <c r="S116" s="681"/>
      <c r="T116" s="681"/>
      <c r="U116" s="520"/>
      <c r="V116" s="19"/>
      <c r="W116" s="7"/>
      <c r="X116" s="292" t="str">
        <f t="shared" si="15"/>
        <v/>
      </c>
      <c r="Y116" s="292" t="str">
        <f t="shared" si="16"/>
        <v/>
      </c>
      <c r="Z116" s="292" t="str">
        <f t="shared" si="17"/>
        <v/>
      </c>
      <c r="AA116" s="293" t="str">
        <f t="shared" si="18"/>
        <v/>
      </c>
      <c r="AB116" s="284" t="str">
        <f t="shared" si="19"/>
        <v/>
      </c>
      <c r="AC116" s="284"/>
      <c r="AD116" s="284"/>
      <c r="AE116" s="284"/>
      <c r="AF116" s="284"/>
      <c r="AG116" s="284"/>
      <c r="AH116" s="284"/>
      <c r="AI116" s="284"/>
      <c r="AJ116" s="284"/>
      <c r="AK116" s="284"/>
      <c r="AL116" s="294" t="str">
        <f>+IF('EV ADM FINANCIERA'!F116="X",'EV ADM FINANCIERA'!$F$8,IF('EV ADM FINANCIERA'!G116="X",'EV ADM FINANCIERA'!$G$8,IF('EV ADM FINANCIERA'!H116="X",'EV ADM FINANCIERA'!$H$8,"")))</f>
        <v/>
      </c>
      <c r="AM116" s="294" t="str">
        <f>+IF('EV ADM FINANCIERA'!I116="X",'EV ADM FINANCIERA'!$F$8,IF('EV ADM FINANCIERA'!J116="X",'EV ADM FINANCIERA'!$G$8,IF('EV ADM FINANCIERA'!K116="X",'EV ADM FINANCIERA'!$H$8,"")))</f>
        <v/>
      </c>
      <c r="AN116" s="294" t="str">
        <f>+IF('EV ADM FINANCIERA'!L116="X",'EV ADM FINANCIERA'!$F$8,IF('EV ADM FINANCIERA'!M116="X",'EV ADM FINANCIERA'!$G$8,IF('EV ADM FINANCIERA'!N116="X",'EV ADM FINANCIERA'!$H$8,"")))</f>
        <v/>
      </c>
      <c r="AO116" s="294" t="str">
        <f>+IF('EV ADM FINANCIERA'!O116="X",'EV ADM FINANCIERA'!$O$8,IF('EV ADM FINANCIERA'!P116="X",'EV ADM FINANCIERA'!$P$8,""))</f>
        <v/>
      </c>
    </row>
    <row r="117" spans="1:41" hidden="1" x14ac:dyDescent="0.2">
      <c r="A117" s="679">
        <f>'RESUMEN REGION'!A123</f>
        <v>0</v>
      </c>
      <c r="B117" s="679">
        <f>'RESUMEN REGION'!B123</f>
        <v>0</v>
      </c>
      <c r="C117" s="679">
        <f>'RESUMEN REGION'!C123</f>
        <v>0</v>
      </c>
      <c r="D117" s="595">
        <f>'RESUMEN REGION'!E123</f>
        <v>0</v>
      </c>
      <c r="E117" s="596" t="str">
        <f t="shared" si="14"/>
        <v/>
      </c>
      <c r="F117" s="18"/>
      <c r="G117" s="681"/>
      <c r="H117" s="680"/>
      <c r="I117" s="681"/>
      <c r="J117" s="681"/>
      <c r="K117" s="680"/>
      <c r="L117" s="681"/>
      <c r="M117" s="681"/>
      <c r="N117" s="680"/>
      <c r="O117" s="682"/>
      <c r="P117" s="681"/>
      <c r="Q117" s="681"/>
      <c r="R117" s="681"/>
      <c r="S117" s="681"/>
      <c r="T117" s="681"/>
      <c r="U117" s="520"/>
      <c r="V117" s="19"/>
      <c r="W117" s="7"/>
      <c r="X117" s="292" t="str">
        <f t="shared" si="15"/>
        <v/>
      </c>
      <c r="Y117" s="292" t="str">
        <f t="shared" si="16"/>
        <v/>
      </c>
      <c r="Z117" s="292" t="str">
        <f t="shared" si="17"/>
        <v/>
      </c>
      <c r="AA117" s="293" t="str">
        <f t="shared" si="18"/>
        <v/>
      </c>
      <c r="AB117" s="284" t="str">
        <f t="shared" si="19"/>
        <v/>
      </c>
      <c r="AC117" s="284"/>
      <c r="AD117" s="284"/>
      <c r="AE117" s="284"/>
      <c r="AF117" s="284"/>
      <c r="AG117" s="284"/>
      <c r="AH117" s="284"/>
      <c r="AI117" s="284"/>
      <c r="AJ117" s="284"/>
      <c r="AK117" s="284"/>
      <c r="AL117" s="294" t="str">
        <f>+IF('EV ADM FINANCIERA'!F117="X",'EV ADM FINANCIERA'!$F$8,IF('EV ADM FINANCIERA'!G117="X",'EV ADM FINANCIERA'!$G$8,IF('EV ADM FINANCIERA'!H117="X",'EV ADM FINANCIERA'!$H$8,"")))</f>
        <v/>
      </c>
      <c r="AM117" s="294" t="str">
        <f>+IF('EV ADM FINANCIERA'!I117="X",'EV ADM FINANCIERA'!$F$8,IF('EV ADM FINANCIERA'!J117="X",'EV ADM FINANCIERA'!$G$8,IF('EV ADM FINANCIERA'!K117="X",'EV ADM FINANCIERA'!$H$8,"")))</f>
        <v/>
      </c>
      <c r="AN117" s="294" t="str">
        <f>+IF('EV ADM FINANCIERA'!L117="X",'EV ADM FINANCIERA'!$F$8,IF('EV ADM FINANCIERA'!M117="X",'EV ADM FINANCIERA'!$G$8,IF('EV ADM FINANCIERA'!N117="X",'EV ADM FINANCIERA'!$H$8,"")))</f>
        <v/>
      </c>
      <c r="AO117" s="294" t="str">
        <f>+IF('EV ADM FINANCIERA'!O117="X",'EV ADM FINANCIERA'!$O$8,IF('EV ADM FINANCIERA'!P117="X",'EV ADM FINANCIERA'!$P$8,""))</f>
        <v/>
      </c>
    </row>
    <row r="118" spans="1:41" hidden="1" x14ac:dyDescent="0.2">
      <c r="A118" s="679">
        <f>'RESUMEN REGION'!A124</f>
        <v>0</v>
      </c>
      <c r="B118" s="679">
        <f>'RESUMEN REGION'!B124</f>
        <v>0</v>
      </c>
      <c r="C118" s="679">
        <f>'RESUMEN REGION'!C124</f>
        <v>0</v>
      </c>
      <c r="D118" s="595">
        <f>'RESUMEN REGION'!E124</f>
        <v>0</v>
      </c>
      <c r="E118" s="596" t="str">
        <f t="shared" ref="E118:E175" si="20">+IF(AA118="","",IF(AA118&gt;=$AC$11,$F$8,IF(AA118&gt;=$AD$11,$G$8,$H$8)))</f>
        <v/>
      </c>
      <c r="F118" s="18"/>
      <c r="G118" s="681"/>
      <c r="H118" s="680"/>
      <c r="I118" s="681"/>
      <c r="J118" s="681"/>
      <c r="K118" s="680"/>
      <c r="L118" s="681"/>
      <c r="M118" s="681"/>
      <c r="N118" s="680"/>
      <c r="O118" s="682"/>
      <c r="P118" s="681"/>
      <c r="Q118" s="681"/>
      <c r="R118" s="681"/>
      <c r="S118" s="681"/>
      <c r="T118" s="681"/>
      <c r="U118" s="520"/>
      <c r="V118" s="19"/>
      <c r="W118" s="7"/>
      <c r="X118" s="292" t="str">
        <f t="shared" ref="X118:X175" si="21">IF(F118="X",6,IF(G118="X",3,IF(H118="X",0,"")))</f>
        <v/>
      </c>
      <c r="Y118" s="292" t="str">
        <f t="shared" ref="Y118:Y175" si="22">IF(I118="X",6,IF(J118="X",3,IF(K118="X",0,"")))</f>
        <v/>
      </c>
      <c r="Z118" s="292" t="str">
        <f t="shared" ref="Z118:Z175" si="23">IF(L118="X",6,IF(M118="X",3,IF(N118="X",0,"")))</f>
        <v/>
      </c>
      <c r="AA118" s="293" t="str">
        <f t="shared" ref="AA118:AA175" si="24">IF(ISERROR(AB118),SUM(X118:Z118),"")</f>
        <v/>
      </c>
      <c r="AB118" s="284" t="str">
        <f t="shared" ref="AB118:AB175" si="25">+HLOOKUP("",X118:Z118,1,FALSE)</f>
        <v/>
      </c>
      <c r="AC118" s="284"/>
      <c r="AD118" s="284"/>
      <c r="AE118" s="284"/>
      <c r="AF118" s="284"/>
      <c r="AG118" s="284"/>
      <c r="AH118" s="284"/>
      <c r="AI118" s="284"/>
      <c r="AJ118" s="284"/>
      <c r="AK118" s="284"/>
      <c r="AL118" s="294" t="str">
        <f>+IF('EV ADM FINANCIERA'!F118="X",'EV ADM FINANCIERA'!$F$8,IF('EV ADM FINANCIERA'!G118="X",'EV ADM FINANCIERA'!$G$8,IF('EV ADM FINANCIERA'!H118="X",'EV ADM FINANCIERA'!$H$8,"")))</f>
        <v/>
      </c>
      <c r="AM118" s="294" t="str">
        <f>+IF('EV ADM FINANCIERA'!I118="X",'EV ADM FINANCIERA'!$F$8,IF('EV ADM FINANCIERA'!J118="X",'EV ADM FINANCIERA'!$G$8,IF('EV ADM FINANCIERA'!K118="X",'EV ADM FINANCIERA'!$H$8,"")))</f>
        <v/>
      </c>
      <c r="AN118" s="294" t="str">
        <f>+IF('EV ADM FINANCIERA'!L118="X",'EV ADM FINANCIERA'!$F$8,IF('EV ADM FINANCIERA'!M118="X",'EV ADM FINANCIERA'!$G$8,IF('EV ADM FINANCIERA'!N118="X",'EV ADM FINANCIERA'!$H$8,"")))</f>
        <v/>
      </c>
      <c r="AO118" s="294" t="str">
        <f>+IF('EV ADM FINANCIERA'!O118="X",'EV ADM FINANCIERA'!$O$8,IF('EV ADM FINANCIERA'!P118="X",'EV ADM FINANCIERA'!$P$8,""))</f>
        <v/>
      </c>
    </row>
    <row r="119" spans="1:41" hidden="1" x14ac:dyDescent="0.2">
      <c r="A119" s="679">
        <f>'RESUMEN REGION'!A125</f>
        <v>0</v>
      </c>
      <c r="B119" s="679">
        <f>'RESUMEN REGION'!B125</f>
        <v>0</v>
      </c>
      <c r="C119" s="679">
        <f>'RESUMEN REGION'!C125</f>
        <v>0</v>
      </c>
      <c r="D119" s="595">
        <f>'RESUMEN REGION'!E125</f>
        <v>0</v>
      </c>
      <c r="E119" s="596" t="str">
        <f t="shared" si="20"/>
        <v/>
      </c>
      <c r="F119" s="18"/>
      <c r="G119" s="681"/>
      <c r="H119" s="680"/>
      <c r="I119" s="681"/>
      <c r="J119" s="681"/>
      <c r="K119" s="680"/>
      <c r="L119" s="681"/>
      <c r="M119" s="681"/>
      <c r="N119" s="680"/>
      <c r="O119" s="682"/>
      <c r="P119" s="681"/>
      <c r="Q119" s="681"/>
      <c r="R119" s="681"/>
      <c r="S119" s="681"/>
      <c r="T119" s="681"/>
      <c r="U119" s="520"/>
      <c r="V119" s="19"/>
      <c r="W119" s="7"/>
      <c r="X119" s="292" t="str">
        <f t="shared" si="21"/>
        <v/>
      </c>
      <c r="Y119" s="292" t="str">
        <f t="shared" si="22"/>
        <v/>
      </c>
      <c r="Z119" s="292" t="str">
        <f t="shared" si="23"/>
        <v/>
      </c>
      <c r="AA119" s="293" t="str">
        <f t="shared" si="24"/>
        <v/>
      </c>
      <c r="AB119" s="284" t="str">
        <f t="shared" si="25"/>
        <v/>
      </c>
      <c r="AC119" s="284"/>
      <c r="AD119" s="284"/>
      <c r="AE119" s="284"/>
      <c r="AF119" s="284"/>
      <c r="AG119" s="284"/>
      <c r="AH119" s="284"/>
      <c r="AI119" s="284"/>
      <c r="AJ119" s="284"/>
      <c r="AK119" s="284"/>
      <c r="AL119" s="294" t="str">
        <f>+IF('EV ADM FINANCIERA'!F119="X",'EV ADM FINANCIERA'!$F$8,IF('EV ADM FINANCIERA'!G119="X",'EV ADM FINANCIERA'!$G$8,IF('EV ADM FINANCIERA'!H119="X",'EV ADM FINANCIERA'!$H$8,"")))</f>
        <v/>
      </c>
      <c r="AM119" s="294" t="str">
        <f>+IF('EV ADM FINANCIERA'!I119="X",'EV ADM FINANCIERA'!$F$8,IF('EV ADM FINANCIERA'!J119="X",'EV ADM FINANCIERA'!$G$8,IF('EV ADM FINANCIERA'!K119="X",'EV ADM FINANCIERA'!$H$8,"")))</f>
        <v/>
      </c>
      <c r="AN119" s="294" t="str">
        <f>+IF('EV ADM FINANCIERA'!L119="X",'EV ADM FINANCIERA'!$F$8,IF('EV ADM FINANCIERA'!M119="X",'EV ADM FINANCIERA'!$G$8,IF('EV ADM FINANCIERA'!N119="X",'EV ADM FINANCIERA'!$H$8,"")))</f>
        <v/>
      </c>
      <c r="AO119" s="294" t="str">
        <f>+IF('EV ADM FINANCIERA'!O119="X",'EV ADM FINANCIERA'!$O$8,IF('EV ADM FINANCIERA'!P119="X",'EV ADM FINANCIERA'!$P$8,""))</f>
        <v/>
      </c>
    </row>
    <row r="120" spans="1:41" hidden="1" x14ac:dyDescent="0.2">
      <c r="A120" s="679">
        <f>'RESUMEN REGION'!A126</f>
        <v>0</v>
      </c>
      <c r="B120" s="679">
        <f>'RESUMEN REGION'!B126</f>
        <v>0</v>
      </c>
      <c r="C120" s="679">
        <f>'RESUMEN REGION'!C126</f>
        <v>0</v>
      </c>
      <c r="D120" s="595">
        <f>'RESUMEN REGION'!E126</f>
        <v>0</v>
      </c>
      <c r="E120" s="596" t="str">
        <f t="shared" si="20"/>
        <v/>
      </c>
      <c r="F120" s="18"/>
      <c r="G120" s="681"/>
      <c r="H120" s="680"/>
      <c r="I120" s="681"/>
      <c r="J120" s="681"/>
      <c r="K120" s="680"/>
      <c r="L120" s="681"/>
      <c r="M120" s="681"/>
      <c r="N120" s="680"/>
      <c r="O120" s="682"/>
      <c r="P120" s="681"/>
      <c r="Q120" s="681"/>
      <c r="R120" s="681"/>
      <c r="S120" s="681"/>
      <c r="T120" s="681"/>
      <c r="U120" s="520"/>
      <c r="V120" s="19"/>
      <c r="W120" s="7"/>
      <c r="X120" s="292" t="str">
        <f t="shared" si="21"/>
        <v/>
      </c>
      <c r="Y120" s="292" t="str">
        <f t="shared" si="22"/>
        <v/>
      </c>
      <c r="Z120" s="292" t="str">
        <f t="shared" si="23"/>
        <v/>
      </c>
      <c r="AA120" s="293" t="str">
        <f t="shared" si="24"/>
        <v/>
      </c>
      <c r="AB120" s="284" t="str">
        <f t="shared" si="25"/>
        <v/>
      </c>
      <c r="AC120" s="284"/>
      <c r="AD120" s="284"/>
      <c r="AE120" s="284"/>
      <c r="AF120" s="284"/>
      <c r="AG120" s="284"/>
      <c r="AH120" s="284"/>
      <c r="AI120" s="284"/>
      <c r="AJ120" s="284"/>
      <c r="AK120" s="284"/>
      <c r="AL120" s="294" t="str">
        <f>+IF('EV ADM FINANCIERA'!F120="X",'EV ADM FINANCIERA'!$F$8,IF('EV ADM FINANCIERA'!G120="X",'EV ADM FINANCIERA'!$G$8,IF('EV ADM FINANCIERA'!H120="X",'EV ADM FINANCIERA'!$H$8,"")))</f>
        <v/>
      </c>
      <c r="AM120" s="294" t="str">
        <f>+IF('EV ADM FINANCIERA'!I120="X",'EV ADM FINANCIERA'!$F$8,IF('EV ADM FINANCIERA'!J120="X",'EV ADM FINANCIERA'!$G$8,IF('EV ADM FINANCIERA'!K120="X",'EV ADM FINANCIERA'!$H$8,"")))</f>
        <v/>
      </c>
      <c r="AN120" s="294" t="str">
        <f>+IF('EV ADM FINANCIERA'!L120="X",'EV ADM FINANCIERA'!$F$8,IF('EV ADM FINANCIERA'!M120="X",'EV ADM FINANCIERA'!$G$8,IF('EV ADM FINANCIERA'!N120="X",'EV ADM FINANCIERA'!$H$8,"")))</f>
        <v/>
      </c>
      <c r="AO120" s="294" t="str">
        <f>+IF('EV ADM FINANCIERA'!O120="X",'EV ADM FINANCIERA'!$O$8,IF('EV ADM FINANCIERA'!P120="X",'EV ADM FINANCIERA'!$P$8,""))</f>
        <v/>
      </c>
    </row>
    <row r="121" spans="1:41" hidden="1" x14ac:dyDescent="0.2">
      <c r="A121" s="679">
        <f>'RESUMEN REGION'!A127</f>
        <v>0</v>
      </c>
      <c r="B121" s="679">
        <f>'RESUMEN REGION'!B127</f>
        <v>0</v>
      </c>
      <c r="C121" s="679">
        <f>'RESUMEN REGION'!C127</f>
        <v>0</v>
      </c>
      <c r="D121" s="595">
        <f>'RESUMEN REGION'!E127</f>
        <v>0</v>
      </c>
      <c r="E121" s="596" t="str">
        <f t="shared" si="20"/>
        <v/>
      </c>
      <c r="F121" s="515"/>
      <c r="G121" s="653"/>
      <c r="H121" s="667"/>
      <c r="I121" s="653"/>
      <c r="J121" s="653"/>
      <c r="K121" s="667"/>
      <c r="L121" s="653"/>
      <c r="M121" s="653"/>
      <c r="N121" s="667"/>
      <c r="O121" s="668"/>
      <c r="P121" s="653"/>
      <c r="Q121" s="653"/>
      <c r="R121" s="653"/>
      <c r="S121" s="653"/>
      <c r="T121" s="653"/>
      <c r="U121" s="520"/>
      <c r="V121" s="19"/>
      <c r="W121" s="7"/>
      <c r="X121" s="292" t="str">
        <f t="shared" si="21"/>
        <v/>
      </c>
      <c r="Y121" s="292" t="str">
        <f t="shared" si="22"/>
        <v/>
      </c>
      <c r="Z121" s="292" t="str">
        <f t="shared" si="23"/>
        <v/>
      </c>
      <c r="AA121" s="293" t="str">
        <f t="shared" si="24"/>
        <v/>
      </c>
      <c r="AB121" s="284" t="str">
        <f t="shared" si="25"/>
        <v/>
      </c>
      <c r="AC121" s="284"/>
      <c r="AD121" s="284"/>
      <c r="AE121" s="284"/>
      <c r="AF121" s="284"/>
      <c r="AG121" s="284"/>
      <c r="AH121" s="284"/>
      <c r="AI121" s="284"/>
      <c r="AJ121" s="284"/>
      <c r="AK121" s="284"/>
      <c r="AL121" s="294" t="str">
        <f>+IF('EV ADM FINANCIERA'!F121="X",'EV ADM FINANCIERA'!$F$8,IF('EV ADM FINANCIERA'!G121="X",'EV ADM FINANCIERA'!$G$8,IF('EV ADM FINANCIERA'!H121="X",'EV ADM FINANCIERA'!$H$8,"")))</f>
        <v/>
      </c>
      <c r="AM121" s="294" t="str">
        <f>+IF('EV ADM FINANCIERA'!I121="X",'EV ADM FINANCIERA'!$F$8,IF('EV ADM FINANCIERA'!J121="X",'EV ADM FINANCIERA'!$G$8,IF('EV ADM FINANCIERA'!K121="X",'EV ADM FINANCIERA'!$H$8,"")))</f>
        <v/>
      </c>
      <c r="AN121" s="294" t="str">
        <f>+IF('EV ADM FINANCIERA'!L121="X",'EV ADM FINANCIERA'!$F$8,IF('EV ADM FINANCIERA'!M121="X",'EV ADM FINANCIERA'!$G$8,IF('EV ADM FINANCIERA'!N121="X",'EV ADM FINANCIERA'!$H$8,"")))</f>
        <v/>
      </c>
      <c r="AO121" s="294" t="str">
        <f>+IF('EV ADM FINANCIERA'!O121="X",'EV ADM FINANCIERA'!$O$8,IF('EV ADM FINANCIERA'!P121="X",'EV ADM FINANCIERA'!$P$8,""))</f>
        <v/>
      </c>
    </row>
    <row r="122" spans="1:41" hidden="1" x14ac:dyDescent="0.2">
      <c r="A122" s="679">
        <f>'RESUMEN REGION'!A128</f>
        <v>0</v>
      </c>
      <c r="B122" s="679">
        <f>'RESUMEN REGION'!B128</f>
        <v>0</v>
      </c>
      <c r="C122" s="679">
        <f>'RESUMEN REGION'!C128</f>
        <v>0</v>
      </c>
      <c r="D122" s="595">
        <f>'RESUMEN REGION'!E128</f>
        <v>0</v>
      </c>
      <c r="E122" s="596" t="str">
        <f t="shared" si="20"/>
        <v/>
      </c>
      <c r="F122" s="515"/>
      <c r="G122" s="653"/>
      <c r="H122" s="667"/>
      <c r="I122" s="653"/>
      <c r="J122" s="653"/>
      <c r="K122" s="667"/>
      <c r="L122" s="653"/>
      <c r="M122" s="653"/>
      <c r="N122" s="667"/>
      <c r="O122" s="668"/>
      <c r="P122" s="653"/>
      <c r="Q122" s="653"/>
      <c r="R122" s="653"/>
      <c r="S122" s="653"/>
      <c r="T122" s="653"/>
      <c r="U122" s="520"/>
      <c r="V122" s="19"/>
      <c r="W122" s="7"/>
      <c r="X122" s="292" t="str">
        <f t="shared" si="21"/>
        <v/>
      </c>
      <c r="Y122" s="292" t="str">
        <f t="shared" si="22"/>
        <v/>
      </c>
      <c r="Z122" s="292" t="str">
        <f t="shared" si="23"/>
        <v/>
      </c>
      <c r="AA122" s="293" t="str">
        <f t="shared" si="24"/>
        <v/>
      </c>
      <c r="AB122" s="284" t="str">
        <f t="shared" si="25"/>
        <v/>
      </c>
      <c r="AC122" s="284"/>
      <c r="AD122" s="284"/>
      <c r="AE122" s="284"/>
      <c r="AF122" s="284"/>
      <c r="AG122" s="284"/>
      <c r="AH122" s="284"/>
      <c r="AI122" s="284"/>
      <c r="AJ122" s="284"/>
      <c r="AK122" s="284"/>
      <c r="AL122" s="294" t="str">
        <f>+IF('EV ADM FINANCIERA'!F122="X",'EV ADM FINANCIERA'!$F$8,IF('EV ADM FINANCIERA'!G122="X",'EV ADM FINANCIERA'!$G$8,IF('EV ADM FINANCIERA'!H122="X",'EV ADM FINANCIERA'!$H$8,"")))</f>
        <v/>
      </c>
      <c r="AM122" s="294" t="str">
        <f>+IF('EV ADM FINANCIERA'!I122="X",'EV ADM FINANCIERA'!$F$8,IF('EV ADM FINANCIERA'!J122="X",'EV ADM FINANCIERA'!$G$8,IF('EV ADM FINANCIERA'!K122="X",'EV ADM FINANCIERA'!$H$8,"")))</f>
        <v/>
      </c>
      <c r="AN122" s="294" t="str">
        <f>+IF('EV ADM FINANCIERA'!L122="X",'EV ADM FINANCIERA'!$F$8,IF('EV ADM FINANCIERA'!M122="X",'EV ADM FINANCIERA'!$G$8,IF('EV ADM FINANCIERA'!N122="X",'EV ADM FINANCIERA'!$H$8,"")))</f>
        <v/>
      </c>
      <c r="AO122" s="294" t="str">
        <f>+IF('EV ADM FINANCIERA'!O122="X",'EV ADM FINANCIERA'!$O$8,IF('EV ADM FINANCIERA'!P122="X",'EV ADM FINANCIERA'!$P$8,""))</f>
        <v/>
      </c>
    </row>
    <row r="123" spans="1:41" hidden="1" x14ac:dyDescent="0.2">
      <c r="A123" s="679">
        <f>'RESUMEN REGION'!A129</f>
        <v>0</v>
      </c>
      <c r="B123" s="679">
        <f>'RESUMEN REGION'!B129</f>
        <v>0</v>
      </c>
      <c r="C123" s="679">
        <f>'RESUMEN REGION'!C129</f>
        <v>0</v>
      </c>
      <c r="D123" s="595">
        <f>'RESUMEN REGION'!E129</f>
        <v>0</v>
      </c>
      <c r="E123" s="596" t="str">
        <f t="shared" si="20"/>
        <v/>
      </c>
      <c r="F123" s="515"/>
      <c r="G123" s="653"/>
      <c r="H123" s="667"/>
      <c r="I123" s="653"/>
      <c r="J123" s="653"/>
      <c r="K123" s="667"/>
      <c r="L123" s="653"/>
      <c r="M123" s="653"/>
      <c r="N123" s="667"/>
      <c r="O123" s="668"/>
      <c r="P123" s="653"/>
      <c r="Q123" s="653"/>
      <c r="R123" s="653"/>
      <c r="S123" s="653"/>
      <c r="T123" s="681"/>
      <c r="U123" s="520"/>
      <c r="V123" s="19"/>
      <c r="W123" s="7"/>
      <c r="X123" s="292" t="str">
        <f t="shared" si="21"/>
        <v/>
      </c>
      <c r="Y123" s="292" t="str">
        <f t="shared" si="22"/>
        <v/>
      </c>
      <c r="Z123" s="292" t="str">
        <f t="shared" si="23"/>
        <v/>
      </c>
      <c r="AA123" s="293" t="str">
        <f t="shared" si="24"/>
        <v/>
      </c>
      <c r="AB123" s="284" t="str">
        <f t="shared" si="25"/>
        <v/>
      </c>
      <c r="AC123" s="284"/>
      <c r="AD123" s="284"/>
      <c r="AE123" s="284"/>
      <c r="AF123" s="284"/>
      <c r="AG123" s="284"/>
      <c r="AH123" s="284"/>
      <c r="AI123" s="284"/>
      <c r="AJ123" s="284"/>
      <c r="AK123" s="284"/>
      <c r="AL123" s="294" t="str">
        <f>+IF('EV ADM FINANCIERA'!F123="X",'EV ADM FINANCIERA'!$F$8,IF('EV ADM FINANCIERA'!G123="X",'EV ADM FINANCIERA'!$G$8,IF('EV ADM FINANCIERA'!H123="X",'EV ADM FINANCIERA'!$H$8,"")))</f>
        <v/>
      </c>
      <c r="AM123" s="294" t="str">
        <f>+IF('EV ADM FINANCIERA'!I123="X",'EV ADM FINANCIERA'!$F$8,IF('EV ADM FINANCIERA'!J123="X",'EV ADM FINANCIERA'!$G$8,IF('EV ADM FINANCIERA'!K123="X",'EV ADM FINANCIERA'!$H$8,"")))</f>
        <v/>
      </c>
      <c r="AN123" s="294" t="str">
        <f>+IF('EV ADM FINANCIERA'!L123="X",'EV ADM FINANCIERA'!$F$8,IF('EV ADM FINANCIERA'!M123="X",'EV ADM FINANCIERA'!$G$8,IF('EV ADM FINANCIERA'!N123="X",'EV ADM FINANCIERA'!$H$8,"")))</f>
        <v/>
      </c>
      <c r="AO123" s="294" t="str">
        <f>+IF('EV ADM FINANCIERA'!O123="X",'EV ADM FINANCIERA'!$O$8,IF('EV ADM FINANCIERA'!P123="X",'EV ADM FINANCIERA'!$P$8,""))</f>
        <v/>
      </c>
    </row>
    <row r="124" spans="1:41" hidden="1" x14ac:dyDescent="0.2">
      <c r="A124" s="679">
        <f>'RESUMEN REGION'!A130</f>
        <v>0</v>
      </c>
      <c r="B124" s="679">
        <f>'RESUMEN REGION'!B130</f>
        <v>0</v>
      </c>
      <c r="C124" s="679">
        <f>'RESUMEN REGION'!C130</f>
        <v>0</v>
      </c>
      <c r="D124" s="595">
        <f>'RESUMEN REGION'!E130</f>
        <v>0</v>
      </c>
      <c r="E124" s="596" t="str">
        <f t="shared" si="20"/>
        <v/>
      </c>
      <c r="F124" s="515"/>
      <c r="G124" s="653"/>
      <c r="H124" s="667"/>
      <c r="I124" s="653"/>
      <c r="J124" s="653"/>
      <c r="K124" s="667"/>
      <c r="L124" s="653"/>
      <c r="M124" s="653"/>
      <c r="N124" s="667"/>
      <c r="O124" s="668"/>
      <c r="P124" s="653"/>
      <c r="Q124" s="681"/>
      <c r="R124" s="681"/>
      <c r="S124" s="681"/>
      <c r="T124" s="681"/>
      <c r="U124" s="520"/>
      <c r="V124" s="19"/>
      <c r="W124" s="7"/>
      <c r="X124" s="292" t="str">
        <f t="shared" si="21"/>
        <v/>
      </c>
      <c r="Y124" s="292" t="str">
        <f t="shared" si="22"/>
        <v/>
      </c>
      <c r="Z124" s="292" t="str">
        <f t="shared" si="23"/>
        <v/>
      </c>
      <c r="AA124" s="293" t="str">
        <f t="shared" si="24"/>
        <v/>
      </c>
      <c r="AB124" s="284" t="str">
        <f t="shared" si="25"/>
        <v/>
      </c>
      <c r="AC124" s="284"/>
      <c r="AD124" s="284"/>
      <c r="AE124" s="284"/>
      <c r="AF124" s="284"/>
      <c r="AG124" s="284"/>
      <c r="AH124" s="284"/>
      <c r="AI124" s="284"/>
      <c r="AJ124" s="284"/>
      <c r="AK124" s="284"/>
      <c r="AL124" s="294" t="str">
        <f>+IF('EV ADM FINANCIERA'!F124="X",'EV ADM FINANCIERA'!$F$8,IF('EV ADM FINANCIERA'!G124="X",'EV ADM FINANCIERA'!$G$8,IF('EV ADM FINANCIERA'!H124="X",'EV ADM FINANCIERA'!$H$8,"")))</f>
        <v/>
      </c>
      <c r="AM124" s="294" t="str">
        <f>+IF('EV ADM FINANCIERA'!I124="X",'EV ADM FINANCIERA'!$F$8,IF('EV ADM FINANCIERA'!J124="X",'EV ADM FINANCIERA'!$G$8,IF('EV ADM FINANCIERA'!K124="X",'EV ADM FINANCIERA'!$H$8,"")))</f>
        <v/>
      </c>
      <c r="AN124" s="294" t="str">
        <f>+IF('EV ADM FINANCIERA'!L124="X",'EV ADM FINANCIERA'!$F$8,IF('EV ADM FINANCIERA'!M124="X",'EV ADM FINANCIERA'!$G$8,IF('EV ADM FINANCIERA'!N124="X",'EV ADM FINANCIERA'!$H$8,"")))</f>
        <v/>
      </c>
      <c r="AO124" s="294" t="str">
        <f>+IF('EV ADM FINANCIERA'!O124="X",'EV ADM FINANCIERA'!$O$8,IF('EV ADM FINANCIERA'!P124="X",'EV ADM FINANCIERA'!$P$8,""))</f>
        <v/>
      </c>
    </row>
    <row r="125" spans="1:41" hidden="1" x14ac:dyDescent="0.2">
      <c r="A125" s="679">
        <f>'RESUMEN REGION'!A131</f>
        <v>0</v>
      </c>
      <c r="B125" s="679">
        <f>'RESUMEN REGION'!B131</f>
        <v>0</v>
      </c>
      <c r="C125" s="679">
        <f>'RESUMEN REGION'!C131</f>
        <v>0</v>
      </c>
      <c r="D125" s="595">
        <f>'RESUMEN REGION'!E131</f>
        <v>0</v>
      </c>
      <c r="E125" s="596" t="str">
        <f t="shared" si="20"/>
        <v/>
      </c>
      <c r="F125" s="515"/>
      <c r="G125" s="653"/>
      <c r="H125" s="667"/>
      <c r="I125" s="653"/>
      <c r="J125" s="653"/>
      <c r="K125" s="667"/>
      <c r="L125" s="653"/>
      <c r="M125" s="653"/>
      <c r="N125" s="667"/>
      <c r="O125" s="668"/>
      <c r="P125" s="653"/>
      <c r="Q125" s="681"/>
      <c r="R125" s="681"/>
      <c r="S125" s="681"/>
      <c r="T125" s="681"/>
      <c r="U125" s="520"/>
      <c r="V125" s="19"/>
      <c r="W125" s="7"/>
      <c r="X125" s="292" t="str">
        <f t="shared" si="21"/>
        <v/>
      </c>
      <c r="Y125" s="292" t="str">
        <f t="shared" si="22"/>
        <v/>
      </c>
      <c r="Z125" s="292" t="str">
        <f t="shared" si="23"/>
        <v/>
      </c>
      <c r="AA125" s="293" t="str">
        <f t="shared" si="24"/>
        <v/>
      </c>
      <c r="AB125" s="284" t="str">
        <f t="shared" si="25"/>
        <v/>
      </c>
      <c r="AC125" s="284"/>
      <c r="AD125" s="284"/>
      <c r="AE125" s="284"/>
      <c r="AF125" s="284"/>
      <c r="AG125" s="284"/>
      <c r="AH125" s="284"/>
      <c r="AI125" s="284"/>
      <c r="AJ125" s="284"/>
      <c r="AK125" s="284"/>
      <c r="AL125" s="294" t="str">
        <f>+IF('EV ADM FINANCIERA'!F125="X",'EV ADM FINANCIERA'!$F$8,IF('EV ADM FINANCIERA'!G125="X",'EV ADM FINANCIERA'!$G$8,IF('EV ADM FINANCIERA'!H125="X",'EV ADM FINANCIERA'!$H$8,"")))</f>
        <v/>
      </c>
      <c r="AM125" s="294" t="str">
        <f>+IF('EV ADM FINANCIERA'!I125="X",'EV ADM FINANCIERA'!$F$8,IF('EV ADM FINANCIERA'!J125="X",'EV ADM FINANCIERA'!$G$8,IF('EV ADM FINANCIERA'!K125="X",'EV ADM FINANCIERA'!$H$8,"")))</f>
        <v/>
      </c>
      <c r="AN125" s="294" t="str">
        <f>+IF('EV ADM FINANCIERA'!L125="X",'EV ADM FINANCIERA'!$F$8,IF('EV ADM FINANCIERA'!M125="X",'EV ADM FINANCIERA'!$G$8,IF('EV ADM FINANCIERA'!N125="X",'EV ADM FINANCIERA'!$H$8,"")))</f>
        <v/>
      </c>
      <c r="AO125" s="294" t="str">
        <f>+IF('EV ADM FINANCIERA'!O125="X",'EV ADM FINANCIERA'!$O$8,IF('EV ADM FINANCIERA'!P125="X",'EV ADM FINANCIERA'!$P$8,""))</f>
        <v/>
      </c>
    </row>
    <row r="126" spans="1:41" hidden="1" x14ac:dyDescent="0.2">
      <c r="A126" s="679">
        <f>'RESUMEN REGION'!A132</f>
        <v>0</v>
      </c>
      <c r="B126" s="679">
        <f>'RESUMEN REGION'!B132</f>
        <v>0</v>
      </c>
      <c r="C126" s="679">
        <f>'RESUMEN REGION'!C132</f>
        <v>0</v>
      </c>
      <c r="D126" s="595">
        <f>'RESUMEN REGION'!E132</f>
        <v>0</v>
      </c>
      <c r="E126" s="596" t="str">
        <f t="shared" si="20"/>
        <v/>
      </c>
      <c r="F126" s="515"/>
      <c r="G126" s="653"/>
      <c r="H126" s="667"/>
      <c r="I126" s="653"/>
      <c r="J126" s="653"/>
      <c r="K126" s="667"/>
      <c r="L126" s="653"/>
      <c r="M126" s="653"/>
      <c r="N126" s="667"/>
      <c r="O126" s="668"/>
      <c r="P126" s="653"/>
      <c r="Q126" s="681"/>
      <c r="R126" s="681"/>
      <c r="S126" s="681"/>
      <c r="T126" s="681"/>
      <c r="U126" s="520"/>
      <c r="V126" s="19"/>
      <c r="W126" s="7"/>
      <c r="X126" s="292" t="str">
        <f t="shared" si="21"/>
        <v/>
      </c>
      <c r="Y126" s="292" t="str">
        <f t="shared" si="22"/>
        <v/>
      </c>
      <c r="Z126" s="292" t="str">
        <f t="shared" si="23"/>
        <v/>
      </c>
      <c r="AA126" s="293" t="str">
        <f t="shared" si="24"/>
        <v/>
      </c>
      <c r="AB126" s="284" t="str">
        <f t="shared" si="25"/>
        <v/>
      </c>
      <c r="AC126" s="284"/>
      <c r="AD126" s="284"/>
      <c r="AE126" s="284"/>
      <c r="AF126" s="284"/>
      <c r="AG126" s="284"/>
      <c r="AH126" s="284"/>
      <c r="AI126" s="284"/>
      <c r="AJ126" s="284"/>
      <c r="AK126" s="284"/>
      <c r="AL126" s="294" t="str">
        <f>+IF('EV ADM FINANCIERA'!F126="X",'EV ADM FINANCIERA'!$F$8,IF('EV ADM FINANCIERA'!G126="X",'EV ADM FINANCIERA'!$G$8,IF('EV ADM FINANCIERA'!H126="X",'EV ADM FINANCIERA'!$H$8,"")))</f>
        <v/>
      </c>
      <c r="AM126" s="294" t="str">
        <f>+IF('EV ADM FINANCIERA'!I126="X",'EV ADM FINANCIERA'!$F$8,IF('EV ADM FINANCIERA'!J126="X",'EV ADM FINANCIERA'!$G$8,IF('EV ADM FINANCIERA'!K126="X",'EV ADM FINANCIERA'!$H$8,"")))</f>
        <v/>
      </c>
      <c r="AN126" s="294" t="str">
        <f>+IF('EV ADM FINANCIERA'!L126="X",'EV ADM FINANCIERA'!$F$8,IF('EV ADM FINANCIERA'!M126="X",'EV ADM FINANCIERA'!$G$8,IF('EV ADM FINANCIERA'!N126="X",'EV ADM FINANCIERA'!$H$8,"")))</f>
        <v/>
      </c>
      <c r="AO126" s="294" t="str">
        <f>+IF('EV ADM FINANCIERA'!O126="X",'EV ADM FINANCIERA'!$O$8,IF('EV ADM FINANCIERA'!P126="X",'EV ADM FINANCIERA'!$P$8,""))</f>
        <v/>
      </c>
    </row>
    <row r="127" spans="1:41" hidden="1" x14ac:dyDescent="0.2">
      <c r="A127" s="679">
        <f>'RESUMEN REGION'!A133</f>
        <v>0</v>
      </c>
      <c r="B127" s="679">
        <f>'RESUMEN REGION'!B133</f>
        <v>0</v>
      </c>
      <c r="C127" s="679">
        <f>'RESUMEN REGION'!C133</f>
        <v>0</v>
      </c>
      <c r="D127" s="595">
        <f>'RESUMEN REGION'!E133</f>
        <v>0</v>
      </c>
      <c r="E127" s="596" t="str">
        <f t="shared" si="20"/>
        <v/>
      </c>
      <c r="F127" s="18"/>
      <c r="G127" s="681"/>
      <c r="H127" s="680"/>
      <c r="I127" s="681"/>
      <c r="J127" s="681"/>
      <c r="K127" s="680"/>
      <c r="L127" s="681"/>
      <c r="M127" s="681"/>
      <c r="N127" s="680"/>
      <c r="O127" s="682"/>
      <c r="P127" s="681"/>
      <c r="Q127" s="681"/>
      <c r="R127" s="681"/>
      <c r="S127" s="681"/>
      <c r="T127" s="681"/>
      <c r="U127" s="520"/>
      <c r="V127" s="19"/>
      <c r="W127" s="7"/>
      <c r="X127" s="292" t="str">
        <f t="shared" si="21"/>
        <v/>
      </c>
      <c r="Y127" s="292" t="str">
        <f t="shared" si="22"/>
        <v/>
      </c>
      <c r="Z127" s="292" t="str">
        <f t="shared" si="23"/>
        <v/>
      </c>
      <c r="AA127" s="293" t="str">
        <f t="shared" si="24"/>
        <v/>
      </c>
      <c r="AB127" s="284" t="str">
        <f t="shared" si="25"/>
        <v/>
      </c>
      <c r="AC127" s="284"/>
      <c r="AD127" s="284"/>
      <c r="AE127" s="284"/>
      <c r="AF127" s="284"/>
      <c r="AG127" s="284"/>
      <c r="AH127" s="284"/>
      <c r="AI127" s="284"/>
      <c r="AJ127" s="284"/>
      <c r="AK127" s="284"/>
      <c r="AL127" s="294" t="str">
        <f>+IF('EV ADM FINANCIERA'!F127="X",'EV ADM FINANCIERA'!$F$8,IF('EV ADM FINANCIERA'!G127="X",'EV ADM FINANCIERA'!$G$8,IF('EV ADM FINANCIERA'!H127="X",'EV ADM FINANCIERA'!$H$8,"")))</f>
        <v/>
      </c>
      <c r="AM127" s="294" t="str">
        <f>+IF('EV ADM FINANCIERA'!I127="X",'EV ADM FINANCIERA'!$F$8,IF('EV ADM FINANCIERA'!J127="X",'EV ADM FINANCIERA'!$G$8,IF('EV ADM FINANCIERA'!K127="X",'EV ADM FINANCIERA'!$H$8,"")))</f>
        <v/>
      </c>
      <c r="AN127" s="294" t="str">
        <f>+IF('EV ADM FINANCIERA'!L127="X",'EV ADM FINANCIERA'!$F$8,IF('EV ADM FINANCIERA'!M127="X",'EV ADM FINANCIERA'!$G$8,IF('EV ADM FINANCIERA'!N127="X",'EV ADM FINANCIERA'!$H$8,"")))</f>
        <v/>
      </c>
      <c r="AO127" s="294" t="str">
        <f>+IF('EV ADM FINANCIERA'!O127="X",'EV ADM FINANCIERA'!$O$8,IF('EV ADM FINANCIERA'!P127="X",'EV ADM FINANCIERA'!$P$8,""))</f>
        <v/>
      </c>
    </row>
    <row r="128" spans="1:41" hidden="1" x14ac:dyDescent="0.2">
      <c r="A128" s="679">
        <f>'RESUMEN REGION'!A134</f>
        <v>0</v>
      </c>
      <c r="B128" s="679">
        <f>'RESUMEN REGION'!B134</f>
        <v>0</v>
      </c>
      <c r="C128" s="679">
        <f>'RESUMEN REGION'!C134</f>
        <v>0</v>
      </c>
      <c r="D128" s="595">
        <f>'RESUMEN REGION'!E134</f>
        <v>0</v>
      </c>
      <c r="E128" s="596" t="str">
        <f t="shared" si="20"/>
        <v/>
      </c>
      <c r="F128" s="18"/>
      <c r="G128" s="681"/>
      <c r="H128" s="680"/>
      <c r="I128" s="681"/>
      <c r="J128" s="681"/>
      <c r="K128" s="680"/>
      <c r="L128" s="681"/>
      <c r="M128" s="681"/>
      <c r="N128" s="680"/>
      <c r="O128" s="682"/>
      <c r="P128" s="681"/>
      <c r="Q128" s="681"/>
      <c r="R128" s="681"/>
      <c r="S128" s="681"/>
      <c r="T128" s="681"/>
      <c r="U128" s="520"/>
      <c r="V128" s="19"/>
      <c r="W128" s="7"/>
      <c r="X128" s="292" t="str">
        <f t="shared" si="21"/>
        <v/>
      </c>
      <c r="Y128" s="292" t="str">
        <f t="shared" si="22"/>
        <v/>
      </c>
      <c r="Z128" s="292" t="str">
        <f t="shared" si="23"/>
        <v/>
      </c>
      <c r="AA128" s="293" t="str">
        <f t="shared" si="24"/>
        <v/>
      </c>
      <c r="AB128" s="284" t="str">
        <f t="shared" si="25"/>
        <v/>
      </c>
      <c r="AC128" s="284"/>
      <c r="AD128" s="284"/>
      <c r="AE128" s="284"/>
      <c r="AF128" s="284"/>
      <c r="AG128" s="284"/>
      <c r="AH128" s="284"/>
      <c r="AI128" s="284"/>
      <c r="AJ128" s="284"/>
      <c r="AK128" s="284"/>
      <c r="AL128" s="294" t="str">
        <f>+IF('EV ADM FINANCIERA'!F128="X",'EV ADM FINANCIERA'!$F$8,IF('EV ADM FINANCIERA'!G128="X",'EV ADM FINANCIERA'!$G$8,IF('EV ADM FINANCIERA'!H128="X",'EV ADM FINANCIERA'!$H$8,"")))</f>
        <v/>
      </c>
      <c r="AM128" s="294" t="str">
        <f>+IF('EV ADM FINANCIERA'!I128="X",'EV ADM FINANCIERA'!$F$8,IF('EV ADM FINANCIERA'!J128="X",'EV ADM FINANCIERA'!$G$8,IF('EV ADM FINANCIERA'!K128="X",'EV ADM FINANCIERA'!$H$8,"")))</f>
        <v/>
      </c>
      <c r="AN128" s="294" t="str">
        <f>+IF('EV ADM FINANCIERA'!L128="X",'EV ADM FINANCIERA'!$F$8,IF('EV ADM FINANCIERA'!M128="X",'EV ADM FINANCIERA'!$G$8,IF('EV ADM FINANCIERA'!N128="X",'EV ADM FINANCIERA'!$H$8,"")))</f>
        <v/>
      </c>
      <c r="AO128" s="294" t="str">
        <f>+IF('EV ADM FINANCIERA'!O128="X",'EV ADM FINANCIERA'!$O$8,IF('EV ADM FINANCIERA'!P128="X",'EV ADM FINANCIERA'!$P$8,""))</f>
        <v/>
      </c>
    </row>
    <row r="129" spans="1:41" hidden="1" x14ac:dyDescent="0.2">
      <c r="A129" s="679">
        <f>'RESUMEN REGION'!A135</f>
        <v>0</v>
      </c>
      <c r="B129" s="679">
        <f>'RESUMEN REGION'!B135</f>
        <v>0</v>
      </c>
      <c r="C129" s="679">
        <f>'RESUMEN REGION'!C135</f>
        <v>0</v>
      </c>
      <c r="D129" s="595">
        <f>'RESUMEN REGION'!E135</f>
        <v>0</v>
      </c>
      <c r="E129" s="596" t="str">
        <f t="shared" si="20"/>
        <v/>
      </c>
      <c r="F129" s="18"/>
      <c r="G129" s="681"/>
      <c r="H129" s="680"/>
      <c r="I129" s="681"/>
      <c r="J129" s="681"/>
      <c r="K129" s="680"/>
      <c r="L129" s="681"/>
      <c r="M129" s="681"/>
      <c r="N129" s="680"/>
      <c r="O129" s="682"/>
      <c r="P129" s="681"/>
      <c r="Q129" s="681"/>
      <c r="R129" s="681"/>
      <c r="S129" s="681"/>
      <c r="T129" s="681"/>
      <c r="U129" s="520"/>
      <c r="V129" s="19"/>
      <c r="W129" s="7"/>
      <c r="X129" s="292" t="str">
        <f t="shared" si="21"/>
        <v/>
      </c>
      <c r="Y129" s="292" t="str">
        <f t="shared" si="22"/>
        <v/>
      </c>
      <c r="Z129" s="292" t="str">
        <f t="shared" si="23"/>
        <v/>
      </c>
      <c r="AA129" s="293" t="str">
        <f t="shared" si="24"/>
        <v/>
      </c>
      <c r="AB129" s="284" t="str">
        <f t="shared" si="25"/>
        <v/>
      </c>
      <c r="AC129" s="284"/>
      <c r="AD129" s="284"/>
      <c r="AE129" s="284"/>
      <c r="AF129" s="284"/>
      <c r="AG129" s="284"/>
      <c r="AH129" s="284"/>
      <c r="AI129" s="284"/>
      <c r="AJ129" s="284"/>
      <c r="AK129" s="284"/>
      <c r="AL129" s="294" t="str">
        <f>+IF('EV ADM FINANCIERA'!F129="X",'EV ADM FINANCIERA'!$F$8,IF('EV ADM FINANCIERA'!G129="X",'EV ADM FINANCIERA'!$G$8,IF('EV ADM FINANCIERA'!H129="X",'EV ADM FINANCIERA'!$H$8,"")))</f>
        <v/>
      </c>
      <c r="AM129" s="294" t="str">
        <f>+IF('EV ADM FINANCIERA'!I129="X",'EV ADM FINANCIERA'!$F$8,IF('EV ADM FINANCIERA'!J129="X",'EV ADM FINANCIERA'!$G$8,IF('EV ADM FINANCIERA'!K129="X",'EV ADM FINANCIERA'!$H$8,"")))</f>
        <v/>
      </c>
      <c r="AN129" s="294" t="str">
        <f>+IF('EV ADM FINANCIERA'!L129="X",'EV ADM FINANCIERA'!$F$8,IF('EV ADM FINANCIERA'!M129="X",'EV ADM FINANCIERA'!$G$8,IF('EV ADM FINANCIERA'!N129="X",'EV ADM FINANCIERA'!$H$8,"")))</f>
        <v/>
      </c>
      <c r="AO129" s="294" t="str">
        <f>+IF('EV ADM FINANCIERA'!O129="X",'EV ADM FINANCIERA'!$O$8,IF('EV ADM FINANCIERA'!P129="X",'EV ADM FINANCIERA'!$P$8,""))</f>
        <v/>
      </c>
    </row>
    <row r="130" spans="1:41" hidden="1" x14ac:dyDescent="0.2">
      <c r="A130" s="679">
        <f>'RESUMEN REGION'!A136</f>
        <v>0</v>
      </c>
      <c r="B130" s="679">
        <f>'RESUMEN REGION'!B136</f>
        <v>0</v>
      </c>
      <c r="C130" s="679">
        <f>'RESUMEN REGION'!C136</f>
        <v>0</v>
      </c>
      <c r="D130" s="595">
        <f>'RESUMEN REGION'!E136</f>
        <v>0</v>
      </c>
      <c r="E130" s="596" t="str">
        <f t="shared" si="20"/>
        <v/>
      </c>
      <c r="F130" s="18"/>
      <c r="G130" s="681"/>
      <c r="H130" s="680"/>
      <c r="I130" s="681"/>
      <c r="J130" s="681"/>
      <c r="K130" s="680"/>
      <c r="L130" s="681"/>
      <c r="M130" s="681"/>
      <c r="N130" s="680"/>
      <c r="O130" s="682"/>
      <c r="P130" s="681"/>
      <c r="Q130" s="681"/>
      <c r="R130" s="681"/>
      <c r="S130" s="681"/>
      <c r="T130" s="681"/>
      <c r="U130" s="520"/>
      <c r="V130" s="19"/>
      <c r="W130" s="7"/>
      <c r="X130" s="292" t="str">
        <f t="shared" si="21"/>
        <v/>
      </c>
      <c r="Y130" s="292" t="str">
        <f t="shared" si="22"/>
        <v/>
      </c>
      <c r="Z130" s="292" t="str">
        <f t="shared" si="23"/>
        <v/>
      </c>
      <c r="AA130" s="293" t="str">
        <f t="shared" si="24"/>
        <v/>
      </c>
      <c r="AB130" s="284" t="str">
        <f t="shared" si="25"/>
        <v/>
      </c>
      <c r="AC130" s="284"/>
      <c r="AD130" s="284"/>
      <c r="AE130" s="284"/>
      <c r="AF130" s="284"/>
      <c r="AG130" s="284"/>
      <c r="AH130" s="284"/>
      <c r="AI130" s="284"/>
      <c r="AJ130" s="284"/>
      <c r="AK130" s="284"/>
      <c r="AL130" s="294" t="str">
        <f>+IF('EV ADM FINANCIERA'!F130="X",'EV ADM FINANCIERA'!$F$8,IF('EV ADM FINANCIERA'!G130="X",'EV ADM FINANCIERA'!$G$8,IF('EV ADM FINANCIERA'!H130="X",'EV ADM FINANCIERA'!$H$8,"")))</f>
        <v/>
      </c>
      <c r="AM130" s="294" t="str">
        <f>+IF('EV ADM FINANCIERA'!I130="X",'EV ADM FINANCIERA'!$F$8,IF('EV ADM FINANCIERA'!J130="X",'EV ADM FINANCIERA'!$G$8,IF('EV ADM FINANCIERA'!K130="X",'EV ADM FINANCIERA'!$H$8,"")))</f>
        <v/>
      </c>
      <c r="AN130" s="294" t="str">
        <f>+IF('EV ADM FINANCIERA'!L130="X",'EV ADM FINANCIERA'!$F$8,IF('EV ADM FINANCIERA'!M130="X",'EV ADM FINANCIERA'!$G$8,IF('EV ADM FINANCIERA'!N130="X",'EV ADM FINANCIERA'!$H$8,"")))</f>
        <v/>
      </c>
      <c r="AO130" s="294" t="str">
        <f>+IF('EV ADM FINANCIERA'!O130="X",'EV ADM FINANCIERA'!$O$8,IF('EV ADM FINANCIERA'!P130="X",'EV ADM FINANCIERA'!$P$8,""))</f>
        <v/>
      </c>
    </row>
    <row r="131" spans="1:41" hidden="1" x14ac:dyDescent="0.2">
      <c r="A131" s="679">
        <f>'RESUMEN REGION'!A137</f>
        <v>0</v>
      </c>
      <c r="B131" s="679">
        <f>'RESUMEN REGION'!B137</f>
        <v>0</v>
      </c>
      <c r="C131" s="679">
        <f>'RESUMEN REGION'!C137</f>
        <v>0</v>
      </c>
      <c r="D131" s="595">
        <f>'RESUMEN REGION'!E137</f>
        <v>0</v>
      </c>
      <c r="E131" s="596" t="str">
        <f t="shared" si="20"/>
        <v/>
      </c>
      <c r="F131" s="18"/>
      <c r="G131" s="681"/>
      <c r="H131" s="680"/>
      <c r="I131" s="681"/>
      <c r="J131" s="681"/>
      <c r="K131" s="680"/>
      <c r="L131" s="681"/>
      <c r="M131" s="681"/>
      <c r="N131" s="680"/>
      <c r="O131" s="682"/>
      <c r="P131" s="681"/>
      <c r="Q131" s="681"/>
      <c r="R131" s="681"/>
      <c r="S131" s="681"/>
      <c r="T131" s="681"/>
      <c r="U131" s="520"/>
      <c r="V131" s="19"/>
      <c r="W131" s="7"/>
      <c r="X131" s="292" t="str">
        <f t="shared" si="21"/>
        <v/>
      </c>
      <c r="Y131" s="292" t="str">
        <f t="shared" si="22"/>
        <v/>
      </c>
      <c r="Z131" s="292" t="str">
        <f t="shared" si="23"/>
        <v/>
      </c>
      <c r="AA131" s="293" t="str">
        <f t="shared" si="24"/>
        <v/>
      </c>
      <c r="AB131" s="284" t="str">
        <f t="shared" si="25"/>
        <v/>
      </c>
      <c r="AC131" s="284"/>
      <c r="AD131" s="284"/>
      <c r="AE131" s="284"/>
      <c r="AF131" s="284"/>
      <c r="AG131" s="284"/>
      <c r="AH131" s="284"/>
      <c r="AI131" s="284"/>
      <c r="AJ131" s="284"/>
      <c r="AK131" s="284"/>
      <c r="AL131" s="294" t="str">
        <f>+IF('EV ADM FINANCIERA'!F131="X",'EV ADM FINANCIERA'!$F$8,IF('EV ADM FINANCIERA'!G131="X",'EV ADM FINANCIERA'!$G$8,IF('EV ADM FINANCIERA'!H131="X",'EV ADM FINANCIERA'!$H$8,"")))</f>
        <v/>
      </c>
      <c r="AM131" s="294" t="str">
        <f>+IF('EV ADM FINANCIERA'!I131="X",'EV ADM FINANCIERA'!$F$8,IF('EV ADM FINANCIERA'!J131="X",'EV ADM FINANCIERA'!$G$8,IF('EV ADM FINANCIERA'!K131="X",'EV ADM FINANCIERA'!$H$8,"")))</f>
        <v/>
      </c>
      <c r="AN131" s="294" t="str">
        <f>+IF('EV ADM FINANCIERA'!L131="X",'EV ADM FINANCIERA'!$F$8,IF('EV ADM FINANCIERA'!M131="X",'EV ADM FINANCIERA'!$G$8,IF('EV ADM FINANCIERA'!N131="X",'EV ADM FINANCIERA'!$H$8,"")))</f>
        <v/>
      </c>
      <c r="AO131" s="294" t="str">
        <f>+IF('EV ADM FINANCIERA'!O131="X",'EV ADM FINANCIERA'!$O$8,IF('EV ADM FINANCIERA'!P131="X",'EV ADM FINANCIERA'!$P$8,""))</f>
        <v/>
      </c>
    </row>
    <row r="132" spans="1:41" hidden="1" x14ac:dyDescent="0.2">
      <c r="A132" s="679">
        <f>'RESUMEN REGION'!A138</f>
        <v>0</v>
      </c>
      <c r="B132" s="679">
        <f>'RESUMEN REGION'!B138</f>
        <v>0</v>
      </c>
      <c r="C132" s="679">
        <f>'RESUMEN REGION'!C138</f>
        <v>0</v>
      </c>
      <c r="D132" s="595">
        <f>'RESUMEN REGION'!E138</f>
        <v>0</v>
      </c>
      <c r="E132" s="596" t="str">
        <f t="shared" si="20"/>
        <v/>
      </c>
      <c r="F132" s="18"/>
      <c r="G132" s="681"/>
      <c r="H132" s="680"/>
      <c r="I132" s="681"/>
      <c r="J132" s="681"/>
      <c r="K132" s="680"/>
      <c r="L132" s="681"/>
      <c r="M132" s="681"/>
      <c r="N132" s="680"/>
      <c r="O132" s="682"/>
      <c r="P132" s="681"/>
      <c r="Q132" s="681"/>
      <c r="R132" s="681"/>
      <c r="S132" s="681"/>
      <c r="T132" s="681"/>
      <c r="U132" s="520"/>
      <c r="V132" s="19"/>
      <c r="W132" s="7"/>
      <c r="X132" s="292" t="str">
        <f t="shared" si="21"/>
        <v/>
      </c>
      <c r="Y132" s="292" t="str">
        <f t="shared" si="22"/>
        <v/>
      </c>
      <c r="Z132" s="292" t="str">
        <f t="shared" si="23"/>
        <v/>
      </c>
      <c r="AA132" s="293" t="str">
        <f t="shared" si="24"/>
        <v/>
      </c>
      <c r="AB132" s="284" t="str">
        <f t="shared" si="25"/>
        <v/>
      </c>
      <c r="AC132" s="284"/>
      <c r="AD132" s="284"/>
      <c r="AE132" s="284"/>
      <c r="AF132" s="284"/>
      <c r="AG132" s="284"/>
      <c r="AH132" s="284"/>
      <c r="AI132" s="284"/>
      <c r="AJ132" s="284"/>
      <c r="AK132" s="284"/>
      <c r="AL132" s="294" t="str">
        <f>+IF('EV ADM FINANCIERA'!F132="X",'EV ADM FINANCIERA'!$F$8,IF('EV ADM FINANCIERA'!G132="X",'EV ADM FINANCIERA'!$G$8,IF('EV ADM FINANCIERA'!H132="X",'EV ADM FINANCIERA'!$H$8,"")))</f>
        <v/>
      </c>
      <c r="AM132" s="294" t="str">
        <f>+IF('EV ADM FINANCIERA'!I132="X",'EV ADM FINANCIERA'!$F$8,IF('EV ADM FINANCIERA'!J132="X",'EV ADM FINANCIERA'!$G$8,IF('EV ADM FINANCIERA'!K132="X",'EV ADM FINANCIERA'!$H$8,"")))</f>
        <v/>
      </c>
      <c r="AN132" s="294" t="str">
        <f>+IF('EV ADM FINANCIERA'!L132="X",'EV ADM FINANCIERA'!$F$8,IF('EV ADM FINANCIERA'!M132="X",'EV ADM FINANCIERA'!$G$8,IF('EV ADM FINANCIERA'!N132="X",'EV ADM FINANCIERA'!$H$8,"")))</f>
        <v/>
      </c>
      <c r="AO132" s="294" t="str">
        <f>+IF('EV ADM FINANCIERA'!O132="X",'EV ADM FINANCIERA'!$O$8,IF('EV ADM FINANCIERA'!P132="X",'EV ADM FINANCIERA'!$P$8,""))</f>
        <v/>
      </c>
    </row>
    <row r="133" spans="1:41" hidden="1" x14ac:dyDescent="0.2">
      <c r="A133" s="679">
        <f>'RESUMEN REGION'!A139</f>
        <v>0</v>
      </c>
      <c r="B133" s="679">
        <f>'RESUMEN REGION'!B139</f>
        <v>0</v>
      </c>
      <c r="C133" s="679">
        <f>'RESUMEN REGION'!C139</f>
        <v>0</v>
      </c>
      <c r="D133" s="595">
        <f>'RESUMEN REGION'!E139</f>
        <v>0</v>
      </c>
      <c r="E133" s="596" t="str">
        <f t="shared" si="20"/>
        <v/>
      </c>
      <c r="F133" s="18"/>
      <c r="G133" s="681"/>
      <c r="H133" s="680"/>
      <c r="I133" s="681"/>
      <c r="J133" s="681"/>
      <c r="K133" s="680"/>
      <c r="L133" s="681"/>
      <c r="M133" s="681"/>
      <c r="N133" s="680"/>
      <c r="O133" s="682"/>
      <c r="P133" s="681"/>
      <c r="Q133" s="681"/>
      <c r="R133" s="681"/>
      <c r="S133" s="681"/>
      <c r="T133" s="681"/>
      <c r="U133" s="520"/>
      <c r="V133" s="19"/>
      <c r="W133" s="7"/>
      <c r="X133" s="292" t="str">
        <f t="shared" si="21"/>
        <v/>
      </c>
      <c r="Y133" s="292" t="str">
        <f t="shared" si="22"/>
        <v/>
      </c>
      <c r="Z133" s="292" t="str">
        <f t="shared" si="23"/>
        <v/>
      </c>
      <c r="AA133" s="293" t="str">
        <f t="shared" si="24"/>
        <v/>
      </c>
      <c r="AB133" s="284" t="str">
        <f t="shared" si="25"/>
        <v/>
      </c>
      <c r="AC133" s="284"/>
      <c r="AD133" s="284"/>
      <c r="AE133" s="284"/>
      <c r="AF133" s="284"/>
      <c r="AG133" s="284"/>
      <c r="AH133" s="284"/>
      <c r="AI133" s="284"/>
      <c r="AJ133" s="284"/>
      <c r="AK133" s="284"/>
      <c r="AL133" s="294" t="str">
        <f>+IF('EV ADM FINANCIERA'!F133="X",'EV ADM FINANCIERA'!$F$8,IF('EV ADM FINANCIERA'!G133="X",'EV ADM FINANCIERA'!$G$8,IF('EV ADM FINANCIERA'!H133="X",'EV ADM FINANCIERA'!$H$8,"")))</f>
        <v/>
      </c>
      <c r="AM133" s="294" t="str">
        <f>+IF('EV ADM FINANCIERA'!I133="X",'EV ADM FINANCIERA'!$F$8,IF('EV ADM FINANCIERA'!J133="X",'EV ADM FINANCIERA'!$G$8,IF('EV ADM FINANCIERA'!K133="X",'EV ADM FINANCIERA'!$H$8,"")))</f>
        <v/>
      </c>
      <c r="AN133" s="294" t="str">
        <f>+IF('EV ADM FINANCIERA'!L133="X",'EV ADM FINANCIERA'!$F$8,IF('EV ADM FINANCIERA'!M133="X",'EV ADM FINANCIERA'!$G$8,IF('EV ADM FINANCIERA'!N133="X",'EV ADM FINANCIERA'!$H$8,"")))</f>
        <v/>
      </c>
      <c r="AO133" s="294" t="str">
        <f>+IF('EV ADM FINANCIERA'!O133="X",'EV ADM FINANCIERA'!$O$8,IF('EV ADM FINANCIERA'!P133="X",'EV ADM FINANCIERA'!$P$8,""))</f>
        <v/>
      </c>
    </row>
    <row r="134" spans="1:41" hidden="1" x14ac:dyDescent="0.2">
      <c r="A134" s="679">
        <f>'RESUMEN REGION'!A140</f>
        <v>0</v>
      </c>
      <c r="B134" s="679">
        <f>'RESUMEN REGION'!B140</f>
        <v>0</v>
      </c>
      <c r="C134" s="679">
        <f>'RESUMEN REGION'!C140</f>
        <v>0</v>
      </c>
      <c r="D134" s="595">
        <f>'RESUMEN REGION'!E140</f>
        <v>0</v>
      </c>
      <c r="E134" s="596" t="str">
        <f t="shared" si="20"/>
        <v/>
      </c>
      <c r="F134" s="18"/>
      <c r="G134" s="681"/>
      <c r="H134" s="680"/>
      <c r="I134" s="681"/>
      <c r="J134" s="681"/>
      <c r="K134" s="680"/>
      <c r="L134" s="681"/>
      <c r="M134" s="681"/>
      <c r="N134" s="680"/>
      <c r="O134" s="682"/>
      <c r="P134" s="681"/>
      <c r="Q134" s="681"/>
      <c r="R134" s="681"/>
      <c r="S134" s="681"/>
      <c r="T134" s="681"/>
      <c r="U134" s="520"/>
      <c r="V134" s="19"/>
      <c r="W134" s="7"/>
      <c r="X134" s="292" t="str">
        <f t="shared" si="21"/>
        <v/>
      </c>
      <c r="Y134" s="292" t="str">
        <f t="shared" si="22"/>
        <v/>
      </c>
      <c r="Z134" s="292" t="str">
        <f t="shared" si="23"/>
        <v/>
      </c>
      <c r="AA134" s="293" t="str">
        <f t="shared" si="24"/>
        <v/>
      </c>
      <c r="AB134" s="284" t="str">
        <f t="shared" si="25"/>
        <v/>
      </c>
      <c r="AC134" s="284"/>
      <c r="AD134" s="284"/>
      <c r="AE134" s="284"/>
      <c r="AF134" s="284"/>
      <c r="AG134" s="284"/>
      <c r="AH134" s="284"/>
      <c r="AI134" s="284"/>
      <c r="AJ134" s="284"/>
      <c r="AK134" s="284"/>
      <c r="AL134" s="294" t="str">
        <f>+IF('EV ADM FINANCIERA'!F134="X",'EV ADM FINANCIERA'!$F$8,IF('EV ADM FINANCIERA'!G134="X",'EV ADM FINANCIERA'!$G$8,IF('EV ADM FINANCIERA'!H134="X",'EV ADM FINANCIERA'!$H$8,"")))</f>
        <v/>
      </c>
      <c r="AM134" s="294" t="str">
        <f>+IF('EV ADM FINANCIERA'!I134="X",'EV ADM FINANCIERA'!$F$8,IF('EV ADM FINANCIERA'!J134="X",'EV ADM FINANCIERA'!$G$8,IF('EV ADM FINANCIERA'!K134="X",'EV ADM FINANCIERA'!$H$8,"")))</f>
        <v/>
      </c>
      <c r="AN134" s="294" t="str">
        <f>+IF('EV ADM FINANCIERA'!L134="X",'EV ADM FINANCIERA'!$F$8,IF('EV ADM FINANCIERA'!M134="X",'EV ADM FINANCIERA'!$G$8,IF('EV ADM FINANCIERA'!N134="X",'EV ADM FINANCIERA'!$H$8,"")))</f>
        <v/>
      </c>
      <c r="AO134" s="294" t="str">
        <f>+IF('EV ADM FINANCIERA'!O134="X",'EV ADM FINANCIERA'!$O$8,IF('EV ADM FINANCIERA'!P134="X",'EV ADM FINANCIERA'!$P$8,""))</f>
        <v/>
      </c>
    </row>
    <row r="135" spans="1:41" hidden="1" x14ac:dyDescent="0.2">
      <c r="A135" s="679">
        <f>'RESUMEN REGION'!A141</f>
        <v>0</v>
      </c>
      <c r="B135" s="679">
        <f>'RESUMEN REGION'!B141</f>
        <v>0</v>
      </c>
      <c r="C135" s="679">
        <f>'RESUMEN REGION'!C141</f>
        <v>0</v>
      </c>
      <c r="D135" s="595">
        <f>'RESUMEN REGION'!E141</f>
        <v>0</v>
      </c>
      <c r="E135" s="596" t="str">
        <f t="shared" si="20"/>
        <v/>
      </c>
      <c r="F135" s="18"/>
      <c r="G135" s="681"/>
      <c r="H135" s="680"/>
      <c r="I135" s="681"/>
      <c r="J135" s="681"/>
      <c r="K135" s="680"/>
      <c r="L135" s="681"/>
      <c r="M135" s="681"/>
      <c r="N135" s="680"/>
      <c r="O135" s="682"/>
      <c r="P135" s="681"/>
      <c r="Q135" s="681"/>
      <c r="R135" s="681"/>
      <c r="S135" s="681"/>
      <c r="T135" s="681"/>
      <c r="U135" s="520"/>
      <c r="V135" s="19"/>
      <c r="W135" s="7"/>
      <c r="X135" s="292" t="str">
        <f t="shared" si="21"/>
        <v/>
      </c>
      <c r="Y135" s="292" t="str">
        <f t="shared" si="22"/>
        <v/>
      </c>
      <c r="Z135" s="292" t="str">
        <f t="shared" si="23"/>
        <v/>
      </c>
      <c r="AA135" s="293" t="str">
        <f t="shared" si="24"/>
        <v/>
      </c>
      <c r="AB135" s="284" t="str">
        <f t="shared" si="25"/>
        <v/>
      </c>
      <c r="AC135" s="284"/>
      <c r="AD135" s="284"/>
      <c r="AE135" s="284"/>
      <c r="AF135" s="284"/>
      <c r="AG135" s="284"/>
      <c r="AH135" s="284"/>
      <c r="AI135" s="284"/>
      <c r="AJ135" s="284"/>
      <c r="AK135" s="284"/>
      <c r="AL135" s="294" t="str">
        <f>+IF('EV ADM FINANCIERA'!F135="X",'EV ADM FINANCIERA'!$F$8,IF('EV ADM FINANCIERA'!G135="X",'EV ADM FINANCIERA'!$G$8,IF('EV ADM FINANCIERA'!H135="X",'EV ADM FINANCIERA'!$H$8,"")))</f>
        <v/>
      </c>
      <c r="AM135" s="294" t="str">
        <f>+IF('EV ADM FINANCIERA'!I135="X",'EV ADM FINANCIERA'!$F$8,IF('EV ADM FINANCIERA'!J135="X",'EV ADM FINANCIERA'!$G$8,IF('EV ADM FINANCIERA'!K135="X",'EV ADM FINANCIERA'!$H$8,"")))</f>
        <v/>
      </c>
      <c r="AN135" s="294" t="str">
        <f>+IF('EV ADM FINANCIERA'!L135="X",'EV ADM FINANCIERA'!$F$8,IF('EV ADM FINANCIERA'!M135="X",'EV ADM FINANCIERA'!$G$8,IF('EV ADM FINANCIERA'!N135="X",'EV ADM FINANCIERA'!$H$8,"")))</f>
        <v/>
      </c>
      <c r="AO135" s="294" t="str">
        <f>+IF('EV ADM FINANCIERA'!O135="X",'EV ADM FINANCIERA'!$O$8,IF('EV ADM FINANCIERA'!P135="X",'EV ADM FINANCIERA'!$P$8,""))</f>
        <v/>
      </c>
    </row>
    <row r="136" spans="1:41" hidden="1" x14ac:dyDescent="0.2">
      <c r="A136" s="679">
        <f>'RESUMEN REGION'!A142</f>
        <v>0</v>
      </c>
      <c r="B136" s="679">
        <f>'RESUMEN REGION'!B142</f>
        <v>0</v>
      </c>
      <c r="C136" s="679">
        <f>'RESUMEN REGION'!C142</f>
        <v>0</v>
      </c>
      <c r="D136" s="595">
        <f>'RESUMEN REGION'!E142</f>
        <v>0</v>
      </c>
      <c r="E136" s="596" t="str">
        <f t="shared" si="20"/>
        <v/>
      </c>
      <c r="F136" s="18"/>
      <c r="G136" s="681"/>
      <c r="H136" s="680"/>
      <c r="I136" s="681"/>
      <c r="J136" s="681"/>
      <c r="K136" s="680"/>
      <c r="L136" s="681"/>
      <c r="M136" s="681"/>
      <c r="N136" s="680"/>
      <c r="O136" s="682"/>
      <c r="P136" s="681"/>
      <c r="Q136" s="681"/>
      <c r="R136" s="681"/>
      <c r="S136" s="681"/>
      <c r="T136" s="681"/>
      <c r="U136" s="520"/>
      <c r="V136" s="19"/>
      <c r="W136" s="7"/>
      <c r="X136" s="292" t="str">
        <f t="shared" si="21"/>
        <v/>
      </c>
      <c r="Y136" s="292" t="str">
        <f t="shared" si="22"/>
        <v/>
      </c>
      <c r="Z136" s="292" t="str">
        <f t="shared" si="23"/>
        <v/>
      </c>
      <c r="AA136" s="293" t="str">
        <f t="shared" si="24"/>
        <v/>
      </c>
      <c r="AB136" s="284" t="str">
        <f t="shared" si="25"/>
        <v/>
      </c>
      <c r="AC136" s="284"/>
      <c r="AD136" s="284"/>
      <c r="AE136" s="284"/>
      <c r="AF136" s="284"/>
      <c r="AG136" s="284"/>
      <c r="AH136" s="284"/>
      <c r="AI136" s="284"/>
      <c r="AJ136" s="284"/>
      <c r="AK136" s="284"/>
      <c r="AL136" s="294" t="str">
        <f>+IF('EV ADM FINANCIERA'!F136="X",'EV ADM FINANCIERA'!$F$8,IF('EV ADM FINANCIERA'!G136="X",'EV ADM FINANCIERA'!$G$8,IF('EV ADM FINANCIERA'!H136="X",'EV ADM FINANCIERA'!$H$8,"")))</f>
        <v/>
      </c>
      <c r="AM136" s="294" t="str">
        <f>+IF('EV ADM FINANCIERA'!I136="X",'EV ADM FINANCIERA'!$F$8,IF('EV ADM FINANCIERA'!J136="X",'EV ADM FINANCIERA'!$G$8,IF('EV ADM FINANCIERA'!K136="X",'EV ADM FINANCIERA'!$H$8,"")))</f>
        <v/>
      </c>
      <c r="AN136" s="294" t="str">
        <f>+IF('EV ADM FINANCIERA'!L136="X",'EV ADM FINANCIERA'!$F$8,IF('EV ADM FINANCIERA'!M136="X",'EV ADM FINANCIERA'!$G$8,IF('EV ADM FINANCIERA'!N136="X",'EV ADM FINANCIERA'!$H$8,"")))</f>
        <v/>
      </c>
      <c r="AO136" s="294" t="str">
        <f>+IF('EV ADM FINANCIERA'!O136="X",'EV ADM FINANCIERA'!$O$8,IF('EV ADM FINANCIERA'!P136="X",'EV ADM FINANCIERA'!$P$8,""))</f>
        <v/>
      </c>
    </row>
    <row r="137" spans="1:41" hidden="1" x14ac:dyDescent="0.2">
      <c r="A137" s="679">
        <f>'RESUMEN REGION'!A143</f>
        <v>0</v>
      </c>
      <c r="B137" s="679">
        <f>'RESUMEN REGION'!B143</f>
        <v>0</v>
      </c>
      <c r="C137" s="679">
        <f>'RESUMEN REGION'!C143</f>
        <v>0</v>
      </c>
      <c r="D137" s="595">
        <f>'RESUMEN REGION'!E143</f>
        <v>0</v>
      </c>
      <c r="E137" s="596" t="str">
        <f t="shared" si="20"/>
        <v/>
      </c>
      <c r="F137" s="18"/>
      <c r="G137" s="681"/>
      <c r="H137" s="680"/>
      <c r="I137" s="681"/>
      <c r="J137" s="681"/>
      <c r="K137" s="680"/>
      <c r="L137" s="681"/>
      <c r="M137" s="681"/>
      <c r="N137" s="680"/>
      <c r="O137" s="682"/>
      <c r="P137" s="681"/>
      <c r="Q137" s="681"/>
      <c r="R137" s="681"/>
      <c r="S137" s="681"/>
      <c r="T137" s="681"/>
      <c r="U137" s="520"/>
      <c r="V137" s="19"/>
      <c r="W137" s="7"/>
      <c r="X137" s="292" t="str">
        <f t="shared" si="21"/>
        <v/>
      </c>
      <c r="Y137" s="292" t="str">
        <f t="shared" si="22"/>
        <v/>
      </c>
      <c r="Z137" s="292" t="str">
        <f t="shared" si="23"/>
        <v/>
      </c>
      <c r="AA137" s="293" t="str">
        <f t="shared" si="24"/>
        <v/>
      </c>
      <c r="AB137" s="284" t="str">
        <f t="shared" si="25"/>
        <v/>
      </c>
      <c r="AC137" s="284"/>
      <c r="AD137" s="284"/>
      <c r="AE137" s="284"/>
      <c r="AF137" s="284"/>
      <c r="AG137" s="284"/>
      <c r="AH137" s="284"/>
      <c r="AI137" s="284"/>
      <c r="AJ137" s="284"/>
      <c r="AK137" s="284"/>
      <c r="AL137" s="294" t="str">
        <f>+IF('EV ADM FINANCIERA'!F137="X",'EV ADM FINANCIERA'!$F$8,IF('EV ADM FINANCIERA'!G137="X",'EV ADM FINANCIERA'!$G$8,IF('EV ADM FINANCIERA'!H137="X",'EV ADM FINANCIERA'!$H$8,"")))</f>
        <v/>
      </c>
      <c r="AM137" s="294" t="str">
        <f>+IF('EV ADM FINANCIERA'!I137="X",'EV ADM FINANCIERA'!$F$8,IF('EV ADM FINANCIERA'!J137="X",'EV ADM FINANCIERA'!$G$8,IF('EV ADM FINANCIERA'!K137="X",'EV ADM FINANCIERA'!$H$8,"")))</f>
        <v/>
      </c>
      <c r="AN137" s="294" t="str">
        <f>+IF('EV ADM FINANCIERA'!L137="X",'EV ADM FINANCIERA'!$F$8,IF('EV ADM FINANCIERA'!M137="X",'EV ADM FINANCIERA'!$G$8,IF('EV ADM FINANCIERA'!N137="X",'EV ADM FINANCIERA'!$H$8,"")))</f>
        <v/>
      </c>
      <c r="AO137" s="294" t="str">
        <f>+IF('EV ADM FINANCIERA'!O137="X",'EV ADM FINANCIERA'!$O$8,IF('EV ADM FINANCIERA'!P137="X",'EV ADM FINANCIERA'!$P$8,""))</f>
        <v/>
      </c>
    </row>
    <row r="138" spans="1:41" hidden="1" x14ac:dyDescent="0.2">
      <c r="A138" s="679">
        <f>'RESUMEN REGION'!A144</f>
        <v>0</v>
      </c>
      <c r="B138" s="679">
        <f>'RESUMEN REGION'!B144</f>
        <v>0</v>
      </c>
      <c r="C138" s="679">
        <f>'RESUMEN REGION'!C144</f>
        <v>0</v>
      </c>
      <c r="D138" s="595">
        <f>'RESUMEN REGION'!E144</f>
        <v>0</v>
      </c>
      <c r="E138" s="596" t="str">
        <f t="shared" si="20"/>
        <v/>
      </c>
      <c r="F138" s="18"/>
      <c r="G138" s="681"/>
      <c r="H138" s="680"/>
      <c r="I138" s="681"/>
      <c r="J138" s="681"/>
      <c r="K138" s="680"/>
      <c r="L138" s="681"/>
      <c r="M138" s="681"/>
      <c r="N138" s="680"/>
      <c r="O138" s="682"/>
      <c r="P138" s="681"/>
      <c r="Q138" s="681"/>
      <c r="R138" s="681"/>
      <c r="S138" s="681"/>
      <c r="T138" s="681"/>
      <c r="U138" s="520"/>
      <c r="V138" s="19"/>
      <c r="W138" s="7"/>
      <c r="X138" s="292" t="str">
        <f t="shared" si="21"/>
        <v/>
      </c>
      <c r="Y138" s="292" t="str">
        <f t="shared" si="22"/>
        <v/>
      </c>
      <c r="Z138" s="292" t="str">
        <f t="shared" si="23"/>
        <v/>
      </c>
      <c r="AA138" s="293" t="str">
        <f t="shared" si="24"/>
        <v/>
      </c>
      <c r="AB138" s="284" t="str">
        <f t="shared" si="25"/>
        <v/>
      </c>
      <c r="AC138" s="284"/>
      <c r="AD138" s="284"/>
      <c r="AE138" s="284"/>
      <c r="AF138" s="284"/>
      <c r="AG138" s="284"/>
      <c r="AH138" s="284"/>
      <c r="AI138" s="284"/>
      <c r="AJ138" s="284"/>
      <c r="AK138" s="284"/>
      <c r="AL138" s="294" t="str">
        <f>+IF('EV ADM FINANCIERA'!F138="X",'EV ADM FINANCIERA'!$F$8,IF('EV ADM FINANCIERA'!G138="X",'EV ADM FINANCIERA'!$G$8,IF('EV ADM FINANCIERA'!H138="X",'EV ADM FINANCIERA'!$H$8,"")))</f>
        <v/>
      </c>
      <c r="AM138" s="294" t="str">
        <f>+IF('EV ADM FINANCIERA'!I138="X",'EV ADM FINANCIERA'!$F$8,IF('EV ADM FINANCIERA'!J138="X",'EV ADM FINANCIERA'!$G$8,IF('EV ADM FINANCIERA'!K138="X",'EV ADM FINANCIERA'!$H$8,"")))</f>
        <v/>
      </c>
      <c r="AN138" s="294" t="str">
        <f>+IF('EV ADM FINANCIERA'!L138="X",'EV ADM FINANCIERA'!$F$8,IF('EV ADM FINANCIERA'!M138="X",'EV ADM FINANCIERA'!$G$8,IF('EV ADM FINANCIERA'!N138="X",'EV ADM FINANCIERA'!$H$8,"")))</f>
        <v/>
      </c>
      <c r="AO138" s="294" t="str">
        <f>+IF('EV ADM FINANCIERA'!O138="X",'EV ADM FINANCIERA'!$O$8,IF('EV ADM FINANCIERA'!P138="X",'EV ADM FINANCIERA'!$P$8,""))</f>
        <v/>
      </c>
    </row>
    <row r="139" spans="1:41" hidden="1" x14ac:dyDescent="0.2">
      <c r="A139" s="679">
        <f>'RESUMEN REGION'!A145</f>
        <v>0</v>
      </c>
      <c r="B139" s="679">
        <f>'RESUMEN REGION'!B145</f>
        <v>0</v>
      </c>
      <c r="C139" s="679">
        <f>'RESUMEN REGION'!C145</f>
        <v>0</v>
      </c>
      <c r="D139" s="595">
        <f>'RESUMEN REGION'!E145</f>
        <v>0</v>
      </c>
      <c r="E139" s="596" t="str">
        <f t="shared" si="20"/>
        <v/>
      </c>
      <c r="F139" s="18"/>
      <c r="G139" s="681"/>
      <c r="H139" s="680"/>
      <c r="I139" s="681"/>
      <c r="J139" s="681"/>
      <c r="K139" s="680"/>
      <c r="L139" s="681"/>
      <c r="M139" s="681"/>
      <c r="N139" s="680"/>
      <c r="O139" s="682"/>
      <c r="P139" s="681"/>
      <c r="Q139" s="681"/>
      <c r="R139" s="681"/>
      <c r="S139" s="681"/>
      <c r="T139" s="681"/>
      <c r="U139" s="520"/>
      <c r="V139" s="19"/>
      <c r="W139" s="7"/>
      <c r="X139" s="292" t="str">
        <f t="shared" si="21"/>
        <v/>
      </c>
      <c r="Y139" s="292" t="str">
        <f t="shared" si="22"/>
        <v/>
      </c>
      <c r="Z139" s="292" t="str">
        <f t="shared" si="23"/>
        <v/>
      </c>
      <c r="AA139" s="293" t="str">
        <f t="shared" si="24"/>
        <v/>
      </c>
      <c r="AB139" s="284" t="str">
        <f t="shared" si="25"/>
        <v/>
      </c>
      <c r="AC139" s="284"/>
      <c r="AD139" s="284"/>
      <c r="AE139" s="284"/>
      <c r="AF139" s="284"/>
      <c r="AG139" s="284"/>
      <c r="AH139" s="284"/>
      <c r="AI139" s="284"/>
      <c r="AJ139" s="284"/>
      <c r="AK139" s="284"/>
      <c r="AL139" s="294" t="str">
        <f>+IF('EV ADM FINANCIERA'!F139="X",'EV ADM FINANCIERA'!$F$8,IF('EV ADM FINANCIERA'!G139="X",'EV ADM FINANCIERA'!$G$8,IF('EV ADM FINANCIERA'!H139="X",'EV ADM FINANCIERA'!$H$8,"")))</f>
        <v/>
      </c>
      <c r="AM139" s="294" t="str">
        <f>+IF('EV ADM FINANCIERA'!I139="X",'EV ADM FINANCIERA'!$F$8,IF('EV ADM FINANCIERA'!J139="X",'EV ADM FINANCIERA'!$G$8,IF('EV ADM FINANCIERA'!K139="X",'EV ADM FINANCIERA'!$H$8,"")))</f>
        <v/>
      </c>
      <c r="AN139" s="294" t="str">
        <f>+IF('EV ADM FINANCIERA'!L139="X",'EV ADM FINANCIERA'!$F$8,IF('EV ADM FINANCIERA'!M139="X",'EV ADM FINANCIERA'!$G$8,IF('EV ADM FINANCIERA'!N139="X",'EV ADM FINANCIERA'!$H$8,"")))</f>
        <v/>
      </c>
      <c r="AO139" s="294" t="str">
        <f>+IF('EV ADM FINANCIERA'!O139="X",'EV ADM FINANCIERA'!$O$8,IF('EV ADM FINANCIERA'!P139="X",'EV ADM FINANCIERA'!$P$8,""))</f>
        <v/>
      </c>
    </row>
    <row r="140" spans="1:41" hidden="1" x14ac:dyDescent="0.2">
      <c r="A140" s="679">
        <f>'RESUMEN REGION'!A146</f>
        <v>0</v>
      </c>
      <c r="B140" s="679">
        <f>'RESUMEN REGION'!B146</f>
        <v>0</v>
      </c>
      <c r="C140" s="679">
        <f>'RESUMEN REGION'!C146</f>
        <v>0</v>
      </c>
      <c r="D140" s="595">
        <f>'RESUMEN REGION'!E146</f>
        <v>0</v>
      </c>
      <c r="E140" s="596" t="str">
        <f t="shared" si="20"/>
        <v/>
      </c>
      <c r="F140" s="18"/>
      <c r="G140" s="681"/>
      <c r="H140" s="680"/>
      <c r="I140" s="681"/>
      <c r="J140" s="681"/>
      <c r="K140" s="680"/>
      <c r="L140" s="681"/>
      <c r="M140" s="681"/>
      <c r="N140" s="680"/>
      <c r="O140" s="682"/>
      <c r="P140" s="681"/>
      <c r="Q140" s="681"/>
      <c r="R140" s="681"/>
      <c r="S140" s="681"/>
      <c r="T140" s="681"/>
      <c r="U140" s="520"/>
      <c r="V140" s="19"/>
      <c r="W140" s="7"/>
      <c r="X140" s="292" t="str">
        <f t="shared" si="21"/>
        <v/>
      </c>
      <c r="Y140" s="292" t="str">
        <f t="shared" si="22"/>
        <v/>
      </c>
      <c r="Z140" s="292" t="str">
        <f t="shared" si="23"/>
        <v/>
      </c>
      <c r="AA140" s="293" t="str">
        <f t="shared" si="24"/>
        <v/>
      </c>
      <c r="AB140" s="284" t="str">
        <f t="shared" si="25"/>
        <v/>
      </c>
      <c r="AC140" s="284"/>
      <c r="AD140" s="284"/>
      <c r="AE140" s="284"/>
      <c r="AF140" s="284"/>
      <c r="AG140" s="284"/>
      <c r="AH140" s="284"/>
      <c r="AI140" s="284"/>
      <c r="AJ140" s="284"/>
      <c r="AK140" s="284"/>
      <c r="AL140" s="294" t="str">
        <f>+IF('EV ADM FINANCIERA'!F140="X",'EV ADM FINANCIERA'!$F$8,IF('EV ADM FINANCIERA'!G140="X",'EV ADM FINANCIERA'!$G$8,IF('EV ADM FINANCIERA'!H140="X",'EV ADM FINANCIERA'!$H$8,"")))</f>
        <v/>
      </c>
      <c r="AM140" s="294" t="str">
        <f>+IF('EV ADM FINANCIERA'!I140="X",'EV ADM FINANCIERA'!$F$8,IF('EV ADM FINANCIERA'!J140="X",'EV ADM FINANCIERA'!$G$8,IF('EV ADM FINANCIERA'!K140="X",'EV ADM FINANCIERA'!$H$8,"")))</f>
        <v/>
      </c>
      <c r="AN140" s="294" t="str">
        <f>+IF('EV ADM FINANCIERA'!L140="X",'EV ADM FINANCIERA'!$F$8,IF('EV ADM FINANCIERA'!M140="X",'EV ADM FINANCIERA'!$G$8,IF('EV ADM FINANCIERA'!N140="X",'EV ADM FINANCIERA'!$H$8,"")))</f>
        <v/>
      </c>
      <c r="AO140" s="294" t="str">
        <f>+IF('EV ADM FINANCIERA'!O140="X",'EV ADM FINANCIERA'!$O$8,IF('EV ADM FINANCIERA'!P140="X",'EV ADM FINANCIERA'!$P$8,""))</f>
        <v/>
      </c>
    </row>
    <row r="141" spans="1:41" hidden="1" x14ac:dyDescent="0.2">
      <c r="A141" s="679">
        <f>'RESUMEN REGION'!A147</f>
        <v>0</v>
      </c>
      <c r="B141" s="679">
        <f>'RESUMEN REGION'!B147</f>
        <v>0</v>
      </c>
      <c r="C141" s="679">
        <f>'RESUMEN REGION'!C147</f>
        <v>0</v>
      </c>
      <c r="D141" s="595">
        <f>'RESUMEN REGION'!E147</f>
        <v>0</v>
      </c>
      <c r="E141" s="596" t="str">
        <f t="shared" si="20"/>
        <v/>
      </c>
      <c r="F141" s="18"/>
      <c r="G141" s="681"/>
      <c r="H141" s="680"/>
      <c r="I141" s="681"/>
      <c r="J141" s="681"/>
      <c r="K141" s="680"/>
      <c r="L141" s="681"/>
      <c r="M141" s="681"/>
      <c r="N141" s="680"/>
      <c r="O141" s="682"/>
      <c r="P141" s="681"/>
      <c r="Q141" s="681"/>
      <c r="R141" s="681"/>
      <c r="S141" s="681"/>
      <c r="T141" s="681"/>
      <c r="U141" s="520"/>
      <c r="V141" s="19"/>
      <c r="W141" s="7"/>
      <c r="X141" s="292" t="str">
        <f t="shared" si="21"/>
        <v/>
      </c>
      <c r="Y141" s="292" t="str">
        <f t="shared" si="22"/>
        <v/>
      </c>
      <c r="Z141" s="292" t="str">
        <f t="shared" si="23"/>
        <v/>
      </c>
      <c r="AA141" s="293" t="str">
        <f t="shared" si="24"/>
        <v/>
      </c>
      <c r="AB141" s="284" t="str">
        <f t="shared" si="25"/>
        <v/>
      </c>
      <c r="AC141" s="284"/>
      <c r="AD141" s="284"/>
      <c r="AE141" s="284"/>
      <c r="AF141" s="284"/>
      <c r="AG141" s="284"/>
      <c r="AH141" s="284"/>
      <c r="AI141" s="284"/>
      <c r="AJ141" s="284"/>
      <c r="AK141" s="284"/>
      <c r="AL141" s="294" t="str">
        <f>+IF('EV ADM FINANCIERA'!F141="X",'EV ADM FINANCIERA'!$F$8,IF('EV ADM FINANCIERA'!G141="X",'EV ADM FINANCIERA'!$G$8,IF('EV ADM FINANCIERA'!H141="X",'EV ADM FINANCIERA'!$H$8,"")))</f>
        <v/>
      </c>
      <c r="AM141" s="294" t="str">
        <f>+IF('EV ADM FINANCIERA'!I141="X",'EV ADM FINANCIERA'!$F$8,IF('EV ADM FINANCIERA'!J141="X",'EV ADM FINANCIERA'!$G$8,IF('EV ADM FINANCIERA'!K141="X",'EV ADM FINANCIERA'!$H$8,"")))</f>
        <v/>
      </c>
      <c r="AN141" s="294" t="str">
        <f>+IF('EV ADM FINANCIERA'!L141="X",'EV ADM FINANCIERA'!$F$8,IF('EV ADM FINANCIERA'!M141="X",'EV ADM FINANCIERA'!$G$8,IF('EV ADM FINANCIERA'!N141="X",'EV ADM FINANCIERA'!$H$8,"")))</f>
        <v/>
      </c>
      <c r="AO141" s="294" t="str">
        <f>+IF('EV ADM FINANCIERA'!O141="X",'EV ADM FINANCIERA'!$O$8,IF('EV ADM FINANCIERA'!P141="X",'EV ADM FINANCIERA'!$P$8,""))</f>
        <v/>
      </c>
    </row>
    <row r="142" spans="1:41" hidden="1" x14ac:dyDescent="0.2">
      <c r="A142" s="679">
        <f>'RESUMEN REGION'!A148</f>
        <v>0</v>
      </c>
      <c r="B142" s="679">
        <f>'RESUMEN REGION'!B148</f>
        <v>0</v>
      </c>
      <c r="C142" s="679">
        <f>'RESUMEN REGION'!C148</f>
        <v>0</v>
      </c>
      <c r="D142" s="595">
        <f>'RESUMEN REGION'!E148</f>
        <v>0</v>
      </c>
      <c r="E142" s="596" t="str">
        <f t="shared" si="20"/>
        <v/>
      </c>
      <c r="F142" s="18"/>
      <c r="G142" s="681"/>
      <c r="H142" s="680"/>
      <c r="I142" s="681"/>
      <c r="J142" s="681"/>
      <c r="K142" s="680"/>
      <c r="L142" s="681"/>
      <c r="M142" s="681"/>
      <c r="N142" s="680"/>
      <c r="O142" s="682"/>
      <c r="P142" s="681"/>
      <c r="Q142" s="681"/>
      <c r="R142" s="681"/>
      <c r="S142" s="681"/>
      <c r="T142" s="681"/>
      <c r="U142" s="520"/>
      <c r="V142" s="19"/>
      <c r="W142" s="7"/>
      <c r="X142" s="292" t="str">
        <f t="shared" si="21"/>
        <v/>
      </c>
      <c r="Y142" s="292" t="str">
        <f t="shared" si="22"/>
        <v/>
      </c>
      <c r="Z142" s="292" t="str">
        <f t="shared" si="23"/>
        <v/>
      </c>
      <c r="AA142" s="293" t="str">
        <f t="shared" si="24"/>
        <v/>
      </c>
      <c r="AB142" s="284" t="str">
        <f t="shared" si="25"/>
        <v/>
      </c>
      <c r="AC142" s="284"/>
      <c r="AD142" s="284"/>
      <c r="AE142" s="284"/>
      <c r="AF142" s="284"/>
      <c r="AG142" s="284"/>
      <c r="AH142" s="284"/>
      <c r="AI142" s="284"/>
      <c r="AJ142" s="284"/>
      <c r="AK142" s="284"/>
      <c r="AL142" s="294" t="str">
        <f>+IF('EV ADM FINANCIERA'!F142="X",'EV ADM FINANCIERA'!$F$8,IF('EV ADM FINANCIERA'!G142="X",'EV ADM FINANCIERA'!$G$8,IF('EV ADM FINANCIERA'!H142="X",'EV ADM FINANCIERA'!$H$8,"")))</f>
        <v/>
      </c>
      <c r="AM142" s="294" t="str">
        <f>+IF('EV ADM FINANCIERA'!I142="X",'EV ADM FINANCIERA'!$F$8,IF('EV ADM FINANCIERA'!J142="X",'EV ADM FINANCIERA'!$G$8,IF('EV ADM FINANCIERA'!K142="X",'EV ADM FINANCIERA'!$H$8,"")))</f>
        <v/>
      </c>
      <c r="AN142" s="294" t="str">
        <f>+IF('EV ADM FINANCIERA'!L142="X",'EV ADM FINANCIERA'!$F$8,IF('EV ADM FINANCIERA'!M142="X",'EV ADM FINANCIERA'!$G$8,IF('EV ADM FINANCIERA'!N142="X",'EV ADM FINANCIERA'!$H$8,"")))</f>
        <v/>
      </c>
      <c r="AO142" s="294" t="str">
        <f>+IF('EV ADM FINANCIERA'!O142="X",'EV ADM FINANCIERA'!$O$8,IF('EV ADM FINANCIERA'!P142="X",'EV ADM FINANCIERA'!$P$8,""))</f>
        <v/>
      </c>
    </row>
    <row r="143" spans="1:41" hidden="1" x14ac:dyDescent="0.2">
      <c r="A143" s="679">
        <f>'RESUMEN REGION'!A149</f>
        <v>0</v>
      </c>
      <c r="B143" s="679">
        <f>'RESUMEN REGION'!B149</f>
        <v>0</v>
      </c>
      <c r="C143" s="679">
        <f>'RESUMEN REGION'!C149</f>
        <v>0</v>
      </c>
      <c r="D143" s="595">
        <f>'RESUMEN REGION'!E149</f>
        <v>0</v>
      </c>
      <c r="E143" s="596" t="str">
        <f t="shared" si="20"/>
        <v/>
      </c>
      <c r="F143" s="18"/>
      <c r="G143" s="681"/>
      <c r="H143" s="680"/>
      <c r="I143" s="681"/>
      <c r="J143" s="681"/>
      <c r="K143" s="680"/>
      <c r="L143" s="681"/>
      <c r="M143" s="681"/>
      <c r="N143" s="680"/>
      <c r="O143" s="682"/>
      <c r="P143" s="681"/>
      <c r="Q143" s="681"/>
      <c r="R143" s="681"/>
      <c r="S143" s="681"/>
      <c r="T143" s="681"/>
      <c r="U143" s="520"/>
      <c r="V143" s="19"/>
      <c r="W143" s="7"/>
      <c r="X143" s="292" t="str">
        <f t="shared" si="21"/>
        <v/>
      </c>
      <c r="Y143" s="292" t="str">
        <f t="shared" si="22"/>
        <v/>
      </c>
      <c r="Z143" s="292" t="str">
        <f t="shared" si="23"/>
        <v/>
      </c>
      <c r="AA143" s="293" t="str">
        <f t="shared" si="24"/>
        <v/>
      </c>
      <c r="AB143" s="284" t="str">
        <f t="shared" si="25"/>
        <v/>
      </c>
      <c r="AC143" s="284"/>
      <c r="AD143" s="284"/>
      <c r="AE143" s="284"/>
      <c r="AF143" s="284"/>
      <c r="AG143" s="284"/>
      <c r="AH143" s="284"/>
      <c r="AI143" s="284"/>
      <c r="AJ143" s="284"/>
      <c r="AK143" s="284"/>
      <c r="AL143" s="294" t="str">
        <f>+IF('EV ADM FINANCIERA'!F143="X",'EV ADM FINANCIERA'!$F$8,IF('EV ADM FINANCIERA'!G143="X",'EV ADM FINANCIERA'!$G$8,IF('EV ADM FINANCIERA'!H143="X",'EV ADM FINANCIERA'!$H$8,"")))</f>
        <v/>
      </c>
      <c r="AM143" s="294" t="str">
        <f>+IF('EV ADM FINANCIERA'!I143="X",'EV ADM FINANCIERA'!$F$8,IF('EV ADM FINANCIERA'!J143="X",'EV ADM FINANCIERA'!$G$8,IF('EV ADM FINANCIERA'!K143="X",'EV ADM FINANCIERA'!$H$8,"")))</f>
        <v/>
      </c>
      <c r="AN143" s="294" t="str">
        <f>+IF('EV ADM FINANCIERA'!L143="X",'EV ADM FINANCIERA'!$F$8,IF('EV ADM FINANCIERA'!M143="X",'EV ADM FINANCIERA'!$G$8,IF('EV ADM FINANCIERA'!N143="X",'EV ADM FINANCIERA'!$H$8,"")))</f>
        <v/>
      </c>
      <c r="AO143" s="294" t="str">
        <f>+IF('EV ADM FINANCIERA'!O143="X",'EV ADM FINANCIERA'!$O$8,IF('EV ADM FINANCIERA'!P143="X",'EV ADM FINANCIERA'!$P$8,""))</f>
        <v/>
      </c>
    </row>
    <row r="144" spans="1:41" hidden="1" x14ac:dyDescent="0.2">
      <c r="A144" s="679">
        <f>'RESUMEN REGION'!A150</f>
        <v>0</v>
      </c>
      <c r="B144" s="679">
        <f>'RESUMEN REGION'!B150</f>
        <v>0</v>
      </c>
      <c r="C144" s="679">
        <f>'RESUMEN REGION'!C150</f>
        <v>0</v>
      </c>
      <c r="D144" s="595">
        <f>'RESUMEN REGION'!E150</f>
        <v>0</v>
      </c>
      <c r="E144" s="596" t="str">
        <f t="shared" si="20"/>
        <v/>
      </c>
      <c r="F144" s="18"/>
      <c r="G144" s="681"/>
      <c r="H144" s="680"/>
      <c r="I144" s="681"/>
      <c r="J144" s="681"/>
      <c r="K144" s="680"/>
      <c r="L144" s="681"/>
      <c r="M144" s="681"/>
      <c r="N144" s="680"/>
      <c r="O144" s="682"/>
      <c r="P144" s="681"/>
      <c r="Q144" s="681"/>
      <c r="R144" s="681"/>
      <c r="S144" s="681"/>
      <c r="T144" s="681"/>
      <c r="U144" s="520"/>
      <c r="V144" s="19"/>
      <c r="W144" s="7"/>
      <c r="X144" s="292" t="str">
        <f t="shared" si="21"/>
        <v/>
      </c>
      <c r="Y144" s="292" t="str">
        <f t="shared" si="22"/>
        <v/>
      </c>
      <c r="Z144" s="292" t="str">
        <f t="shared" si="23"/>
        <v/>
      </c>
      <c r="AA144" s="293" t="str">
        <f t="shared" si="24"/>
        <v/>
      </c>
      <c r="AB144" s="284" t="str">
        <f t="shared" si="25"/>
        <v/>
      </c>
      <c r="AC144" s="284"/>
      <c r="AD144" s="284"/>
      <c r="AE144" s="284"/>
      <c r="AF144" s="284"/>
      <c r="AG144" s="284"/>
      <c r="AH144" s="284"/>
      <c r="AI144" s="284"/>
      <c r="AJ144" s="284"/>
      <c r="AK144" s="284"/>
      <c r="AL144" s="294" t="str">
        <f>+IF('EV ADM FINANCIERA'!F144="X",'EV ADM FINANCIERA'!$F$8,IF('EV ADM FINANCIERA'!G144="X",'EV ADM FINANCIERA'!$G$8,IF('EV ADM FINANCIERA'!H144="X",'EV ADM FINANCIERA'!$H$8,"")))</f>
        <v/>
      </c>
      <c r="AM144" s="294" t="str">
        <f>+IF('EV ADM FINANCIERA'!I144="X",'EV ADM FINANCIERA'!$F$8,IF('EV ADM FINANCIERA'!J144="X",'EV ADM FINANCIERA'!$G$8,IF('EV ADM FINANCIERA'!K144="X",'EV ADM FINANCIERA'!$H$8,"")))</f>
        <v/>
      </c>
      <c r="AN144" s="294" t="str">
        <f>+IF('EV ADM FINANCIERA'!L144="X",'EV ADM FINANCIERA'!$F$8,IF('EV ADM FINANCIERA'!M144="X",'EV ADM FINANCIERA'!$G$8,IF('EV ADM FINANCIERA'!N144="X",'EV ADM FINANCIERA'!$H$8,"")))</f>
        <v/>
      </c>
      <c r="AO144" s="294" t="str">
        <f>+IF('EV ADM FINANCIERA'!O144="X",'EV ADM FINANCIERA'!$O$8,IF('EV ADM FINANCIERA'!P144="X",'EV ADM FINANCIERA'!$P$8,""))</f>
        <v/>
      </c>
    </row>
    <row r="145" spans="1:41" hidden="1" x14ac:dyDescent="0.2">
      <c r="A145" s="679">
        <f>'RESUMEN REGION'!A151</f>
        <v>0</v>
      </c>
      <c r="B145" s="679">
        <f>'RESUMEN REGION'!B151</f>
        <v>0</v>
      </c>
      <c r="C145" s="679">
        <f>'RESUMEN REGION'!C151</f>
        <v>0</v>
      </c>
      <c r="D145" s="595">
        <f>'RESUMEN REGION'!E151</f>
        <v>0</v>
      </c>
      <c r="E145" s="596" t="str">
        <f t="shared" si="20"/>
        <v/>
      </c>
      <c r="F145" s="18"/>
      <c r="G145" s="681"/>
      <c r="H145" s="680"/>
      <c r="I145" s="681"/>
      <c r="J145" s="681"/>
      <c r="K145" s="680"/>
      <c r="L145" s="681"/>
      <c r="M145" s="681"/>
      <c r="N145" s="680"/>
      <c r="O145" s="682"/>
      <c r="P145" s="681"/>
      <c r="Q145" s="681"/>
      <c r="R145" s="681"/>
      <c r="S145" s="681"/>
      <c r="T145" s="681"/>
      <c r="U145" s="520"/>
      <c r="V145" s="19"/>
      <c r="W145" s="7"/>
      <c r="X145" s="292" t="str">
        <f t="shared" si="21"/>
        <v/>
      </c>
      <c r="Y145" s="292" t="str">
        <f t="shared" si="22"/>
        <v/>
      </c>
      <c r="Z145" s="292" t="str">
        <f t="shared" si="23"/>
        <v/>
      </c>
      <c r="AA145" s="293" t="str">
        <f t="shared" si="24"/>
        <v/>
      </c>
      <c r="AB145" s="284" t="str">
        <f t="shared" si="25"/>
        <v/>
      </c>
      <c r="AC145" s="284"/>
      <c r="AD145" s="284"/>
      <c r="AE145" s="284"/>
      <c r="AF145" s="284"/>
      <c r="AG145" s="284"/>
      <c r="AH145" s="284"/>
      <c r="AI145" s="284"/>
      <c r="AJ145" s="284"/>
      <c r="AK145" s="284"/>
      <c r="AL145" s="294" t="str">
        <f>+IF('EV ADM FINANCIERA'!F145="X",'EV ADM FINANCIERA'!$F$8,IF('EV ADM FINANCIERA'!G145="X",'EV ADM FINANCIERA'!$G$8,IF('EV ADM FINANCIERA'!H145="X",'EV ADM FINANCIERA'!$H$8,"")))</f>
        <v/>
      </c>
      <c r="AM145" s="294" t="str">
        <f>+IF('EV ADM FINANCIERA'!I145="X",'EV ADM FINANCIERA'!$F$8,IF('EV ADM FINANCIERA'!J145="X",'EV ADM FINANCIERA'!$G$8,IF('EV ADM FINANCIERA'!K145="X",'EV ADM FINANCIERA'!$H$8,"")))</f>
        <v/>
      </c>
      <c r="AN145" s="294" t="str">
        <f>+IF('EV ADM FINANCIERA'!L145="X",'EV ADM FINANCIERA'!$F$8,IF('EV ADM FINANCIERA'!M145="X",'EV ADM FINANCIERA'!$G$8,IF('EV ADM FINANCIERA'!N145="X",'EV ADM FINANCIERA'!$H$8,"")))</f>
        <v/>
      </c>
      <c r="AO145" s="294" t="str">
        <f>+IF('EV ADM FINANCIERA'!O145="X",'EV ADM FINANCIERA'!$O$8,IF('EV ADM FINANCIERA'!P145="X",'EV ADM FINANCIERA'!$P$8,""))</f>
        <v/>
      </c>
    </row>
    <row r="146" spans="1:41" hidden="1" x14ac:dyDescent="0.2">
      <c r="A146" s="679">
        <f>'RESUMEN REGION'!A152</f>
        <v>0</v>
      </c>
      <c r="B146" s="679">
        <f>'RESUMEN REGION'!B152</f>
        <v>0</v>
      </c>
      <c r="C146" s="679">
        <f>'RESUMEN REGION'!C152</f>
        <v>0</v>
      </c>
      <c r="D146" s="595">
        <f>'RESUMEN REGION'!E152</f>
        <v>0</v>
      </c>
      <c r="E146" s="596" t="str">
        <f t="shared" si="20"/>
        <v/>
      </c>
      <c r="F146" s="18"/>
      <c r="G146" s="681"/>
      <c r="H146" s="680"/>
      <c r="I146" s="681"/>
      <c r="J146" s="681"/>
      <c r="K146" s="680"/>
      <c r="L146" s="681"/>
      <c r="M146" s="681"/>
      <c r="N146" s="680"/>
      <c r="O146" s="682"/>
      <c r="P146" s="681"/>
      <c r="Q146" s="681"/>
      <c r="R146" s="681"/>
      <c r="S146" s="681"/>
      <c r="T146" s="681"/>
      <c r="U146" s="520"/>
      <c r="V146" s="19"/>
      <c r="W146" s="7"/>
      <c r="X146" s="292" t="str">
        <f t="shared" si="21"/>
        <v/>
      </c>
      <c r="Y146" s="292" t="str">
        <f t="shared" si="22"/>
        <v/>
      </c>
      <c r="Z146" s="292" t="str">
        <f t="shared" si="23"/>
        <v/>
      </c>
      <c r="AA146" s="293" t="str">
        <f t="shared" si="24"/>
        <v/>
      </c>
      <c r="AB146" s="284" t="str">
        <f t="shared" si="25"/>
        <v/>
      </c>
      <c r="AC146" s="284"/>
      <c r="AD146" s="284"/>
      <c r="AE146" s="284"/>
      <c r="AF146" s="284"/>
      <c r="AG146" s="284"/>
      <c r="AH146" s="284"/>
      <c r="AI146" s="284"/>
      <c r="AJ146" s="284"/>
      <c r="AK146" s="284"/>
      <c r="AL146" s="294" t="str">
        <f>+IF('EV ADM FINANCIERA'!F146="X",'EV ADM FINANCIERA'!$F$8,IF('EV ADM FINANCIERA'!G146="X",'EV ADM FINANCIERA'!$G$8,IF('EV ADM FINANCIERA'!H146="X",'EV ADM FINANCIERA'!$H$8,"")))</f>
        <v/>
      </c>
      <c r="AM146" s="294" t="str">
        <f>+IF('EV ADM FINANCIERA'!I146="X",'EV ADM FINANCIERA'!$F$8,IF('EV ADM FINANCIERA'!J146="X",'EV ADM FINANCIERA'!$G$8,IF('EV ADM FINANCIERA'!K146="X",'EV ADM FINANCIERA'!$H$8,"")))</f>
        <v/>
      </c>
      <c r="AN146" s="294" t="str">
        <f>+IF('EV ADM FINANCIERA'!L146="X",'EV ADM FINANCIERA'!$F$8,IF('EV ADM FINANCIERA'!M146="X",'EV ADM FINANCIERA'!$G$8,IF('EV ADM FINANCIERA'!N146="X",'EV ADM FINANCIERA'!$H$8,"")))</f>
        <v/>
      </c>
      <c r="AO146" s="294" t="str">
        <f>+IF('EV ADM FINANCIERA'!O146="X",'EV ADM FINANCIERA'!$O$8,IF('EV ADM FINANCIERA'!P146="X",'EV ADM FINANCIERA'!$P$8,""))</f>
        <v/>
      </c>
    </row>
    <row r="147" spans="1:41" hidden="1" x14ac:dyDescent="0.2">
      <c r="A147" s="679">
        <f>'RESUMEN REGION'!A153</f>
        <v>0</v>
      </c>
      <c r="B147" s="679">
        <f>'RESUMEN REGION'!B153</f>
        <v>0</v>
      </c>
      <c r="C147" s="679">
        <f>'RESUMEN REGION'!C153</f>
        <v>0</v>
      </c>
      <c r="D147" s="595">
        <f>'RESUMEN REGION'!E153</f>
        <v>0</v>
      </c>
      <c r="E147" s="596" t="str">
        <f t="shared" si="20"/>
        <v/>
      </c>
      <c r="F147" s="18"/>
      <c r="G147" s="681"/>
      <c r="H147" s="680"/>
      <c r="I147" s="681"/>
      <c r="J147" s="681"/>
      <c r="K147" s="680"/>
      <c r="L147" s="681"/>
      <c r="M147" s="681"/>
      <c r="N147" s="680"/>
      <c r="O147" s="682"/>
      <c r="P147" s="681"/>
      <c r="Q147" s="681"/>
      <c r="R147" s="681"/>
      <c r="S147" s="681"/>
      <c r="T147" s="681"/>
      <c r="U147" s="520"/>
      <c r="V147" s="19"/>
      <c r="W147" s="7"/>
      <c r="X147" s="292" t="str">
        <f t="shared" si="21"/>
        <v/>
      </c>
      <c r="Y147" s="292" t="str">
        <f t="shared" si="22"/>
        <v/>
      </c>
      <c r="Z147" s="292" t="str">
        <f t="shared" si="23"/>
        <v/>
      </c>
      <c r="AA147" s="293" t="str">
        <f t="shared" si="24"/>
        <v/>
      </c>
      <c r="AB147" s="284" t="str">
        <f t="shared" si="25"/>
        <v/>
      </c>
      <c r="AC147" s="284"/>
      <c r="AD147" s="284"/>
      <c r="AE147" s="284"/>
      <c r="AF147" s="284"/>
      <c r="AG147" s="284"/>
      <c r="AH147" s="284"/>
      <c r="AI147" s="284"/>
      <c r="AJ147" s="284"/>
      <c r="AK147" s="284"/>
      <c r="AL147" s="294" t="str">
        <f>+IF('EV ADM FINANCIERA'!F147="X",'EV ADM FINANCIERA'!$F$8,IF('EV ADM FINANCIERA'!G147="X",'EV ADM FINANCIERA'!$G$8,IF('EV ADM FINANCIERA'!H147="X",'EV ADM FINANCIERA'!$H$8,"")))</f>
        <v/>
      </c>
      <c r="AM147" s="294" t="str">
        <f>+IF('EV ADM FINANCIERA'!I147="X",'EV ADM FINANCIERA'!$F$8,IF('EV ADM FINANCIERA'!J147="X",'EV ADM FINANCIERA'!$G$8,IF('EV ADM FINANCIERA'!K147="X",'EV ADM FINANCIERA'!$H$8,"")))</f>
        <v/>
      </c>
      <c r="AN147" s="294" t="str">
        <f>+IF('EV ADM FINANCIERA'!L147="X",'EV ADM FINANCIERA'!$F$8,IF('EV ADM FINANCIERA'!M147="X",'EV ADM FINANCIERA'!$G$8,IF('EV ADM FINANCIERA'!N147="X",'EV ADM FINANCIERA'!$H$8,"")))</f>
        <v/>
      </c>
      <c r="AO147" s="294" t="str">
        <f>+IF('EV ADM FINANCIERA'!O147="X",'EV ADM FINANCIERA'!$O$8,IF('EV ADM FINANCIERA'!P147="X",'EV ADM FINANCIERA'!$P$8,""))</f>
        <v/>
      </c>
    </row>
    <row r="148" spans="1:41" hidden="1" x14ac:dyDescent="0.2">
      <c r="A148" s="679">
        <f>'RESUMEN REGION'!A154</f>
        <v>0</v>
      </c>
      <c r="B148" s="679">
        <f>'RESUMEN REGION'!B154</f>
        <v>0</v>
      </c>
      <c r="C148" s="679">
        <f>'RESUMEN REGION'!C154</f>
        <v>0</v>
      </c>
      <c r="D148" s="595">
        <f>'RESUMEN REGION'!E154</f>
        <v>0</v>
      </c>
      <c r="E148" s="596" t="str">
        <f t="shared" si="20"/>
        <v/>
      </c>
      <c r="F148" s="18"/>
      <c r="G148" s="681"/>
      <c r="H148" s="680"/>
      <c r="I148" s="681"/>
      <c r="J148" s="681"/>
      <c r="K148" s="680"/>
      <c r="L148" s="681"/>
      <c r="M148" s="681"/>
      <c r="N148" s="680"/>
      <c r="O148" s="682"/>
      <c r="P148" s="681"/>
      <c r="Q148" s="681"/>
      <c r="R148" s="681"/>
      <c r="S148" s="681"/>
      <c r="T148" s="681"/>
      <c r="U148" s="520"/>
      <c r="V148" s="19"/>
      <c r="W148" s="7"/>
      <c r="X148" s="292" t="str">
        <f t="shared" si="21"/>
        <v/>
      </c>
      <c r="Y148" s="292" t="str">
        <f t="shared" si="22"/>
        <v/>
      </c>
      <c r="Z148" s="292" t="str">
        <f t="shared" si="23"/>
        <v/>
      </c>
      <c r="AA148" s="293" t="str">
        <f t="shared" si="24"/>
        <v/>
      </c>
      <c r="AB148" s="284" t="str">
        <f t="shared" si="25"/>
        <v/>
      </c>
      <c r="AC148" s="284"/>
      <c r="AD148" s="284"/>
      <c r="AE148" s="284"/>
      <c r="AF148" s="284"/>
      <c r="AG148" s="284"/>
      <c r="AH148" s="284"/>
      <c r="AI148" s="284"/>
      <c r="AJ148" s="284"/>
      <c r="AK148" s="284"/>
      <c r="AL148" s="294" t="str">
        <f>+IF('EV ADM FINANCIERA'!F148="X",'EV ADM FINANCIERA'!$F$8,IF('EV ADM FINANCIERA'!G148="X",'EV ADM FINANCIERA'!$G$8,IF('EV ADM FINANCIERA'!H148="X",'EV ADM FINANCIERA'!$H$8,"")))</f>
        <v/>
      </c>
      <c r="AM148" s="294" t="str">
        <f>+IF('EV ADM FINANCIERA'!I148="X",'EV ADM FINANCIERA'!$F$8,IF('EV ADM FINANCIERA'!J148="X",'EV ADM FINANCIERA'!$G$8,IF('EV ADM FINANCIERA'!K148="X",'EV ADM FINANCIERA'!$H$8,"")))</f>
        <v/>
      </c>
      <c r="AN148" s="294" t="str">
        <f>+IF('EV ADM FINANCIERA'!L148="X",'EV ADM FINANCIERA'!$F$8,IF('EV ADM FINANCIERA'!M148="X",'EV ADM FINANCIERA'!$G$8,IF('EV ADM FINANCIERA'!N148="X",'EV ADM FINANCIERA'!$H$8,"")))</f>
        <v/>
      </c>
      <c r="AO148" s="294" t="str">
        <f>+IF('EV ADM FINANCIERA'!O148="X",'EV ADM FINANCIERA'!$O$8,IF('EV ADM FINANCIERA'!P148="X",'EV ADM FINANCIERA'!$P$8,""))</f>
        <v/>
      </c>
    </row>
    <row r="149" spans="1:41" hidden="1" x14ac:dyDescent="0.2">
      <c r="A149" s="679">
        <f>'RESUMEN REGION'!A155</f>
        <v>0</v>
      </c>
      <c r="B149" s="679">
        <f>'RESUMEN REGION'!B155</f>
        <v>0</v>
      </c>
      <c r="C149" s="679">
        <f>'RESUMEN REGION'!C155</f>
        <v>0</v>
      </c>
      <c r="D149" s="595">
        <f>'RESUMEN REGION'!E155</f>
        <v>0</v>
      </c>
      <c r="E149" s="596" t="str">
        <f t="shared" si="20"/>
        <v/>
      </c>
      <c r="F149" s="18"/>
      <c r="G149" s="681"/>
      <c r="H149" s="680"/>
      <c r="I149" s="681"/>
      <c r="J149" s="681"/>
      <c r="K149" s="680"/>
      <c r="L149" s="681"/>
      <c r="M149" s="681"/>
      <c r="N149" s="680"/>
      <c r="O149" s="682"/>
      <c r="P149" s="681"/>
      <c r="Q149" s="681"/>
      <c r="R149" s="681"/>
      <c r="S149" s="681"/>
      <c r="T149" s="681"/>
      <c r="U149" s="520"/>
      <c r="V149" s="19"/>
      <c r="W149" s="7"/>
      <c r="X149" s="292" t="str">
        <f t="shared" si="21"/>
        <v/>
      </c>
      <c r="Y149" s="292" t="str">
        <f t="shared" si="22"/>
        <v/>
      </c>
      <c r="Z149" s="292" t="str">
        <f t="shared" si="23"/>
        <v/>
      </c>
      <c r="AA149" s="293" t="str">
        <f t="shared" si="24"/>
        <v/>
      </c>
      <c r="AB149" s="284" t="str">
        <f t="shared" si="25"/>
        <v/>
      </c>
      <c r="AC149" s="284"/>
      <c r="AD149" s="284"/>
      <c r="AE149" s="284"/>
      <c r="AF149" s="284"/>
      <c r="AG149" s="284"/>
      <c r="AH149" s="284"/>
      <c r="AI149" s="284"/>
      <c r="AJ149" s="284"/>
      <c r="AK149" s="284"/>
      <c r="AL149" s="294" t="str">
        <f>+IF('EV ADM FINANCIERA'!F149="X",'EV ADM FINANCIERA'!$F$8,IF('EV ADM FINANCIERA'!G149="X",'EV ADM FINANCIERA'!$G$8,IF('EV ADM FINANCIERA'!H149="X",'EV ADM FINANCIERA'!$H$8,"")))</f>
        <v/>
      </c>
      <c r="AM149" s="294" t="str">
        <f>+IF('EV ADM FINANCIERA'!I149="X",'EV ADM FINANCIERA'!$F$8,IF('EV ADM FINANCIERA'!J149="X",'EV ADM FINANCIERA'!$G$8,IF('EV ADM FINANCIERA'!K149="X",'EV ADM FINANCIERA'!$H$8,"")))</f>
        <v/>
      </c>
      <c r="AN149" s="294" t="str">
        <f>+IF('EV ADM FINANCIERA'!L149="X",'EV ADM FINANCIERA'!$F$8,IF('EV ADM FINANCIERA'!M149="X",'EV ADM FINANCIERA'!$G$8,IF('EV ADM FINANCIERA'!N149="X",'EV ADM FINANCIERA'!$H$8,"")))</f>
        <v/>
      </c>
      <c r="AO149" s="294" t="str">
        <f>+IF('EV ADM FINANCIERA'!O149="X",'EV ADM FINANCIERA'!$O$8,IF('EV ADM FINANCIERA'!P149="X",'EV ADM FINANCIERA'!$P$8,""))</f>
        <v/>
      </c>
    </row>
    <row r="150" spans="1:41" hidden="1" x14ac:dyDescent="0.2">
      <c r="A150" s="679">
        <f>'RESUMEN REGION'!A156</f>
        <v>0</v>
      </c>
      <c r="B150" s="679">
        <f>'RESUMEN REGION'!B156</f>
        <v>0</v>
      </c>
      <c r="C150" s="679">
        <f>'RESUMEN REGION'!C156</f>
        <v>0</v>
      </c>
      <c r="D150" s="595">
        <f>'RESUMEN REGION'!E156</f>
        <v>0</v>
      </c>
      <c r="E150" s="596" t="str">
        <f t="shared" si="20"/>
        <v/>
      </c>
      <c r="F150" s="18"/>
      <c r="G150" s="681"/>
      <c r="H150" s="680"/>
      <c r="I150" s="681"/>
      <c r="J150" s="681"/>
      <c r="K150" s="680"/>
      <c r="L150" s="681"/>
      <c r="M150" s="681"/>
      <c r="N150" s="680"/>
      <c r="O150" s="682"/>
      <c r="P150" s="681"/>
      <c r="Q150" s="681"/>
      <c r="R150" s="681"/>
      <c r="S150" s="681"/>
      <c r="T150" s="681"/>
      <c r="U150" s="520"/>
      <c r="V150" s="19"/>
      <c r="W150" s="7"/>
      <c r="X150" s="292" t="str">
        <f t="shared" si="21"/>
        <v/>
      </c>
      <c r="Y150" s="292" t="str">
        <f t="shared" si="22"/>
        <v/>
      </c>
      <c r="Z150" s="292" t="str">
        <f t="shared" si="23"/>
        <v/>
      </c>
      <c r="AA150" s="293" t="str">
        <f t="shared" si="24"/>
        <v/>
      </c>
      <c r="AB150" s="284" t="str">
        <f t="shared" si="25"/>
        <v/>
      </c>
      <c r="AC150" s="284"/>
      <c r="AD150" s="284"/>
      <c r="AE150" s="284"/>
      <c r="AF150" s="284"/>
      <c r="AG150" s="284"/>
      <c r="AH150" s="284"/>
      <c r="AI150" s="284"/>
      <c r="AJ150" s="284"/>
      <c r="AK150" s="284"/>
      <c r="AL150" s="294" t="str">
        <f>+IF('EV ADM FINANCIERA'!F150="X",'EV ADM FINANCIERA'!$F$8,IF('EV ADM FINANCIERA'!G150="X",'EV ADM FINANCIERA'!$G$8,IF('EV ADM FINANCIERA'!H150="X",'EV ADM FINANCIERA'!$H$8,"")))</f>
        <v/>
      </c>
      <c r="AM150" s="294" t="str">
        <f>+IF('EV ADM FINANCIERA'!I150="X",'EV ADM FINANCIERA'!$F$8,IF('EV ADM FINANCIERA'!J150="X",'EV ADM FINANCIERA'!$G$8,IF('EV ADM FINANCIERA'!K150="X",'EV ADM FINANCIERA'!$H$8,"")))</f>
        <v/>
      </c>
      <c r="AN150" s="294" t="str">
        <f>+IF('EV ADM FINANCIERA'!L150="X",'EV ADM FINANCIERA'!$F$8,IF('EV ADM FINANCIERA'!M150="X",'EV ADM FINANCIERA'!$G$8,IF('EV ADM FINANCIERA'!N150="X",'EV ADM FINANCIERA'!$H$8,"")))</f>
        <v/>
      </c>
      <c r="AO150" s="294" t="str">
        <f>+IF('EV ADM FINANCIERA'!O150="X",'EV ADM FINANCIERA'!$O$8,IF('EV ADM FINANCIERA'!P150="X",'EV ADM FINANCIERA'!$P$8,""))</f>
        <v/>
      </c>
    </row>
    <row r="151" spans="1:41" hidden="1" x14ac:dyDescent="0.2">
      <c r="A151" s="679">
        <f>'RESUMEN REGION'!A157</f>
        <v>0</v>
      </c>
      <c r="B151" s="679">
        <f>'RESUMEN REGION'!B157</f>
        <v>0</v>
      </c>
      <c r="C151" s="679">
        <f>'RESUMEN REGION'!C157</f>
        <v>0</v>
      </c>
      <c r="D151" s="595">
        <f>'RESUMEN REGION'!E157</f>
        <v>0</v>
      </c>
      <c r="E151" s="596" t="str">
        <f t="shared" si="20"/>
        <v/>
      </c>
      <c r="F151" s="18"/>
      <c r="G151" s="681"/>
      <c r="H151" s="680"/>
      <c r="I151" s="681"/>
      <c r="J151" s="681"/>
      <c r="K151" s="680"/>
      <c r="L151" s="681"/>
      <c r="M151" s="681"/>
      <c r="N151" s="680"/>
      <c r="O151" s="682"/>
      <c r="P151" s="681"/>
      <c r="Q151" s="681"/>
      <c r="R151" s="681"/>
      <c r="S151" s="681"/>
      <c r="T151" s="681"/>
      <c r="U151" s="520"/>
      <c r="V151" s="19"/>
      <c r="W151" s="7"/>
      <c r="X151" s="292" t="str">
        <f t="shared" si="21"/>
        <v/>
      </c>
      <c r="Y151" s="292" t="str">
        <f t="shared" si="22"/>
        <v/>
      </c>
      <c r="Z151" s="292" t="str">
        <f t="shared" si="23"/>
        <v/>
      </c>
      <c r="AA151" s="293" t="str">
        <f t="shared" si="24"/>
        <v/>
      </c>
      <c r="AB151" s="284" t="str">
        <f t="shared" si="25"/>
        <v/>
      </c>
      <c r="AC151" s="284"/>
      <c r="AD151" s="284"/>
      <c r="AE151" s="284"/>
      <c r="AF151" s="284"/>
      <c r="AG151" s="284"/>
      <c r="AH151" s="284"/>
      <c r="AI151" s="284"/>
      <c r="AJ151" s="284"/>
      <c r="AK151" s="284"/>
      <c r="AL151" s="294" t="str">
        <f>+IF('EV ADM FINANCIERA'!F151="X",'EV ADM FINANCIERA'!$F$8,IF('EV ADM FINANCIERA'!G151="X",'EV ADM FINANCIERA'!$G$8,IF('EV ADM FINANCIERA'!H151="X",'EV ADM FINANCIERA'!$H$8,"")))</f>
        <v/>
      </c>
      <c r="AM151" s="294" t="str">
        <f>+IF('EV ADM FINANCIERA'!I151="X",'EV ADM FINANCIERA'!$F$8,IF('EV ADM FINANCIERA'!J151="X",'EV ADM FINANCIERA'!$G$8,IF('EV ADM FINANCIERA'!K151="X",'EV ADM FINANCIERA'!$H$8,"")))</f>
        <v/>
      </c>
      <c r="AN151" s="294" t="str">
        <f>+IF('EV ADM FINANCIERA'!L151="X",'EV ADM FINANCIERA'!$F$8,IF('EV ADM FINANCIERA'!M151="X",'EV ADM FINANCIERA'!$G$8,IF('EV ADM FINANCIERA'!N151="X",'EV ADM FINANCIERA'!$H$8,"")))</f>
        <v/>
      </c>
      <c r="AO151" s="294" t="str">
        <f>+IF('EV ADM FINANCIERA'!O151="X",'EV ADM FINANCIERA'!$O$8,IF('EV ADM FINANCIERA'!P151="X",'EV ADM FINANCIERA'!$P$8,""))</f>
        <v/>
      </c>
    </row>
    <row r="152" spans="1:41" hidden="1" x14ac:dyDescent="0.2">
      <c r="A152" s="679">
        <f>'RESUMEN REGION'!A158</f>
        <v>0</v>
      </c>
      <c r="B152" s="679">
        <f>'RESUMEN REGION'!B158</f>
        <v>0</v>
      </c>
      <c r="C152" s="679">
        <f>'RESUMEN REGION'!C158</f>
        <v>0</v>
      </c>
      <c r="D152" s="595">
        <f>'RESUMEN REGION'!E158</f>
        <v>0</v>
      </c>
      <c r="E152" s="596" t="str">
        <f t="shared" si="20"/>
        <v/>
      </c>
      <c r="F152" s="18"/>
      <c r="G152" s="681"/>
      <c r="H152" s="680"/>
      <c r="I152" s="681"/>
      <c r="J152" s="681"/>
      <c r="K152" s="680"/>
      <c r="L152" s="681"/>
      <c r="M152" s="681"/>
      <c r="N152" s="680"/>
      <c r="O152" s="682"/>
      <c r="P152" s="681"/>
      <c r="Q152" s="681"/>
      <c r="R152" s="681"/>
      <c r="S152" s="681"/>
      <c r="T152" s="681"/>
      <c r="U152" s="520"/>
      <c r="V152" s="19"/>
      <c r="W152" s="7"/>
      <c r="X152" s="292" t="str">
        <f t="shared" si="21"/>
        <v/>
      </c>
      <c r="Y152" s="292" t="str">
        <f t="shared" si="22"/>
        <v/>
      </c>
      <c r="Z152" s="292" t="str">
        <f t="shared" si="23"/>
        <v/>
      </c>
      <c r="AA152" s="293" t="str">
        <f t="shared" si="24"/>
        <v/>
      </c>
      <c r="AB152" s="284" t="str">
        <f t="shared" si="25"/>
        <v/>
      </c>
      <c r="AC152" s="284"/>
      <c r="AD152" s="284"/>
      <c r="AE152" s="284"/>
      <c r="AF152" s="284"/>
      <c r="AG152" s="284"/>
      <c r="AH152" s="284"/>
      <c r="AI152" s="284"/>
      <c r="AJ152" s="284"/>
      <c r="AK152" s="284"/>
      <c r="AL152" s="294" t="str">
        <f>+IF('EV ADM FINANCIERA'!F152="X",'EV ADM FINANCIERA'!$F$8,IF('EV ADM FINANCIERA'!G152="X",'EV ADM FINANCIERA'!$G$8,IF('EV ADM FINANCIERA'!H152="X",'EV ADM FINANCIERA'!$H$8,"")))</f>
        <v/>
      </c>
      <c r="AM152" s="294" t="str">
        <f>+IF('EV ADM FINANCIERA'!I152="X",'EV ADM FINANCIERA'!$F$8,IF('EV ADM FINANCIERA'!J152="X",'EV ADM FINANCIERA'!$G$8,IF('EV ADM FINANCIERA'!K152="X",'EV ADM FINANCIERA'!$H$8,"")))</f>
        <v/>
      </c>
      <c r="AN152" s="294" t="str">
        <f>+IF('EV ADM FINANCIERA'!L152="X",'EV ADM FINANCIERA'!$F$8,IF('EV ADM FINANCIERA'!M152="X",'EV ADM FINANCIERA'!$G$8,IF('EV ADM FINANCIERA'!N152="X",'EV ADM FINANCIERA'!$H$8,"")))</f>
        <v/>
      </c>
      <c r="AO152" s="294" t="str">
        <f>+IF('EV ADM FINANCIERA'!O152="X",'EV ADM FINANCIERA'!$O$8,IF('EV ADM FINANCIERA'!P152="X",'EV ADM FINANCIERA'!$P$8,""))</f>
        <v/>
      </c>
    </row>
    <row r="153" spans="1:41" hidden="1" x14ac:dyDescent="0.2">
      <c r="A153" s="679">
        <f>'RESUMEN REGION'!A159</f>
        <v>0</v>
      </c>
      <c r="B153" s="679">
        <f>'RESUMEN REGION'!B159</f>
        <v>0</v>
      </c>
      <c r="C153" s="679">
        <f>'RESUMEN REGION'!C159</f>
        <v>0</v>
      </c>
      <c r="D153" s="595">
        <f>'RESUMEN REGION'!E159</f>
        <v>0</v>
      </c>
      <c r="E153" s="596" t="str">
        <f t="shared" si="20"/>
        <v/>
      </c>
      <c r="F153" s="18"/>
      <c r="G153" s="681"/>
      <c r="H153" s="680"/>
      <c r="I153" s="681"/>
      <c r="J153" s="681"/>
      <c r="K153" s="680"/>
      <c r="L153" s="681"/>
      <c r="M153" s="681"/>
      <c r="N153" s="680"/>
      <c r="O153" s="682"/>
      <c r="P153" s="681"/>
      <c r="Q153" s="681"/>
      <c r="R153" s="681"/>
      <c r="S153" s="681"/>
      <c r="T153" s="681"/>
      <c r="U153" s="520"/>
      <c r="V153" s="19"/>
      <c r="W153" s="7"/>
      <c r="X153" s="292" t="str">
        <f t="shared" si="21"/>
        <v/>
      </c>
      <c r="Y153" s="292" t="str">
        <f t="shared" si="22"/>
        <v/>
      </c>
      <c r="Z153" s="292" t="str">
        <f t="shared" si="23"/>
        <v/>
      </c>
      <c r="AA153" s="293" t="str">
        <f t="shared" si="24"/>
        <v/>
      </c>
      <c r="AB153" s="284" t="str">
        <f t="shared" si="25"/>
        <v/>
      </c>
      <c r="AC153" s="284"/>
      <c r="AD153" s="284"/>
      <c r="AE153" s="284"/>
      <c r="AF153" s="284"/>
      <c r="AG153" s="284"/>
      <c r="AH153" s="284"/>
      <c r="AI153" s="284"/>
      <c r="AJ153" s="284"/>
      <c r="AK153" s="284"/>
      <c r="AL153" s="294" t="str">
        <f>+IF('EV ADM FINANCIERA'!F153="X",'EV ADM FINANCIERA'!$F$8,IF('EV ADM FINANCIERA'!G153="X",'EV ADM FINANCIERA'!$G$8,IF('EV ADM FINANCIERA'!H153="X",'EV ADM FINANCIERA'!$H$8,"")))</f>
        <v/>
      </c>
      <c r="AM153" s="294" t="str">
        <f>+IF('EV ADM FINANCIERA'!I153="X",'EV ADM FINANCIERA'!$F$8,IF('EV ADM FINANCIERA'!J153="X",'EV ADM FINANCIERA'!$G$8,IF('EV ADM FINANCIERA'!K153="X",'EV ADM FINANCIERA'!$H$8,"")))</f>
        <v/>
      </c>
      <c r="AN153" s="294" t="str">
        <f>+IF('EV ADM FINANCIERA'!L153="X",'EV ADM FINANCIERA'!$F$8,IF('EV ADM FINANCIERA'!M153="X",'EV ADM FINANCIERA'!$G$8,IF('EV ADM FINANCIERA'!N153="X",'EV ADM FINANCIERA'!$H$8,"")))</f>
        <v/>
      </c>
      <c r="AO153" s="294" t="str">
        <f>+IF('EV ADM FINANCIERA'!O153="X",'EV ADM FINANCIERA'!$O$8,IF('EV ADM FINANCIERA'!P153="X",'EV ADM FINANCIERA'!$P$8,""))</f>
        <v/>
      </c>
    </row>
    <row r="154" spans="1:41" hidden="1" x14ac:dyDescent="0.2">
      <c r="A154" s="679">
        <f>'RESUMEN REGION'!A160</f>
        <v>0</v>
      </c>
      <c r="B154" s="679">
        <f>'RESUMEN REGION'!B160</f>
        <v>0</v>
      </c>
      <c r="C154" s="679">
        <f>'RESUMEN REGION'!C160</f>
        <v>0</v>
      </c>
      <c r="D154" s="595">
        <f>'RESUMEN REGION'!E160</f>
        <v>0</v>
      </c>
      <c r="E154" s="596" t="str">
        <f t="shared" si="20"/>
        <v/>
      </c>
      <c r="F154" s="18"/>
      <c r="G154" s="681"/>
      <c r="H154" s="680"/>
      <c r="I154" s="681"/>
      <c r="J154" s="681"/>
      <c r="K154" s="680"/>
      <c r="L154" s="681"/>
      <c r="M154" s="681"/>
      <c r="N154" s="680"/>
      <c r="O154" s="682"/>
      <c r="P154" s="681"/>
      <c r="Q154" s="681"/>
      <c r="R154" s="681"/>
      <c r="S154" s="681"/>
      <c r="T154" s="681"/>
      <c r="U154" s="520"/>
      <c r="V154" s="19"/>
      <c r="W154" s="7"/>
      <c r="X154" s="292" t="str">
        <f t="shared" si="21"/>
        <v/>
      </c>
      <c r="Y154" s="292" t="str">
        <f t="shared" si="22"/>
        <v/>
      </c>
      <c r="Z154" s="292" t="str">
        <f t="shared" si="23"/>
        <v/>
      </c>
      <c r="AA154" s="293" t="str">
        <f t="shared" si="24"/>
        <v/>
      </c>
      <c r="AB154" s="284" t="str">
        <f t="shared" si="25"/>
        <v/>
      </c>
      <c r="AC154" s="284"/>
      <c r="AD154" s="284"/>
      <c r="AE154" s="284"/>
      <c r="AF154" s="284"/>
      <c r="AG154" s="284"/>
      <c r="AH154" s="284"/>
      <c r="AI154" s="284"/>
      <c r="AJ154" s="284"/>
      <c r="AK154" s="284"/>
      <c r="AL154" s="294" t="str">
        <f>+IF('EV ADM FINANCIERA'!F154="X",'EV ADM FINANCIERA'!$F$8,IF('EV ADM FINANCIERA'!G154="X",'EV ADM FINANCIERA'!$G$8,IF('EV ADM FINANCIERA'!H154="X",'EV ADM FINANCIERA'!$H$8,"")))</f>
        <v/>
      </c>
      <c r="AM154" s="294" t="str">
        <f>+IF('EV ADM FINANCIERA'!I154="X",'EV ADM FINANCIERA'!$F$8,IF('EV ADM FINANCIERA'!J154="X",'EV ADM FINANCIERA'!$G$8,IF('EV ADM FINANCIERA'!K154="X",'EV ADM FINANCIERA'!$H$8,"")))</f>
        <v/>
      </c>
      <c r="AN154" s="294" t="str">
        <f>+IF('EV ADM FINANCIERA'!L154="X",'EV ADM FINANCIERA'!$F$8,IF('EV ADM FINANCIERA'!M154="X",'EV ADM FINANCIERA'!$G$8,IF('EV ADM FINANCIERA'!N154="X",'EV ADM FINANCIERA'!$H$8,"")))</f>
        <v/>
      </c>
      <c r="AO154" s="294" t="str">
        <f>+IF('EV ADM FINANCIERA'!O154="X",'EV ADM FINANCIERA'!$O$8,IF('EV ADM FINANCIERA'!P154="X",'EV ADM FINANCIERA'!$P$8,""))</f>
        <v/>
      </c>
    </row>
    <row r="155" spans="1:41" hidden="1" x14ac:dyDescent="0.2">
      <c r="A155" s="679">
        <f>'RESUMEN REGION'!A161</f>
        <v>0</v>
      </c>
      <c r="B155" s="679">
        <f>'RESUMEN REGION'!B161</f>
        <v>0</v>
      </c>
      <c r="C155" s="679">
        <f>'RESUMEN REGION'!C161</f>
        <v>0</v>
      </c>
      <c r="D155" s="595">
        <f>'RESUMEN REGION'!E161</f>
        <v>0</v>
      </c>
      <c r="E155" s="596" t="str">
        <f t="shared" si="20"/>
        <v/>
      </c>
      <c r="F155" s="18"/>
      <c r="G155" s="681"/>
      <c r="H155" s="680"/>
      <c r="I155" s="681"/>
      <c r="J155" s="681"/>
      <c r="K155" s="680"/>
      <c r="L155" s="681"/>
      <c r="M155" s="681"/>
      <c r="N155" s="680"/>
      <c r="O155" s="682"/>
      <c r="P155" s="681"/>
      <c r="Q155" s="681"/>
      <c r="R155" s="681"/>
      <c r="S155" s="681"/>
      <c r="T155" s="681"/>
      <c r="U155" s="520"/>
      <c r="V155" s="19"/>
      <c r="W155" s="7"/>
      <c r="X155" s="292" t="str">
        <f t="shared" si="21"/>
        <v/>
      </c>
      <c r="Y155" s="292" t="str">
        <f t="shared" si="22"/>
        <v/>
      </c>
      <c r="Z155" s="292" t="str">
        <f t="shared" si="23"/>
        <v/>
      </c>
      <c r="AA155" s="293" t="str">
        <f t="shared" si="24"/>
        <v/>
      </c>
      <c r="AB155" s="284" t="str">
        <f t="shared" si="25"/>
        <v/>
      </c>
      <c r="AC155" s="284"/>
      <c r="AD155" s="284"/>
      <c r="AE155" s="284"/>
      <c r="AF155" s="284"/>
      <c r="AG155" s="284"/>
      <c r="AH155" s="284"/>
      <c r="AI155" s="284"/>
      <c r="AJ155" s="284"/>
      <c r="AK155" s="284"/>
      <c r="AL155" s="294" t="str">
        <f>+IF('EV ADM FINANCIERA'!F155="X",'EV ADM FINANCIERA'!$F$8,IF('EV ADM FINANCIERA'!G155="X",'EV ADM FINANCIERA'!$G$8,IF('EV ADM FINANCIERA'!H155="X",'EV ADM FINANCIERA'!$H$8,"")))</f>
        <v/>
      </c>
      <c r="AM155" s="294" t="str">
        <f>+IF('EV ADM FINANCIERA'!I155="X",'EV ADM FINANCIERA'!$F$8,IF('EV ADM FINANCIERA'!J155="X",'EV ADM FINANCIERA'!$G$8,IF('EV ADM FINANCIERA'!K155="X",'EV ADM FINANCIERA'!$H$8,"")))</f>
        <v/>
      </c>
      <c r="AN155" s="294" t="str">
        <f>+IF('EV ADM FINANCIERA'!L155="X",'EV ADM FINANCIERA'!$F$8,IF('EV ADM FINANCIERA'!M155="X",'EV ADM FINANCIERA'!$G$8,IF('EV ADM FINANCIERA'!N155="X",'EV ADM FINANCIERA'!$H$8,"")))</f>
        <v/>
      </c>
      <c r="AO155" s="294" t="str">
        <f>+IF('EV ADM FINANCIERA'!O155="X",'EV ADM FINANCIERA'!$O$8,IF('EV ADM FINANCIERA'!P155="X",'EV ADM FINANCIERA'!$P$8,""))</f>
        <v/>
      </c>
    </row>
    <row r="156" spans="1:41" hidden="1" x14ac:dyDescent="0.2">
      <c r="A156" s="679">
        <f>'RESUMEN REGION'!A162</f>
        <v>0</v>
      </c>
      <c r="B156" s="679">
        <f>'RESUMEN REGION'!B162</f>
        <v>0</v>
      </c>
      <c r="C156" s="679">
        <f>'RESUMEN REGION'!C162</f>
        <v>0</v>
      </c>
      <c r="D156" s="595">
        <f>'RESUMEN REGION'!E162</f>
        <v>0</v>
      </c>
      <c r="E156" s="596" t="str">
        <f t="shared" si="20"/>
        <v/>
      </c>
      <c r="F156" s="18"/>
      <c r="G156" s="681"/>
      <c r="H156" s="680"/>
      <c r="I156" s="681"/>
      <c r="J156" s="681"/>
      <c r="K156" s="680"/>
      <c r="L156" s="681"/>
      <c r="M156" s="681"/>
      <c r="N156" s="680"/>
      <c r="O156" s="682"/>
      <c r="P156" s="681"/>
      <c r="Q156" s="681"/>
      <c r="R156" s="681"/>
      <c r="S156" s="681"/>
      <c r="T156" s="681"/>
      <c r="U156" s="520"/>
      <c r="V156" s="19"/>
      <c r="W156" s="7"/>
      <c r="X156" s="292" t="str">
        <f t="shared" si="21"/>
        <v/>
      </c>
      <c r="Y156" s="292" t="str">
        <f t="shared" si="22"/>
        <v/>
      </c>
      <c r="Z156" s="292" t="str">
        <f t="shared" si="23"/>
        <v/>
      </c>
      <c r="AA156" s="293" t="str">
        <f t="shared" si="24"/>
        <v/>
      </c>
      <c r="AB156" s="284" t="str">
        <f t="shared" si="25"/>
        <v/>
      </c>
      <c r="AC156" s="284"/>
      <c r="AD156" s="284"/>
      <c r="AE156" s="284"/>
      <c r="AF156" s="284"/>
      <c r="AG156" s="284"/>
      <c r="AH156" s="284"/>
      <c r="AI156" s="284"/>
      <c r="AJ156" s="284"/>
      <c r="AK156" s="284"/>
      <c r="AL156" s="294" t="str">
        <f>+IF('EV ADM FINANCIERA'!F156="X",'EV ADM FINANCIERA'!$F$8,IF('EV ADM FINANCIERA'!G156="X",'EV ADM FINANCIERA'!$G$8,IF('EV ADM FINANCIERA'!H156="X",'EV ADM FINANCIERA'!$H$8,"")))</f>
        <v/>
      </c>
      <c r="AM156" s="294" t="str">
        <f>+IF('EV ADM FINANCIERA'!I156="X",'EV ADM FINANCIERA'!$F$8,IF('EV ADM FINANCIERA'!J156="X",'EV ADM FINANCIERA'!$G$8,IF('EV ADM FINANCIERA'!K156="X",'EV ADM FINANCIERA'!$H$8,"")))</f>
        <v/>
      </c>
      <c r="AN156" s="294" t="str">
        <f>+IF('EV ADM FINANCIERA'!L156="X",'EV ADM FINANCIERA'!$F$8,IF('EV ADM FINANCIERA'!M156="X",'EV ADM FINANCIERA'!$G$8,IF('EV ADM FINANCIERA'!N156="X",'EV ADM FINANCIERA'!$H$8,"")))</f>
        <v/>
      </c>
      <c r="AO156" s="294" t="str">
        <f>+IF('EV ADM FINANCIERA'!O156="X",'EV ADM FINANCIERA'!$O$8,IF('EV ADM FINANCIERA'!P156="X",'EV ADM FINANCIERA'!$P$8,""))</f>
        <v/>
      </c>
    </row>
    <row r="157" spans="1:41" hidden="1" x14ac:dyDescent="0.2">
      <c r="A157" s="679">
        <f>'RESUMEN REGION'!A163</f>
        <v>0</v>
      </c>
      <c r="B157" s="679">
        <f>'RESUMEN REGION'!B163</f>
        <v>0</v>
      </c>
      <c r="C157" s="679">
        <f>'RESUMEN REGION'!C163</f>
        <v>0</v>
      </c>
      <c r="D157" s="595">
        <f>'RESUMEN REGION'!E163</f>
        <v>0</v>
      </c>
      <c r="E157" s="596" t="str">
        <f t="shared" si="20"/>
        <v/>
      </c>
      <c r="F157" s="18"/>
      <c r="G157" s="681"/>
      <c r="H157" s="680"/>
      <c r="I157" s="681"/>
      <c r="J157" s="681"/>
      <c r="K157" s="680"/>
      <c r="L157" s="681"/>
      <c r="M157" s="681"/>
      <c r="N157" s="680"/>
      <c r="O157" s="682"/>
      <c r="P157" s="681"/>
      <c r="Q157" s="681"/>
      <c r="R157" s="681"/>
      <c r="S157" s="681"/>
      <c r="T157" s="681"/>
      <c r="U157" s="520"/>
      <c r="V157" s="19"/>
      <c r="W157" s="7"/>
      <c r="X157" s="292" t="str">
        <f t="shared" si="21"/>
        <v/>
      </c>
      <c r="Y157" s="292" t="str">
        <f t="shared" si="22"/>
        <v/>
      </c>
      <c r="Z157" s="292" t="str">
        <f t="shared" si="23"/>
        <v/>
      </c>
      <c r="AA157" s="293" t="str">
        <f t="shared" si="24"/>
        <v/>
      </c>
      <c r="AB157" s="284" t="str">
        <f t="shared" si="25"/>
        <v/>
      </c>
      <c r="AC157" s="284"/>
      <c r="AD157" s="284"/>
      <c r="AE157" s="284"/>
      <c r="AF157" s="284"/>
      <c r="AG157" s="284"/>
      <c r="AH157" s="284"/>
      <c r="AI157" s="284"/>
      <c r="AJ157" s="284"/>
      <c r="AK157" s="284"/>
      <c r="AL157" s="294" t="str">
        <f>+IF('EV ADM FINANCIERA'!F157="X",'EV ADM FINANCIERA'!$F$8,IF('EV ADM FINANCIERA'!G157="X",'EV ADM FINANCIERA'!$G$8,IF('EV ADM FINANCIERA'!H157="X",'EV ADM FINANCIERA'!$H$8,"")))</f>
        <v/>
      </c>
      <c r="AM157" s="294" t="str">
        <f>+IF('EV ADM FINANCIERA'!I157="X",'EV ADM FINANCIERA'!$F$8,IF('EV ADM FINANCIERA'!J157="X",'EV ADM FINANCIERA'!$G$8,IF('EV ADM FINANCIERA'!K157="X",'EV ADM FINANCIERA'!$H$8,"")))</f>
        <v/>
      </c>
      <c r="AN157" s="294" t="str">
        <f>+IF('EV ADM FINANCIERA'!L157="X",'EV ADM FINANCIERA'!$F$8,IF('EV ADM FINANCIERA'!M157="X",'EV ADM FINANCIERA'!$G$8,IF('EV ADM FINANCIERA'!N157="X",'EV ADM FINANCIERA'!$H$8,"")))</f>
        <v/>
      </c>
      <c r="AO157" s="294" t="str">
        <f>+IF('EV ADM FINANCIERA'!O157="X",'EV ADM FINANCIERA'!$O$8,IF('EV ADM FINANCIERA'!P157="X",'EV ADM FINANCIERA'!$P$8,""))</f>
        <v/>
      </c>
    </row>
    <row r="158" spans="1:41" hidden="1" x14ac:dyDescent="0.2">
      <c r="A158" s="679">
        <f>'RESUMEN REGION'!A164</f>
        <v>0</v>
      </c>
      <c r="B158" s="679">
        <f>'RESUMEN REGION'!B164</f>
        <v>0</v>
      </c>
      <c r="C158" s="679">
        <f>'RESUMEN REGION'!C164</f>
        <v>0</v>
      </c>
      <c r="D158" s="595">
        <f>'RESUMEN REGION'!E164</f>
        <v>0</v>
      </c>
      <c r="E158" s="596" t="str">
        <f t="shared" si="20"/>
        <v/>
      </c>
      <c r="F158" s="18"/>
      <c r="G158" s="681"/>
      <c r="H158" s="680"/>
      <c r="I158" s="681"/>
      <c r="J158" s="681"/>
      <c r="K158" s="680"/>
      <c r="L158" s="681"/>
      <c r="M158" s="681"/>
      <c r="N158" s="680"/>
      <c r="O158" s="682"/>
      <c r="P158" s="681"/>
      <c r="Q158" s="681"/>
      <c r="R158" s="681"/>
      <c r="S158" s="681"/>
      <c r="T158" s="681"/>
      <c r="U158" s="520"/>
      <c r="V158" s="19"/>
      <c r="W158" s="7"/>
      <c r="X158" s="292" t="str">
        <f t="shared" si="21"/>
        <v/>
      </c>
      <c r="Y158" s="292" t="str">
        <f t="shared" si="22"/>
        <v/>
      </c>
      <c r="Z158" s="292" t="str">
        <f t="shared" si="23"/>
        <v/>
      </c>
      <c r="AA158" s="293" t="str">
        <f t="shared" si="24"/>
        <v/>
      </c>
      <c r="AB158" s="284" t="str">
        <f t="shared" si="25"/>
        <v/>
      </c>
      <c r="AC158" s="284"/>
      <c r="AD158" s="284"/>
      <c r="AE158" s="284"/>
      <c r="AF158" s="284"/>
      <c r="AG158" s="284"/>
      <c r="AH158" s="284"/>
      <c r="AI158" s="284"/>
      <c r="AJ158" s="284"/>
      <c r="AK158" s="284"/>
      <c r="AL158" s="294" t="str">
        <f>+IF('EV ADM FINANCIERA'!F158="X",'EV ADM FINANCIERA'!$F$8,IF('EV ADM FINANCIERA'!G158="X",'EV ADM FINANCIERA'!$G$8,IF('EV ADM FINANCIERA'!H158="X",'EV ADM FINANCIERA'!$H$8,"")))</f>
        <v/>
      </c>
      <c r="AM158" s="294" t="str">
        <f>+IF('EV ADM FINANCIERA'!I158="X",'EV ADM FINANCIERA'!$F$8,IF('EV ADM FINANCIERA'!J158="X",'EV ADM FINANCIERA'!$G$8,IF('EV ADM FINANCIERA'!K158="X",'EV ADM FINANCIERA'!$H$8,"")))</f>
        <v/>
      </c>
      <c r="AN158" s="294" t="str">
        <f>+IF('EV ADM FINANCIERA'!L158="X",'EV ADM FINANCIERA'!$F$8,IF('EV ADM FINANCIERA'!M158="X",'EV ADM FINANCIERA'!$G$8,IF('EV ADM FINANCIERA'!N158="X",'EV ADM FINANCIERA'!$H$8,"")))</f>
        <v/>
      </c>
      <c r="AO158" s="294" t="str">
        <f>+IF('EV ADM FINANCIERA'!O158="X",'EV ADM FINANCIERA'!$O$8,IF('EV ADM FINANCIERA'!P158="X",'EV ADM FINANCIERA'!$P$8,""))</f>
        <v/>
      </c>
    </row>
    <row r="159" spans="1:41" hidden="1" x14ac:dyDescent="0.2">
      <c r="A159" s="679">
        <f>'RESUMEN REGION'!A165</f>
        <v>0</v>
      </c>
      <c r="B159" s="679">
        <f>'RESUMEN REGION'!B165</f>
        <v>0</v>
      </c>
      <c r="C159" s="679">
        <f>'RESUMEN REGION'!C165</f>
        <v>0</v>
      </c>
      <c r="D159" s="595">
        <f>'RESUMEN REGION'!E165</f>
        <v>0</v>
      </c>
      <c r="E159" s="596" t="str">
        <f t="shared" si="20"/>
        <v/>
      </c>
      <c r="F159" s="18"/>
      <c r="G159" s="681"/>
      <c r="H159" s="680"/>
      <c r="I159" s="681"/>
      <c r="J159" s="681"/>
      <c r="K159" s="680"/>
      <c r="L159" s="681"/>
      <c r="M159" s="681"/>
      <c r="N159" s="680"/>
      <c r="O159" s="682"/>
      <c r="P159" s="681"/>
      <c r="Q159" s="681"/>
      <c r="R159" s="681"/>
      <c r="S159" s="681"/>
      <c r="T159" s="681"/>
      <c r="U159" s="520"/>
      <c r="V159" s="19"/>
      <c r="W159" s="7"/>
      <c r="X159" s="292" t="str">
        <f t="shared" si="21"/>
        <v/>
      </c>
      <c r="Y159" s="292" t="str">
        <f t="shared" si="22"/>
        <v/>
      </c>
      <c r="Z159" s="292" t="str">
        <f t="shared" si="23"/>
        <v/>
      </c>
      <c r="AA159" s="293" t="str">
        <f t="shared" si="24"/>
        <v/>
      </c>
      <c r="AB159" s="284" t="str">
        <f t="shared" si="25"/>
        <v/>
      </c>
      <c r="AC159" s="284"/>
      <c r="AD159" s="284"/>
      <c r="AE159" s="284"/>
      <c r="AF159" s="284"/>
      <c r="AG159" s="284"/>
      <c r="AH159" s="284"/>
      <c r="AI159" s="284"/>
      <c r="AJ159" s="284"/>
      <c r="AK159" s="284"/>
      <c r="AL159" s="294" t="str">
        <f>+IF('EV ADM FINANCIERA'!F159="X",'EV ADM FINANCIERA'!$F$8,IF('EV ADM FINANCIERA'!G159="X",'EV ADM FINANCIERA'!$G$8,IF('EV ADM FINANCIERA'!H159="X",'EV ADM FINANCIERA'!$H$8,"")))</f>
        <v/>
      </c>
      <c r="AM159" s="294" t="str">
        <f>+IF('EV ADM FINANCIERA'!I159="X",'EV ADM FINANCIERA'!$F$8,IF('EV ADM FINANCIERA'!J159="X",'EV ADM FINANCIERA'!$G$8,IF('EV ADM FINANCIERA'!K159="X",'EV ADM FINANCIERA'!$H$8,"")))</f>
        <v/>
      </c>
      <c r="AN159" s="294" t="str">
        <f>+IF('EV ADM FINANCIERA'!L159="X",'EV ADM FINANCIERA'!$F$8,IF('EV ADM FINANCIERA'!M159="X",'EV ADM FINANCIERA'!$G$8,IF('EV ADM FINANCIERA'!N159="X",'EV ADM FINANCIERA'!$H$8,"")))</f>
        <v/>
      </c>
      <c r="AO159" s="294" t="str">
        <f>+IF('EV ADM FINANCIERA'!O159="X",'EV ADM FINANCIERA'!$O$8,IF('EV ADM FINANCIERA'!P159="X",'EV ADM FINANCIERA'!$P$8,""))</f>
        <v/>
      </c>
    </row>
    <row r="160" spans="1:41" hidden="1" x14ac:dyDescent="0.2">
      <c r="A160" s="679">
        <f>'RESUMEN REGION'!A166</f>
        <v>0</v>
      </c>
      <c r="B160" s="679">
        <f>'RESUMEN REGION'!B166</f>
        <v>0</v>
      </c>
      <c r="C160" s="679">
        <f>'RESUMEN REGION'!C166</f>
        <v>0</v>
      </c>
      <c r="D160" s="595">
        <f>'RESUMEN REGION'!E166</f>
        <v>0</v>
      </c>
      <c r="E160" s="596" t="str">
        <f t="shared" si="20"/>
        <v/>
      </c>
      <c r="F160" s="18"/>
      <c r="G160" s="681"/>
      <c r="H160" s="680"/>
      <c r="I160" s="681"/>
      <c r="J160" s="681"/>
      <c r="K160" s="680"/>
      <c r="L160" s="681"/>
      <c r="M160" s="681"/>
      <c r="N160" s="680"/>
      <c r="O160" s="682"/>
      <c r="P160" s="681"/>
      <c r="Q160" s="681"/>
      <c r="R160" s="681"/>
      <c r="S160" s="681"/>
      <c r="T160" s="681"/>
      <c r="U160" s="520"/>
      <c r="V160" s="19"/>
      <c r="W160" s="7"/>
      <c r="X160" s="292" t="str">
        <f t="shared" si="21"/>
        <v/>
      </c>
      <c r="Y160" s="292" t="str">
        <f t="shared" si="22"/>
        <v/>
      </c>
      <c r="Z160" s="292" t="str">
        <f t="shared" si="23"/>
        <v/>
      </c>
      <c r="AA160" s="293" t="str">
        <f t="shared" si="24"/>
        <v/>
      </c>
      <c r="AB160" s="284" t="str">
        <f t="shared" si="25"/>
        <v/>
      </c>
      <c r="AC160" s="284"/>
      <c r="AD160" s="284"/>
      <c r="AE160" s="284"/>
      <c r="AF160" s="284"/>
      <c r="AG160" s="284"/>
      <c r="AH160" s="284"/>
      <c r="AI160" s="284"/>
      <c r="AJ160" s="284"/>
      <c r="AK160" s="284"/>
      <c r="AL160" s="294" t="str">
        <f>+IF('EV ADM FINANCIERA'!F160="X",'EV ADM FINANCIERA'!$F$8,IF('EV ADM FINANCIERA'!G160="X",'EV ADM FINANCIERA'!$G$8,IF('EV ADM FINANCIERA'!H160="X",'EV ADM FINANCIERA'!$H$8,"")))</f>
        <v/>
      </c>
      <c r="AM160" s="294" t="str">
        <f>+IF('EV ADM FINANCIERA'!I160="X",'EV ADM FINANCIERA'!$F$8,IF('EV ADM FINANCIERA'!J160="X",'EV ADM FINANCIERA'!$G$8,IF('EV ADM FINANCIERA'!K160="X",'EV ADM FINANCIERA'!$H$8,"")))</f>
        <v/>
      </c>
      <c r="AN160" s="294" t="str">
        <f>+IF('EV ADM FINANCIERA'!L160="X",'EV ADM FINANCIERA'!$F$8,IF('EV ADM FINANCIERA'!M160="X",'EV ADM FINANCIERA'!$G$8,IF('EV ADM FINANCIERA'!N160="X",'EV ADM FINANCIERA'!$H$8,"")))</f>
        <v/>
      </c>
      <c r="AO160" s="294" t="str">
        <f>+IF('EV ADM FINANCIERA'!O160="X",'EV ADM FINANCIERA'!$O$8,IF('EV ADM FINANCIERA'!P160="X",'EV ADM FINANCIERA'!$P$8,""))</f>
        <v/>
      </c>
    </row>
    <row r="161" spans="1:41" hidden="1" x14ac:dyDescent="0.2">
      <c r="A161" s="679">
        <f>'RESUMEN REGION'!A167</f>
        <v>0</v>
      </c>
      <c r="B161" s="679">
        <f>'RESUMEN REGION'!B167</f>
        <v>0</v>
      </c>
      <c r="C161" s="679">
        <f>'RESUMEN REGION'!C167</f>
        <v>0</v>
      </c>
      <c r="D161" s="595">
        <f>'RESUMEN REGION'!E167</f>
        <v>0</v>
      </c>
      <c r="E161" s="596" t="str">
        <f t="shared" si="20"/>
        <v/>
      </c>
      <c r="F161" s="18"/>
      <c r="G161" s="681"/>
      <c r="H161" s="680"/>
      <c r="I161" s="681"/>
      <c r="J161" s="681"/>
      <c r="K161" s="680"/>
      <c r="L161" s="681"/>
      <c r="M161" s="681"/>
      <c r="N161" s="680"/>
      <c r="O161" s="682"/>
      <c r="P161" s="681"/>
      <c r="Q161" s="681"/>
      <c r="R161" s="681"/>
      <c r="S161" s="681"/>
      <c r="T161" s="681"/>
      <c r="U161" s="520"/>
      <c r="V161" s="19"/>
      <c r="W161" s="7"/>
      <c r="X161" s="292" t="str">
        <f t="shared" si="21"/>
        <v/>
      </c>
      <c r="Y161" s="292" t="str">
        <f t="shared" si="22"/>
        <v/>
      </c>
      <c r="Z161" s="292" t="str">
        <f t="shared" si="23"/>
        <v/>
      </c>
      <c r="AA161" s="293" t="str">
        <f t="shared" si="24"/>
        <v/>
      </c>
      <c r="AB161" s="284" t="str">
        <f t="shared" si="25"/>
        <v/>
      </c>
      <c r="AC161" s="284"/>
      <c r="AD161" s="284"/>
      <c r="AE161" s="284"/>
      <c r="AF161" s="284"/>
      <c r="AG161" s="284"/>
      <c r="AH161" s="284"/>
      <c r="AI161" s="284"/>
      <c r="AJ161" s="284"/>
      <c r="AK161" s="284"/>
      <c r="AL161" s="294" t="str">
        <f>+IF('EV ADM FINANCIERA'!F161="X",'EV ADM FINANCIERA'!$F$8,IF('EV ADM FINANCIERA'!G161="X",'EV ADM FINANCIERA'!$G$8,IF('EV ADM FINANCIERA'!H161="X",'EV ADM FINANCIERA'!$H$8,"")))</f>
        <v/>
      </c>
      <c r="AM161" s="294" t="str">
        <f>+IF('EV ADM FINANCIERA'!I161="X",'EV ADM FINANCIERA'!$F$8,IF('EV ADM FINANCIERA'!J161="X",'EV ADM FINANCIERA'!$G$8,IF('EV ADM FINANCIERA'!K161="X",'EV ADM FINANCIERA'!$H$8,"")))</f>
        <v/>
      </c>
      <c r="AN161" s="294" t="str">
        <f>+IF('EV ADM FINANCIERA'!L161="X",'EV ADM FINANCIERA'!$F$8,IF('EV ADM FINANCIERA'!M161="X",'EV ADM FINANCIERA'!$G$8,IF('EV ADM FINANCIERA'!N161="X",'EV ADM FINANCIERA'!$H$8,"")))</f>
        <v/>
      </c>
      <c r="AO161" s="294" t="str">
        <f>+IF('EV ADM FINANCIERA'!O161="X",'EV ADM FINANCIERA'!$O$8,IF('EV ADM FINANCIERA'!P161="X",'EV ADM FINANCIERA'!$P$8,""))</f>
        <v/>
      </c>
    </row>
    <row r="162" spans="1:41" hidden="1" x14ac:dyDescent="0.2">
      <c r="A162" s="679">
        <f>'RESUMEN REGION'!A168</f>
        <v>0</v>
      </c>
      <c r="B162" s="679">
        <f>'RESUMEN REGION'!B168</f>
        <v>0</v>
      </c>
      <c r="C162" s="679">
        <f>'RESUMEN REGION'!C168</f>
        <v>0</v>
      </c>
      <c r="D162" s="595">
        <f>'RESUMEN REGION'!E168</f>
        <v>0</v>
      </c>
      <c r="E162" s="596" t="str">
        <f t="shared" si="20"/>
        <v/>
      </c>
      <c r="F162" s="18"/>
      <c r="G162" s="681"/>
      <c r="H162" s="680"/>
      <c r="I162" s="681"/>
      <c r="J162" s="681"/>
      <c r="K162" s="680"/>
      <c r="L162" s="681"/>
      <c r="M162" s="681"/>
      <c r="N162" s="680"/>
      <c r="O162" s="682"/>
      <c r="P162" s="681"/>
      <c r="Q162" s="681"/>
      <c r="R162" s="681"/>
      <c r="S162" s="681"/>
      <c r="T162" s="681"/>
      <c r="U162" s="520"/>
      <c r="V162" s="19"/>
      <c r="W162" s="7"/>
      <c r="X162" s="292" t="str">
        <f t="shared" si="21"/>
        <v/>
      </c>
      <c r="Y162" s="292" t="str">
        <f t="shared" si="22"/>
        <v/>
      </c>
      <c r="Z162" s="292" t="str">
        <f t="shared" si="23"/>
        <v/>
      </c>
      <c r="AA162" s="293" t="str">
        <f t="shared" si="24"/>
        <v/>
      </c>
      <c r="AB162" s="284" t="str">
        <f t="shared" si="25"/>
        <v/>
      </c>
      <c r="AC162" s="284"/>
      <c r="AD162" s="284"/>
      <c r="AE162" s="284"/>
      <c r="AF162" s="284"/>
      <c r="AG162" s="284"/>
      <c r="AH162" s="284"/>
      <c r="AI162" s="284"/>
      <c r="AJ162" s="284"/>
      <c r="AK162" s="284"/>
      <c r="AL162" s="294" t="str">
        <f>+IF('EV ADM FINANCIERA'!F162="X",'EV ADM FINANCIERA'!$F$8,IF('EV ADM FINANCIERA'!G162="X",'EV ADM FINANCIERA'!$G$8,IF('EV ADM FINANCIERA'!H162="X",'EV ADM FINANCIERA'!$H$8,"")))</f>
        <v/>
      </c>
      <c r="AM162" s="294" t="str">
        <f>+IF('EV ADM FINANCIERA'!I162="X",'EV ADM FINANCIERA'!$F$8,IF('EV ADM FINANCIERA'!J162="X",'EV ADM FINANCIERA'!$G$8,IF('EV ADM FINANCIERA'!K162="X",'EV ADM FINANCIERA'!$H$8,"")))</f>
        <v/>
      </c>
      <c r="AN162" s="294" t="str">
        <f>+IF('EV ADM FINANCIERA'!L162="X",'EV ADM FINANCIERA'!$F$8,IF('EV ADM FINANCIERA'!M162="X",'EV ADM FINANCIERA'!$G$8,IF('EV ADM FINANCIERA'!N162="X",'EV ADM FINANCIERA'!$H$8,"")))</f>
        <v/>
      </c>
      <c r="AO162" s="294" t="str">
        <f>+IF('EV ADM FINANCIERA'!O162="X",'EV ADM FINANCIERA'!$O$8,IF('EV ADM FINANCIERA'!P162="X",'EV ADM FINANCIERA'!$P$8,""))</f>
        <v/>
      </c>
    </row>
    <row r="163" spans="1:41" hidden="1" x14ac:dyDescent="0.2">
      <c r="A163" s="679">
        <f>'RESUMEN REGION'!A169</f>
        <v>0</v>
      </c>
      <c r="B163" s="679">
        <f>'RESUMEN REGION'!B169</f>
        <v>0</v>
      </c>
      <c r="C163" s="679">
        <f>'RESUMEN REGION'!C169</f>
        <v>0</v>
      </c>
      <c r="D163" s="595">
        <f>'RESUMEN REGION'!E169</f>
        <v>0</v>
      </c>
      <c r="E163" s="596" t="str">
        <f t="shared" si="20"/>
        <v/>
      </c>
      <c r="F163" s="18"/>
      <c r="G163" s="681"/>
      <c r="H163" s="680"/>
      <c r="I163" s="681"/>
      <c r="J163" s="681"/>
      <c r="K163" s="680"/>
      <c r="L163" s="681"/>
      <c r="M163" s="681"/>
      <c r="N163" s="680"/>
      <c r="O163" s="682"/>
      <c r="P163" s="681"/>
      <c r="Q163" s="681"/>
      <c r="R163" s="681"/>
      <c r="S163" s="681"/>
      <c r="T163" s="681"/>
      <c r="U163" s="520"/>
      <c r="V163" s="19"/>
      <c r="W163" s="7"/>
      <c r="X163" s="292" t="str">
        <f t="shared" si="21"/>
        <v/>
      </c>
      <c r="Y163" s="292" t="str">
        <f t="shared" si="22"/>
        <v/>
      </c>
      <c r="Z163" s="292" t="str">
        <f t="shared" si="23"/>
        <v/>
      </c>
      <c r="AA163" s="293" t="str">
        <f t="shared" si="24"/>
        <v/>
      </c>
      <c r="AB163" s="284" t="str">
        <f t="shared" si="25"/>
        <v/>
      </c>
      <c r="AC163" s="284"/>
      <c r="AD163" s="284"/>
      <c r="AE163" s="284"/>
      <c r="AF163" s="284"/>
      <c r="AG163" s="284"/>
      <c r="AH163" s="284"/>
      <c r="AI163" s="284"/>
      <c r="AJ163" s="284"/>
      <c r="AK163" s="284"/>
      <c r="AL163" s="294" t="str">
        <f>+IF('EV ADM FINANCIERA'!F163="X",'EV ADM FINANCIERA'!$F$8,IF('EV ADM FINANCIERA'!G163="X",'EV ADM FINANCIERA'!$G$8,IF('EV ADM FINANCIERA'!H163="X",'EV ADM FINANCIERA'!$H$8,"")))</f>
        <v/>
      </c>
      <c r="AM163" s="294" t="str">
        <f>+IF('EV ADM FINANCIERA'!I163="X",'EV ADM FINANCIERA'!$F$8,IF('EV ADM FINANCIERA'!J163="X",'EV ADM FINANCIERA'!$G$8,IF('EV ADM FINANCIERA'!K163="X",'EV ADM FINANCIERA'!$H$8,"")))</f>
        <v/>
      </c>
      <c r="AN163" s="294" t="str">
        <f>+IF('EV ADM FINANCIERA'!L163="X",'EV ADM FINANCIERA'!$F$8,IF('EV ADM FINANCIERA'!M163="X",'EV ADM FINANCIERA'!$G$8,IF('EV ADM FINANCIERA'!N163="X",'EV ADM FINANCIERA'!$H$8,"")))</f>
        <v/>
      </c>
      <c r="AO163" s="294" t="str">
        <f>+IF('EV ADM FINANCIERA'!O163="X",'EV ADM FINANCIERA'!$O$8,IF('EV ADM FINANCIERA'!P163="X",'EV ADM FINANCIERA'!$P$8,""))</f>
        <v/>
      </c>
    </row>
    <row r="164" spans="1:41" hidden="1" x14ac:dyDescent="0.2">
      <c r="A164" s="679">
        <f>'RESUMEN REGION'!A170</f>
        <v>0</v>
      </c>
      <c r="B164" s="679">
        <f>'RESUMEN REGION'!B170</f>
        <v>0</v>
      </c>
      <c r="C164" s="679">
        <f>'RESUMEN REGION'!C170</f>
        <v>0</v>
      </c>
      <c r="D164" s="595">
        <f>'RESUMEN REGION'!E170</f>
        <v>0</v>
      </c>
      <c r="E164" s="596" t="str">
        <f t="shared" si="20"/>
        <v/>
      </c>
      <c r="F164" s="18"/>
      <c r="G164" s="681"/>
      <c r="H164" s="680"/>
      <c r="I164" s="681"/>
      <c r="J164" s="681"/>
      <c r="K164" s="680"/>
      <c r="L164" s="681"/>
      <c r="M164" s="681"/>
      <c r="N164" s="680"/>
      <c r="O164" s="682"/>
      <c r="P164" s="681"/>
      <c r="Q164" s="681"/>
      <c r="R164" s="681"/>
      <c r="S164" s="681"/>
      <c r="T164" s="681"/>
      <c r="U164" s="520"/>
      <c r="V164" s="19"/>
      <c r="W164" s="7"/>
      <c r="X164" s="292" t="str">
        <f t="shared" si="21"/>
        <v/>
      </c>
      <c r="Y164" s="292" t="str">
        <f t="shared" si="22"/>
        <v/>
      </c>
      <c r="Z164" s="292" t="str">
        <f t="shared" si="23"/>
        <v/>
      </c>
      <c r="AA164" s="293" t="str">
        <f t="shared" si="24"/>
        <v/>
      </c>
      <c r="AB164" s="284" t="str">
        <f t="shared" si="25"/>
        <v/>
      </c>
      <c r="AC164" s="284"/>
      <c r="AD164" s="284"/>
      <c r="AE164" s="284"/>
      <c r="AF164" s="284"/>
      <c r="AG164" s="284"/>
      <c r="AH164" s="284"/>
      <c r="AI164" s="284"/>
      <c r="AJ164" s="284"/>
      <c r="AK164" s="284"/>
      <c r="AL164" s="294" t="str">
        <f>+IF('EV ADM FINANCIERA'!F164="X",'EV ADM FINANCIERA'!$F$8,IF('EV ADM FINANCIERA'!G164="X",'EV ADM FINANCIERA'!$G$8,IF('EV ADM FINANCIERA'!H164="X",'EV ADM FINANCIERA'!$H$8,"")))</f>
        <v/>
      </c>
      <c r="AM164" s="294" t="str">
        <f>+IF('EV ADM FINANCIERA'!I164="X",'EV ADM FINANCIERA'!$F$8,IF('EV ADM FINANCIERA'!J164="X",'EV ADM FINANCIERA'!$G$8,IF('EV ADM FINANCIERA'!K164="X",'EV ADM FINANCIERA'!$H$8,"")))</f>
        <v/>
      </c>
      <c r="AN164" s="294" t="str">
        <f>+IF('EV ADM FINANCIERA'!L164="X",'EV ADM FINANCIERA'!$F$8,IF('EV ADM FINANCIERA'!M164="X",'EV ADM FINANCIERA'!$G$8,IF('EV ADM FINANCIERA'!N164="X",'EV ADM FINANCIERA'!$H$8,"")))</f>
        <v/>
      </c>
      <c r="AO164" s="294" t="str">
        <f>+IF('EV ADM FINANCIERA'!O164="X",'EV ADM FINANCIERA'!$O$8,IF('EV ADM FINANCIERA'!P164="X",'EV ADM FINANCIERA'!$P$8,""))</f>
        <v/>
      </c>
    </row>
    <row r="165" spans="1:41" hidden="1" x14ac:dyDescent="0.2">
      <c r="A165" s="679">
        <f>'RESUMEN REGION'!A171</f>
        <v>0</v>
      </c>
      <c r="B165" s="679">
        <f>'RESUMEN REGION'!B171</f>
        <v>0</v>
      </c>
      <c r="C165" s="679">
        <f>'RESUMEN REGION'!C171</f>
        <v>0</v>
      </c>
      <c r="D165" s="595">
        <f>'RESUMEN REGION'!E171</f>
        <v>0</v>
      </c>
      <c r="E165" s="596" t="str">
        <f t="shared" si="20"/>
        <v/>
      </c>
      <c r="F165" s="18"/>
      <c r="G165" s="681"/>
      <c r="H165" s="680"/>
      <c r="I165" s="681"/>
      <c r="J165" s="681"/>
      <c r="K165" s="680"/>
      <c r="L165" s="681"/>
      <c r="M165" s="681"/>
      <c r="N165" s="680"/>
      <c r="O165" s="682"/>
      <c r="P165" s="681"/>
      <c r="Q165" s="681"/>
      <c r="R165" s="681"/>
      <c r="S165" s="681"/>
      <c r="T165" s="681"/>
      <c r="U165" s="520"/>
      <c r="V165" s="19"/>
      <c r="W165" s="7"/>
      <c r="X165" s="292" t="str">
        <f t="shared" si="21"/>
        <v/>
      </c>
      <c r="Y165" s="292" t="str">
        <f t="shared" si="22"/>
        <v/>
      </c>
      <c r="Z165" s="292" t="str">
        <f t="shared" si="23"/>
        <v/>
      </c>
      <c r="AA165" s="293" t="str">
        <f t="shared" si="24"/>
        <v/>
      </c>
      <c r="AB165" s="284" t="str">
        <f t="shared" si="25"/>
        <v/>
      </c>
      <c r="AC165" s="284"/>
      <c r="AD165" s="284"/>
      <c r="AE165" s="284"/>
      <c r="AF165" s="284"/>
      <c r="AG165" s="284"/>
      <c r="AH165" s="284"/>
      <c r="AI165" s="284"/>
      <c r="AJ165" s="284"/>
      <c r="AK165" s="284"/>
      <c r="AL165" s="294" t="str">
        <f>+IF('EV ADM FINANCIERA'!F165="X",'EV ADM FINANCIERA'!$F$8,IF('EV ADM FINANCIERA'!G165="X",'EV ADM FINANCIERA'!$G$8,IF('EV ADM FINANCIERA'!H165="X",'EV ADM FINANCIERA'!$H$8,"")))</f>
        <v/>
      </c>
      <c r="AM165" s="294" t="str">
        <f>+IF('EV ADM FINANCIERA'!I165="X",'EV ADM FINANCIERA'!$F$8,IF('EV ADM FINANCIERA'!J165="X",'EV ADM FINANCIERA'!$G$8,IF('EV ADM FINANCIERA'!K165="X",'EV ADM FINANCIERA'!$H$8,"")))</f>
        <v/>
      </c>
      <c r="AN165" s="294" t="str">
        <f>+IF('EV ADM FINANCIERA'!L165="X",'EV ADM FINANCIERA'!$F$8,IF('EV ADM FINANCIERA'!M165="X",'EV ADM FINANCIERA'!$G$8,IF('EV ADM FINANCIERA'!N165="X",'EV ADM FINANCIERA'!$H$8,"")))</f>
        <v/>
      </c>
      <c r="AO165" s="294" t="str">
        <f>+IF('EV ADM FINANCIERA'!O165="X",'EV ADM FINANCIERA'!$O$8,IF('EV ADM FINANCIERA'!P165="X",'EV ADM FINANCIERA'!$P$8,""))</f>
        <v/>
      </c>
    </row>
    <row r="166" spans="1:41" hidden="1" x14ac:dyDescent="0.2">
      <c r="A166" s="679">
        <f>'RESUMEN REGION'!A172</f>
        <v>0</v>
      </c>
      <c r="B166" s="679">
        <f>'RESUMEN REGION'!B172</f>
        <v>0</v>
      </c>
      <c r="C166" s="679">
        <f>'RESUMEN REGION'!C172</f>
        <v>0</v>
      </c>
      <c r="D166" s="595">
        <f>'RESUMEN REGION'!E172</f>
        <v>0</v>
      </c>
      <c r="E166" s="596" t="str">
        <f t="shared" si="20"/>
        <v/>
      </c>
      <c r="F166" s="18"/>
      <c r="G166" s="681"/>
      <c r="H166" s="680"/>
      <c r="I166" s="681"/>
      <c r="J166" s="681"/>
      <c r="K166" s="680"/>
      <c r="L166" s="681"/>
      <c r="M166" s="681"/>
      <c r="N166" s="680"/>
      <c r="O166" s="682"/>
      <c r="P166" s="681"/>
      <c r="Q166" s="681"/>
      <c r="R166" s="681"/>
      <c r="S166" s="681"/>
      <c r="T166" s="681"/>
      <c r="U166" s="520"/>
      <c r="V166" s="19"/>
      <c r="W166" s="7"/>
      <c r="X166" s="292" t="str">
        <f t="shared" si="21"/>
        <v/>
      </c>
      <c r="Y166" s="292" t="str">
        <f t="shared" si="22"/>
        <v/>
      </c>
      <c r="Z166" s="292" t="str">
        <f t="shared" si="23"/>
        <v/>
      </c>
      <c r="AA166" s="293" t="str">
        <f t="shared" si="24"/>
        <v/>
      </c>
      <c r="AB166" s="284" t="str">
        <f t="shared" si="25"/>
        <v/>
      </c>
      <c r="AC166" s="284"/>
      <c r="AD166" s="284"/>
      <c r="AE166" s="284"/>
      <c r="AF166" s="284"/>
      <c r="AG166" s="284"/>
      <c r="AH166" s="284"/>
      <c r="AI166" s="284"/>
      <c r="AJ166" s="284"/>
      <c r="AK166" s="284"/>
      <c r="AL166" s="294" t="str">
        <f>+IF('EV ADM FINANCIERA'!F166="X",'EV ADM FINANCIERA'!$F$8,IF('EV ADM FINANCIERA'!G166="X",'EV ADM FINANCIERA'!$G$8,IF('EV ADM FINANCIERA'!H166="X",'EV ADM FINANCIERA'!$H$8,"")))</f>
        <v/>
      </c>
      <c r="AM166" s="294" t="str">
        <f>+IF('EV ADM FINANCIERA'!I166="X",'EV ADM FINANCIERA'!$F$8,IF('EV ADM FINANCIERA'!J166="X",'EV ADM FINANCIERA'!$G$8,IF('EV ADM FINANCIERA'!K166="X",'EV ADM FINANCIERA'!$H$8,"")))</f>
        <v/>
      </c>
      <c r="AN166" s="294" t="str">
        <f>+IF('EV ADM FINANCIERA'!L166="X",'EV ADM FINANCIERA'!$F$8,IF('EV ADM FINANCIERA'!M166="X",'EV ADM FINANCIERA'!$G$8,IF('EV ADM FINANCIERA'!N166="X",'EV ADM FINANCIERA'!$H$8,"")))</f>
        <v/>
      </c>
      <c r="AO166" s="294" t="str">
        <f>+IF('EV ADM FINANCIERA'!O166="X",'EV ADM FINANCIERA'!$O$8,IF('EV ADM FINANCIERA'!P166="X",'EV ADM FINANCIERA'!$P$8,""))</f>
        <v/>
      </c>
    </row>
    <row r="167" spans="1:41" hidden="1" x14ac:dyDescent="0.2">
      <c r="A167" s="679">
        <f>'RESUMEN REGION'!A173</f>
        <v>0</v>
      </c>
      <c r="B167" s="679">
        <f>'RESUMEN REGION'!B173</f>
        <v>0</v>
      </c>
      <c r="C167" s="679">
        <f>'RESUMEN REGION'!C173</f>
        <v>0</v>
      </c>
      <c r="D167" s="595">
        <f>'RESUMEN REGION'!E173</f>
        <v>0</v>
      </c>
      <c r="E167" s="596" t="str">
        <f t="shared" si="20"/>
        <v/>
      </c>
      <c r="F167" s="515"/>
      <c r="G167" s="653"/>
      <c r="H167" s="667"/>
      <c r="I167" s="653"/>
      <c r="J167" s="653"/>
      <c r="K167" s="667"/>
      <c r="L167" s="653"/>
      <c r="M167" s="653"/>
      <c r="N167" s="667"/>
      <c r="O167" s="668"/>
      <c r="P167" s="653"/>
      <c r="Q167" s="681"/>
      <c r="R167" s="681"/>
      <c r="S167" s="681"/>
      <c r="T167" s="681"/>
      <c r="U167" s="520"/>
      <c r="V167" s="19"/>
      <c r="W167" s="7"/>
      <c r="X167" s="292" t="str">
        <f t="shared" si="21"/>
        <v/>
      </c>
      <c r="Y167" s="292" t="str">
        <f t="shared" si="22"/>
        <v/>
      </c>
      <c r="Z167" s="292" t="str">
        <f t="shared" si="23"/>
        <v/>
      </c>
      <c r="AA167" s="293" t="str">
        <f t="shared" si="24"/>
        <v/>
      </c>
      <c r="AB167" s="284" t="str">
        <f t="shared" si="25"/>
        <v/>
      </c>
      <c r="AC167" s="284"/>
      <c r="AD167" s="284"/>
      <c r="AE167" s="284"/>
      <c r="AF167" s="284"/>
      <c r="AG167" s="284"/>
      <c r="AH167" s="284"/>
      <c r="AI167" s="284"/>
      <c r="AJ167" s="284"/>
      <c r="AK167" s="284"/>
      <c r="AL167" s="294" t="str">
        <f>+IF('EV ADM FINANCIERA'!F167="X",'EV ADM FINANCIERA'!$F$8,IF('EV ADM FINANCIERA'!G167="X",'EV ADM FINANCIERA'!$G$8,IF('EV ADM FINANCIERA'!H167="X",'EV ADM FINANCIERA'!$H$8,"")))</f>
        <v/>
      </c>
      <c r="AM167" s="294" t="str">
        <f>+IF('EV ADM FINANCIERA'!I167="X",'EV ADM FINANCIERA'!$F$8,IF('EV ADM FINANCIERA'!J167="X",'EV ADM FINANCIERA'!$G$8,IF('EV ADM FINANCIERA'!K167="X",'EV ADM FINANCIERA'!$H$8,"")))</f>
        <v/>
      </c>
      <c r="AN167" s="294" t="str">
        <f>+IF('EV ADM FINANCIERA'!L167="X",'EV ADM FINANCIERA'!$F$8,IF('EV ADM FINANCIERA'!M167="X",'EV ADM FINANCIERA'!$G$8,IF('EV ADM FINANCIERA'!N167="X",'EV ADM FINANCIERA'!$H$8,"")))</f>
        <v/>
      </c>
      <c r="AO167" s="294" t="str">
        <f>+IF('EV ADM FINANCIERA'!O167="X",'EV ADM FINANCIERA'!$O$8,IF('EV ADM FINANCIERA'!P167="X",'EV ADM FINANCIERA'!$P$8,""))</f>
        <v/>
      </c>
    </row>
    <row r="168" spans="1:41" hidden="1" x14ac:dyDescent="0.2">
      <c r="A168" s="679">
        <f>'RESUMEN REGION'!A174</f>
        <v>0</v>
      </c>
      <c r="B168" s="679">
        <f>'RESUMEN REGION'!B174</f>
        <v>0</v>
      </c>
      <c r="C168" s="679">
        <f>'RESUMEN REGION'!C174</f>
        <v>0</v>
      </c>
      <c r="D168" s="595">
        <f>'RESUMEN REGION'!E174</f>
        <v>0</v>
      </c>
      <c r="E168" s="596" t="str">
        <f t="shared" si="20"/>
        <v/>
      </c>
      <c r="F168" s="515"/>
      <c r="G168" s="653"/>
      <c r="H168" s="667"/>
      <c r="I168" s="653"/>
      <c r="J168" s="653"/>
      <c r="K168" s="667"/>
      <c r="L168" s="653"/>
      <c r="M168" s="653"/>
      <c r="N168" s="667"/>
      <c r="O168" s="668"/>
      <c r="P168" s="653"/>
      <c r="Q168" s="681"/>
      <c r="R168" s="681"/>
      <c r="S168" s="681"/>
      <c r="T168" s="681"/>
      <c r="U168" s="520"/>
      <c r="V168" s="19"/>
      <c r="W168" s="7"/>
      <c r="X168" s="292" t="str">
        <f t="shared" si="21"/>
        <v/>
      </c>
      <c r="Y168" s="292" t="str">
        <f t="shared" si="22"/>
        <v/>
      </c>
      <c r="Z168" s="292" t="str">
        <f t="shared" si="23"/>
        <v/>
      </c>
      <c r="AA168" s="293" t="str">
        <f t="shared" si="24"/>
        <v/>
      </c>
      <c r="AB168" s="284" t="str">
        <f t="shared" si="25"/>
        <v/>
      </c>
      <c r="AC168" s="284"/>
      <c r="AD168" s="284"/>
      <c r="AE168" s="284"/>
      <c r="AF168" s="284"/>
      <c r="AG168" s="284"/>
      <c r="AH168" s="284"/>
      <c r="AI168" s="284"/>
      <c r="AJ168" s="284"/>
      <c r="AK168" s="284"/>
      <c r="AL168" s="294" t="str">
        <f>+IF('EV ADM FINANCIERA'!F168="X",'EV ADM FINANCIERA'!$F$8,IF('EV ADM FINANCIERA'!G168="X",'EV ADM FINANCIERA'!$G$8,IF('EV ADM FINANCIERA'!H168="X",'EV ADM FINANCIERA'!$H$8,"")))</f>
        <v/>
      </c>
      <c r="AM168" s="294" t="str">
        <f>+IF('EV ADM FINANCIERA'!I168="X",'EV ADM FINANCIERA'!$F$8,IF('EV ADM FINANCIERA'!J168="X",'EV ADM FINANCIERA'!$G$8,IF('EV ADM FINANCIERA'!K168="X",'EV ADM FINANCIERA'!$H$8,"")))</f>
        <v/>
      </c>
      <c r="AN168" s="294" t="str">
        <f>+IF('EV ADM FINANCIERA'!L168="X",'EV ADM FINANCIERA'!$F$8,IF('EV ADM FINANCIERA'!M168="X",'EV ADM FINANCIERA'!$G$8,IF('EV ADM FINANCIERA'!N168="X",'EV ADM FINANCIERA'!$H$8,"")))</f>
        <v/>
      </c>
      <c r="AO168" s="294" t="str">
        <f>+IF('EV ADM FINANCIERA'!O168="X",'EV ADM FINANCIERA'!$O$8,IF('EV ADM FINANCIERA'!P168="X",'EV ADM FINANCIERA'!$P$8,""))</f>
        <v/>
      </c>
    </row>
    <row r="169" spans="1:41" hidden="1" x14ac:dyDescent="0.2">
      <c r="A169" s="679">
        <f>'RESUMEN REGION'!A175</f>
        <v>0</v>
      </c>
      <c r="B169" s="679">
        <f>'RESUMEN REGION'!B175</f>
        <v>0</v>
      </c>
      <c r="C169" s="679">
        <f>'RESUMEN REGION'!C175</f>
        <v>0</v>
      </c>
      <c r="D169" s="595">
        <f>'RESUMEN REGION'!E175</f>
        <v>0</v>
      </c>
      <c r="E169" s="596" t="str">
        <f t="shared" si="20"/>
        <v/>
      </c>
      <c r="F169" s="18"/>
      <c r="G169" s="681"/>
      <c r="H169" s="680"/>
      <c r="I169" s="681"/>
      <c r="J169" s="681"/>
      <c r="K169" s="680"/>
      <c r="L169" s="681"/>
      <c r="M169" s="681"/>
      <c r="N169" s="680"/>
      <c r="O169" s="682"/>
      <c r="P169" s="681"/>
      <c r="Q169" s="681"/>
      <c r="R169" s="681"/>
      <c r="S169" s="681"/>
      <c r="T169" s="681"/>
      <c r="U169" s="520"/>
      <c r="V169" s="19"/>
      <c r="W169" s="7"/>
      <c r="X169" s="292" t="str">
        <f t="shared" si="21"/>
        <v/>
      </c>
      <c r="Y169" s="292" t="str">
        <f t="shared" si="22"/>
        <v/>
      </c>
      <c r="Z169" s="292" t="str">
        <f t="shared" si="23"/>
        <v/>
      </c>
      <c r="AA169" s="293" t="str">
        <f t="shared" si="24"/>
        <v/>
      </c>
      <c r="AB169" s="284" t="str">
        <f t="shared" si="25"/>
        <v/>
      </c>
      <c r="AC169" s="284"/>
      <c r="AD169" s="284"/>
      <c r="AE169" s="284"/>
      <c r="AF169" s="284"/>
      <c r="AG169" s="284"/>
      <c r="AH169" s="284"/>
      <c r="AI169" s="284"/>
      <c r="AJ169" s="284"/>
      <c r="AK169" s="284"/>
      <c r="AL169" s="294" t="str">
        <f>+IF('EV ADM FINANCIERA'!F169="X",'EV ADM FINANCIERA'!$F$8,IF('EV ADM FINANCIERA'!G169="X",'EV ADM FINANCIERA'!$G$8,IF('EV ADM FINANCIERA'!H169="X",'EV ADM FINANCIERA'!$H$8,"")))</f>
        <v/>
      </c>
      <c r="AM169" s="294" t="str">
        <f>+IF('EV ADM FINANCIERA'!I169="X",'EV ADM FINANCIERA'!$F$8,IF('EV ADM FINANCIERA'!J169="X",'EV ADM FINANCIERA'!$G$8,IF('EV ADM FINANCIERA'!K169="X",'EV ADM FINANCIERA'!$H$8,"")))</f>
        <v/>
      </c>
      <c r="AN169" s="294" t="str">
        <f>+IF('EV ADM FINANCIERA'!L169="X",'EV ADM FINANCIERA'!$F$8,IF('EV ADM FINANCIERA'!M169="X",'EV ADM FINANCIERA'!$G$8,IF('EV ADM FINANCIERA'!N169="X",'EV ADM FINANCIERA'!$H$8,"")))</f>
        <v/>
      </c>
      <c r="AO169" s="294" t="str">
        <f>+IF('EV ADM FINANCIERA'!O169="X",'EV ADM FINANCIERA'!$O$8,IF('EV ADM FINANCIERA'!P169="X",'EV ADM FINANCIERA'!$P$8,""))</f>
        <v/>
      </c>
    </row>
    <row r="170" spans="1:41" hidden="1" x14ac:dyDescent="0.2">
      <c r="A170" s="679">
        <f>'RESUMEN REGION'!A176</f>
        <v>0</v>
      </c>
      <c r="B170" s="679">
        <f>'RESUMEN REGION'!B176</f>
        <v>0</v>
      </c>
      <c r="C170" s="679">
        <f>'RESUMEN REGION'!C176</f>
        <v>0</v>
      </c>
      <c r="D170" s="595">
        <f>'RESUMEN REGION'!E176</f>
        <v>0</v>
      </c>
      <c r="E170" s="596" t="str">
        <f t="shared" si="20"/>
        <v/>
      </c>
      <c r="F170" s="18"/>
      <c r="G170" s="681"/>
      <c r="H170" s="680"/>
      <c r="I170" s="681"/>
      <c r="J170" s="681"/>
      <c r="K170" s="680"/>
      <c r="L170" s="681"/>
      <c r="M170" s="681"/>
      <c r="N170" s="680"/>
      <c r="O170" s="682"/>
      <c r="P170" s="681"/>
      <c r="Q170" s="681"/>
      <c r="R170" s="681"/>
      <c r="S170" s="681"/>
      <c r="T170" s="681"/>
      <c r="U170" s="520"/>
      <c r="V170" s="19"/>
      <c r="W170" s="7"/>
      <c r="X170" s="292" t="str">
        <f t="shared" si="21"/>
        <v/>
      </c>
      <c r="Y170" s="292" t="str">
        <f t="shared" si="22"/>
        <v/>
      </c>
      <c r="Z170" s="292" t="str">
        <f t="shared" si="23"/>
        <v/>
      </c>
      <c r="AA170" s="293" t="str">
        <f t="shared" si="24"/>
        <v/>
      </c>
      <c r="AB170" s="284" t="str">
        <f t="shared" si="25"/>
        <v/>
      </c>
      <c r="AC170" s="284"/>
      <c r="AD170" s="284"/>
      <c r="AE170" s="284"/>
      <c r="AF170" s="284"/>
      <c r="AG170" s="284"/>
      <c r="AH170" s="284"/>
      <c r="AI170" s="284"/>
      <c r="AJ170" s="284"/>
      <c r="AK170" s="284"/>
      <c r="AL170" s="294" t="str">
        <f>+IF('EV ADM FINANCIERA'!F170="X",'EV ADM FINANCIERA'!$F$8,IF('EV ADM FINANCIERA'!G170="X",'EV ADM FINANCIERA'!$G$8,IF('EV ADM FINANCIERA'!H170="X",'EV ADM FINANCIERA'!$H$8,"")))</f>
        <v/>
      </c>
      <c r="AM170" s="294" t="str">
        <f>+IF('EV ADM FINANCIERA'!I170="X",'EV ADM FINANCIERA'!$F$8,IF('EV ADM FINANCIERA'!J170="X",'EV ADM FINANCIERA'!$G$8,IF('EV ADM FINANCIERA'!K170="X",'EV ADM FINANCIERA'!$H$8,"")))</f>
        <v/>
      </c>
      <c r="AN170" s="294" t="str">
        <f>+IF('EV ADM FINANCIERA'!L170="X",'EV ADM FINANCIERA'!$F$8,IF('EV ADM FINANCIERA'!M170="X",'EV ADM FINANCIERA'!$G$8,IF('EV ADM FINANCIERA'!N170="X",'EV ADM FINANCIERA'!$H$8,"")))</f>
        <v/>
      </c>
      <c r="AO170" s="294" t="str">
        <f>+IF('EV ADM FINANCIERA'!O170="X",'EV ADM FINANCIERA'!$O$8,IF('EV ADM FINANCIERA'!P170="X",'EV ADM FINANCIERA'!$P$8,""))</f>
        <v/>
      </c>
    </row>
    <row r="171" spans="1:41" hidden="1" x14ac:dyDescent="0.2">
      <c r="A171" s="679">
        <f>'RESUMEN REGION'!A177</f>
        <v>0</v>
      </c>
      <c r="B171" s="679">
        <f>'RESUMEN REGION'!B177</f>
        <v>0</v>
      </c>
      <c r="C171" s="679">
        <f>'RESUMEN REGION'!C177</f>
        <v>0</v>
      </c>
      <c r="D171" s="595">
        <f>'RESUMEN REGION'!E177</f>
        <v>0</v>
      </c>
      <c r="E171" s="596" t="str">
        <f t="shared" si="20"/>
        <v/>
      </c>
      <c r="F171" s="18"/>
      <c r="G171" s="681"/>
      <c r="H171" s="680"/>
      <c r="I171" s="681"/>
      <c r="J171" s="681"/>
      <c r="K171" s="680"/>
      <c r="L171" s="681"/>
      <c r="M171" s="681"/>
      <c r="N171" s="680"/>
      <c r="O171" s="682"/>
      <c r="P171" s="681"/>
      <c r="Q171" s="681"/>
      <c r="R171" s="681"/>
      <c r="S171" s="681"/>
      <c r="T171" s="681"/>
      <c r="U171" s="520"/>
      <c r="V171" s="19"/>
      <c r="W171" s="7"/>
      <c r="X171" s="292" t="str">
        <f t="shared" si="21"/>
        <v/>
      </c>
      <c r="Y171" s="292" t="str">
        <f t="shared" si="22"/>
        <v/>
      </c>
      <c r="Z171" s="292" t="str">
        <f t="shared" si="23"/>
        <v/>
      </c>
      <c r="AA171" s="293" t="str">
        <f t="shared" si="24"/>
        <v/>
      </c>
      <c r="AB171" s="284" t="str">
        <f t="shared" si="25"/>
        <v/>
      </c>
      <c r="AC171" s="284"/>
      <c r="AD171" s="284"/>
      <c r="AE171" s="284"/>
      <c r="AF171" s="284"/>
      <c r="AG171" s="284"/>
      <c r="AH171" s="284"/>
      <c r="AI171" s="284"/>
      <c r="AJ171" s="284"/>
      <c r="AK171" s="284"/>
      <c r="AL171" s="294" t="str">
        <f>+IF('EV ADM FINANCIERA'!F171="X",'EV ADM FINANCIERA'!$F$8,IF('EV ADM FINANCIERA'!G171="X",'EV ADM FINANCIERA'!$G$8,IF('EV ADM FINANCIERA'!H171="X",'EV ADM FINANCIERA'!$H$8,"")))</f>
        <v/>
      </c>
      <c r="AM171" s="294" t="str">
        <f>+IF('EV ADM FINANCIERA'!I171="X",'EV ADM FINANCIERA'!$F$8,IF('EV ADM FINANCIERA'!J171="X",'EV ADM FINANCIERA'!$G$8,IF('EV ADM FINANCIERA'!K171="X",'EV ADM FINANCIERA'!$H$8,"")))</f>
        <v/>
      </c>
      <c r="AN171" s="294" t="str">
        <f>+IF('EV ADM FINANCIERA'!L171="X",'EV ADM FINANCIERA'!$F$8,IF('EV ADM FINANCIERA'!M171="X",'EV ADM FINANCIERA'!$G$8,IF('EV ADM FINANCIERA'!N171="X",'EV ADM FINANCIERA'!$H$8,"")))</f>
        <v/>
      </c>
      <c r="AO171" s="294" t="str">
        <f>+IF('EV ADM FINANCIERA'!O171="X",'EV ADM FINANCIERA'!$O$8,IF('EV ADM FINANCIERA'!P171="X",'EV ADM FINANCIERA'!$P$8,""))</f>
        <v/>
      </c>
    </row>
    <row r="172" spans="1:41" hidden="1" x14ac:dyDescent="0.2">
      <c r="A172" s="679">
        <f>'RESUMEN REGION'!A178</f>
        <v>0</v>
      </c>
      <c r="B172" s="679">
        <f>'RESUMEN REGION'!B178</f>
        <v>0</v>
      </c>
      <c r="C172" s="679">
        <f>'RESUMEN REGION'!C178</f>
        <v>0</v>
      </c>
      <c r="D172" s="595">
        <f>'RESUMEN REGION'!E178</f>
        <v>0</v>
      </c>
      <c r="E172" s="596" t="str">
        <f t="shared" si="20"/>
        <v/>
      </c>
      <c r="F172" s="18"/>
      <c r="G172" s="681"/>
      <c r="H172" s="680"/>
      <c r="I172" s="681"/>
      <c r="J172" s="681"/>
      <c r="K172" s="680"/>
      <c r="L172" s="681"/>
      <c r="M172" s="681"/>
      <c r="N172" s="680"/>
      <c r="O172" s="682"/>
      <c r="P172" s="681"/>
      <c r="Q172" s="681"/>
      <c r="R172" s="681"/>
      <c r="S172" s="681"/>
      <c r="T172" s="681"/>
      <c r="U172" s="520"/>
      <c r="V172" s="19"/>
      <c r="W172" s="7"/>
      <c r="X172" s="292" t="str">
        <f t="shared" si="21"/>
        <v/>
      </c>
      <c r="Y172" s="292" t="str">
        <f t="shared" si="22"/>
        <v/>
      </c>
      <c r="Z172" s="292" t="str">
        <f t="shared" si="23"/>
        <v/>
      </c>
      <c r="AA172" s="293" t="str">
        <f t="shared" si="24"/>
        <v/>
      </c>
      <c r="AB172" s="284" t="str">
        <f t="shared" si="25"/>
        <v/>
      </c>
      <c r="AC172" s="284"/>
      <c r="AD172" s="284"/>
      <c r="AE172" s="284"/>
      <c r="AF172" s="284"/>
      <c r="AG172" s="284"/>
      <c r="AH172" s="284"/>
      <c r="AI172" s="284"/>
      <c r="AJ172" s="284"/>
      <c r="AK172" s="284"/>
      <c r="AL172" s="294" t="str">
        <f>+IF('EV ADM FINANCIERA'!F172="X",'EV ADM FINANCIERA'!$F$8,IF('EV ADM FINANCIERA'!G172="X",'EV ADM FINANCIERA'!$G$8,IF('EV ADM FINANCIERA'!H172="X",'EV ADM FINANCIERA'!$H$8,"")))</f>
        <v/>
      </c>
      <c r="AM172" s="294" t="str">
        <f>+IF('EV ADM FINANCIERA'!I172="X",'EV ADM FINANCIERA'!$F$8,IF('EV ADM FINANCIERA'!J172="X",'EV ADM FINANCIERA'!$G$8,IF('EV ADM FINANCIERA'!K172="X",'EV ADM FINANCIERA'!$H$8,"")))</f>
        <v/>
      </c>
      <c r="AN172" s="294" t="str">
        <f>+IF('EV ADM FINANCIERA'!L172="X",'EV ADM FINANCIERA'!$F$8,IF('EV ADM FINANCIERA'!M172="X",'EV ADM FINANCIERA'!$G$8,IF('EV ADM FINANCIERA'!N172="X",'EV ADM FINANCIERA'!$H$8,"")))</f>
        <v/>
      </c>
      <c r="AO172" s="294" t="str">
        <f>+IF('EV ADM FINANCIERA'!O172="X",'EV ADM FINANCIERA'!$O$8,IF('EV ADM FINANCIERA'!P172="X",'EV ADM FINANCIERA'!$P$8,""))</f>
        <v/>
      </c>
    </row>
    <row r="173" spans="1:41" hidden="1" x14ac:dyDescent="0.2">
      <c r="A173" s="679">
        <f>'RESUMEN REGION'!A179</f>
        <v>0</v>
      </c>
      <c r="B173" s="679">
        <f>'RESUMEN REGION'!B179</f>
        <v>0</v>
      </c>
      <c r="C173" s="679">
        <f>'RESUMEN REGION'!C179</f>
        <v>0</v>
      </c>
      <c r="D173" s="595">
        <f>'RESUMEN REGION'!E179</f>
        <v>0</v>
      </c>
      <c r="E173" s="596" t="str">
        <f t="shared" si="20"/>
        <v/>
      </c>
      <c r="F173" s="18"/>
      <c r="G173" s="681"/>
      <c r="H173" s="680"/>
      <c r="I173" s="681"/>
      <c r="J173" s="681"/>
      <c r="K173" s="680"/>
      <c r="L173" s="681"/>
      <c r="M173" s="681"/>
      <c r="N173" s="680"/>
      <c r="O173" s="682"/>
      <c r="P173" s="681"/>
      <c r="Q173" s="681"/>
      <c r="R173" s="681"/>
      <c r="S173" s="681"/>
      <c r="T173" s="681"/>
      <c r="U173" s="520"/>
      <c r="V173" s="19"/>
      <c r="W173" s="7"/>
      <c r="X173" s="292" t="str">
        <f t="shared" si="21"/>
        <v/>
      </c>
      <c r="Y173" s="292" t="str">
        <f t="shared" si="22"/>
        <v/>
      </c>
      <c r="Z173" s="292" t="str">
        <f t="shared" si="23"/>
        <v/>
      </c>
      <c r="AA173" s="293" t="str">
        <f t="shared" si="24"/>
        <v/>
      </c>
      <c r="AB173" s="284" t="str">
        <f t="shared" si="25"/>
        <v/>
      </c>
      <c r="AC173" s="284"/>
      <c r="AD173" s="284"/>
      <c r="AE173" s="284"/>
      <c r="AF173" s="284"/>
      <c r="AG173" s="284"/>
      <c r="AH173" s="284"/>
      <c r="AI173" s="284"/>
      <c r="AJ173" s="284"/>
      <c r="AK173" s="284"/>
      <c r="AL173" s="294" t="str">
        <f>+IF('EV ADM FINANCIERA'!F173="X",'EV ADM FINANCIERA'!$F$8,IF('EV ADM FINANCIERA'!G173="X",'EV ADM FINANCIERA'!$G$8,IF('EV ADM FINANCIERA'!H173="X",'EV ADM FINANCIERA'!$H$8,"")))</f>
        <v/>
      </c>
      <c r="AM173" s="294" t="str">
        <f>+IF('EV ADM FINANCIERA'!I173="X",'EV ADM FINANCIERA'!$F$8,IF('EV ADM FINANCIERA'!J173="X",'EV ADM FINANCIERA'!$G$8,IF('EV ADM FINANCIERA'!K173="X",'EV ADM FINANCIERA'!$H$8,"")))</f>
        <v/>
      </c>
      <c r="AN173" s="294" t="str">
        <f>+IF('EV ADM FINANCIERA'!L173="X",'EV ADM FINANCIERA'!$F$8,IF('EV ADM FINANCIERA'!M173="X",'EV ADM FINANCIERA'!$G$8,IF('EV ADM FINANCIERA'!N173="X",'EV ADM FINANCIERA'!$H$8,"")))</f>
        <v/>
      </c>
      <c r="AO173" s="294" t="str">
        <f>+IF('EV ADM FINANCIERA'!O173="X",'EV ADM FINANCIERA'!$O$8,IF('EV ADM FINANCIERA'!P173="X",'EV ADM FINANCIERA'!$P$8,""))</f>
        <v/>
      </c>
    </row>
    <row r="174" spans="1:41" hidden="1" x14ac:dyDescent="0.2">
      <c r="A174" s="679">
        <f>'RESUMEN REGION'!A180</f>
        <v>0</v>
      </c>
      <c r="B174" s="679">
        <f>'RESUMEN REGION'!B180</f>
        <v>0</v>
      </c>
      <c r="C174" s="679">
        <f>'RESUMEN REGION'!C180</f>
        <v>0</v>
      </c>
      <c r="D174" s="595">
        <f>'RESUMEN REGION'!E180</f>
        <v>0</v>
      </c>
      <c r="E174" s="596" t="str">
        <f t="shared" si="20"/>
        <v/>
      </c>
      <c r="F174" s="18"/>
      <c r="G174" s="681"/>
      <c r="H174" s="680"/>
      <c r="I174" s="681"/>
      <c r="J174" s="681"/>
      <c r="K174" s="680"/>
      <c r="L174" s="681"/>
      <c r="M174" s="681"/>
      <c r="N174" s="680"/>
      <c r="O174" s="682"/>
      <c r="P174" s="681"/>
      <c r="Q174" s="681"/>
      <c r="R174" s="681"/>
      <c r="S174" s="681"/>
      <c r="T174" s="681"/>
      <c r="U174" s="520"/>
      <c r="V174" s="19"/>
      <c r="W174" s="7"/>
      <c r="X174" s="292" t="str">
        <f t="shared" si="21"/>
        <v/>
      </c>
      <c r="Y174" s="292" t="str">
        <f t="shared" si="22"/>
        <v/>
      </c>
      <c r="Z174" s="292" t="str">
        <f t="shared" si="23"/>
        <v/>
      </c>
      <c r="AA174" s="293" t="str">
        <f t="shared" si="24"/>
        <v/>
      </c>
      <c r="AB174" s="284" t="str">
        <f t="shared" si="25"/>
        <v/>
      </c>
      <c r="AC174" s="284"/>
      <c r="AD174" s="284"/>
      <c r="AE174" s="284"/>
      <c r="AF174" s="284"/>
      <c r="AG174" s="284"/>
      <c r="AH174" s="284"/>
      <c r="AI174" s="284"/>
      <c r="AJ174" s="284"/>
      <c r="AK174" s="284"/>
      <c r="AL174" s="294" t="str">
        <f>+IF('EV ADM FINANCIERA'!F174="X",'EV ADM FINANCIERA'!$F$8,IF('EV ADM FINANCIERA'!G174="X",'EV ADM FINANCIERA'!$G$8,IF('EV ADM FINANCIERA'!H174="X",'EV ADM FINANCIERA'!$H$8,"")))</f>
        <v/>
      </c>
      <c r="AM174" s="294" t="str">
        <f>+IF('EV ADM FINANCIERA'!I174="X",'EV ADM FINANCIERA'!$F$8,IF('EV ADM FINANCIERA'!J174="X",'EV ADM FINANCIERA'!$G$8,IF('EV ADM FINANCIERA'!K174="X",'EV ADM FINANCIERA'!$H$8,"")))</f>
        <v/>
      </c>
      <c r="AN174" s="294" t="str">
        <f>+IF('EV ADM FINANCIERA'!L174="X",'EV ADM FINANCIERA'!$F$8,IF('EV ADM FINANCIERA'!M174="X",'EV ADM FINANCIERA'!$G$8,IF('EV ADM FINANCIERA'!N174="X",'EV ADM FINANCIERA'!$H$8,"")))</f>
        <v/>
      </c>
      <c r="AO174" s="294" t="str">
        <f>+IF('EV ADM FINANCIERA'!O174="X",'EV ADM FINANCIERA'!$O$8,IF('EV ADM FINANCIERA'!P174="X",'EV ADM FINANCIERA'!$P$8,""))</f>
        <v/>
      </c>
    </row>
    <row r="175" spans="1:41" hidden="1" x14ac:dyDescent="0.2">
      <c r="A175" s="679">
        <f>'RESUMEN REGION'!A181</f>
        <v>0</v>
      </c>
      <c r="B175" s="679">
        <f>'RESUMEN REGION'!B181</f>
        <v>0</v>
      </c>
      <c r="C175" s="679">
        <f>'RESUMEN REGION'!C181</f>
        <v>0</v>
      </c>
      <c r="D175" s="595">
        <f>'RESUMEN REGION'!E181</f>
        <v>0</v>
      </c>
      <c r="E175" s="596" t="str">
        <f t="shared" si="20"/>
        <v/>
      </c>
      <c r="F175" s="18"/>
      <c r="G175" s="681"/>
      <c r="H175" s="680"/>
      <c r="I175" s="681"/>
      <c r="J175" s="681"/>
      <c r="K175" s="680"/>
      <c r="L175" s="681"/>
      <c r="M175" s="681"/>
      <c r="N175" s="680"/>
      <c r="O175" s="682"/>
      <c r="P175" s="681"/>
      <c r="Q175" s="681"/>
      <c r="R175" s="681"/>
      <c r="S175" s="681"/>
      <c r="T175" s="681"/>
      <c r="U175" s="520"/>
      <c r="V175" s="19"/>
      <c r="W175" s="7"/>
      <c r="X175" s="292" t="str">
        <f t="shared" si="21"/>
        <v/>
      </c>
      <c r="Y175" s="292" t="str">
        <f t="shared" si="22"/>
        <v/>
      </c>
      <c r="Z175" s="292" t="str">
        <f t="shared" si="23"/>
        <v/>
      </c>
      <c r="AA175" s="293" t="str">
        <f t="shared" si="24"/>
        <v/>
      </c>
      <c r="AB175" s="284" t="str">
        <f t="shared" si="25"/>
        <v/>
      </c>
      <c r="AC175" s="284"/>
      <c r="AD175" s="284"/>
      <c r="AE175" s="284"/>
      <c r="AF175" s="284"/>
      <c r="AG175" s="284"/>
      <c r="AH175" s="284"/>
      <c r="AI175" s="284"/>
      <c r="AJ175" s="284"/>
      <c r="AK175" s="284"/>
      <c r="AL175" s="294" t="str">
        <f>+IF('EV ADM FINANCIERA'!F175="X",'EV ADM FINANCIERA'!$F$8,IF('EV ADM FINANCIERA'!G175="X",'EV ADM FINANCIERA'!$G$8,IF('EV ADM FINANCIERA'!H175="X",'EV ADM FINANCIERA'!$H$8,"")))</f>
        <v/>
      </c>
      <c r="AM175" s="294" t="str">
        <f>+IF('EV ADM FINANCIERA'!I175="X",'EV ADM FINANCIERA'!$F$8,IF('EV ADM FINANCIERA'!J175="X",'EV ADM FINANCIERA'!$G$8,IF('EV ADM FINANCIERA'!K175="X",'EV ADM FINANCIERA'!$H$8,"")))</f>
        <v/>
      </c>
      <c r="AN175" s="294" t="str">
        <f>+IF('EV ADM FINANCIERA'!L175="X",'EV ADM FINANCIERA'!$F$8,IF('EV ADM FINANCIERA'!M175="X",'EV ADM FINANCIERA'!$G$8,IF('EV ADM FINANCIERA'!N175="X",'EV ADM FINANCIERA'!$H$8,"")))</f>
        <v/>
      </c>
      <c r="AO175" s="294" t="str">
        <f>+IF('EV ADM FINANCIERA'!O175="X",'EV ADM FINANCIERA'!$O$8,IF('EV ADM FINANCIERA'!P175="X",'EV ADM FINANCIERA'!$P$8,""))</f>
        <v/>
      </c>
    </row>
    <row r="176" spans="1:41" x14ac:dyDescent="0.2"/>
  </sheetData>
  <sheetProtection algorithmName="SHA-512" hashValue="hMEiUftQAVMHnEc4wTYgEv4m4ZvxOqBzauIO+psOBxznl0BYBykYqzgv+6AoutM6I/HHUrsZgpO50Wde+B7Y4A==" saltValue="sbNLOOSrZu1jzLGrUvw15A==" spinCount="100000" sheet="1" formatCells="0" formatColumns="0" formatRows="0" autoFilter="0"/>
  <mergeCells count="19">
    <mergeCell ref="C10:D10"/>
    <mergeCell ref="C9:D9"/>
    <mergeCell ref="F6:U6"/>
    <mergeCell ref="A1:U1"/>
    <mergeCell ref="K4:N4"/>
    <mergeCell ref="O4:U4"/>
    <mergeCell ref="I7:K7"/>
    <mergeCell ref="L7:N7"/>
    <mergeCell ref="O7:P7"/>
    <mergeCell ref="Q7:U7"/>
    <mergeCell ref="A2:T2"/>
    <mergeCell ref="F5:U5"/>
    <mergeCell ref="F7:H7"/>
    <mergeCell ref="C7:E7"/>
    <mergeCell ref="AL8:AL10"/>
    <mergeCell ref="AM8:AM10"/>
    <mergeCell ref="AN8:AN10"/>
    <mergeCell ref="AO8:AO10"/>
    <mergeCell ref="V7:V8"/>
  </mergeCells>
  <conditionalFormatting sqref="B8:D8">
    <cfRule type="cellIs" dxfId="177" priority="74" stopIfTrue="1" operator="equal">
      <formula>0</formula>
    </cfRule>
  </conditionalFormatting>
  <conditionalFormatting sqref="E11:E175">
    <cfRule type="cellIs" dxfId="176" priority="75" stopIfTrue="1" operator="equal">
      <formula>$F$8</formula>
    </cfRule>
    <cfRule type="cellIs" dxfId="175" priority="76" stopIfTrue="1" operator="equal">
      <formula>$H$8</formula>
    </cfRule>
  </conditionalFormatting>
  <conditionalFormatting sqref="F9:N9">
    <cfRule type="cellIs" dxfId="174" priority="59" stopIfTrue="1" operator="equal">
      <formula>$X$9</formula>
    </cfRule>
  </conditionalFormatting>
  <conditionalFormatting sqref="F9:P9 K4 B4:B6 D6 X9:Z9 A9:B10 F10:U10 A11:E175">
    <cfRule type="cellIs" dxfId="173" priority="73" stopIfTrue="1" operator="equal">
      <formula>0</formula>
    </cfRule>
  </conditionalFormatting>
  <conditionalFormatting sqref="F11:U175">
    <cfRule type="cellIs" dxfId="172" priority="1" stopIfTrue="1" operator="equal">
      <formula>"x"</formula>
    </cfRule>
  </conditionalFormatting>
  <conditionalFormatting sqref="F11:V175">
    <cfRule type="containsBlanks" dxfId="171" priority="2">
      <formula>LEN(TRIM(F11))=0</formula>
    </cfRule>
  </conditionalFormatting>
  <conditionalFormatting sqref="H4 J4 O4 C4:C5">
    <cfRule type="cellIs" dxfId="170" priority="55" stopIfTrue="1" operator="equal">
      <formula>"X"</formula>
    </cfRule>
    <cfRule type="cellIs" dxfId="169" priority="56" stopIfTrue="1" operator="equal">
      <formula>0</formula>
    </cfRule>
  </conditionalFormatting>
  <dataValidations count="2">
    <dataValidation allowBlank="1" showDropDown="1" showInputMessage="1" showErrorMessage="1" errorTitle="DATO ERRÓNEO" error="MARCAR CON UNA &quot;X&quot; EN OPCIÓN QUE CORRESPONDA" sqref="O4 J4 H4 C4:C5" xr:uid="{00000000-0002-0000-0400-000000000000}"/>
    <dataValidation type="list" allowBlank="1" showDropDown="1" showInputMessage="1" showErrorMessage="1" errorTitle="DATO ERRÓNEO" error="INGRESAR UNA &quot;X&quot; SEGÚN RESPUESTA." sqref="F11:U175" xr:uid="{00000000-0002-0000-0400-000001000000}">
      <formula1>$AC$7</formula1>
    </dataValidation>
  </dataValidations>
  <pageMargins left="0" right="0" top="0" bottom="0" header="0.15748031496062992" footer="0"/>
  <pageSetup paperSize="9" scale="85" orientation="landscape" horizontalDpi="4294967292" r:id="rId1"/>
  <headerFooter alignWithMargins="0">
    <oddHeader>&amp;L&amp;F&amp;R&amp;A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183"/>
  <sheetViews>
    <sheetView showGridLines="0" topLeftCell="A15" workbookViewId="0">
      <selection activeCell="K25" sqref="K25"/>
    </sheetView>
  </sheetViews>
  <sheetFormatPr baseColWidth="10" defaultColWidth="0" defaultRowHeight="12.75" zeroHeight="1" x14ac:dyDescent="0.2"/>
  <cols>
    <col min="1" max="1" width="4.85546875" style="122" bestFit="1" customWidth="1"/>
    <col min="2" max="2" width="17.42578125" style="122" customWidth="1"/>
    <col min="3" max="3" width="32.85546875" style="122" customWidth="1"/>
    <col min="4" max="4" width="7.42578125" style="122" customWidth="1"/>
    <col min="5" max="5" width="9.85546875" style="122" customWidth="1"/>
    <col min="6" max="6" width="10.42578125" style="122" customWidth="1"/>
    <col min="7" max="7" width="7.85546875" style="122" customWidth="1"/>
    <col min="8" max="9" width="5.140625" style="122" customWidth="1"/>
    <col min="10" max="10" width="6.7109375" style="122" customWidth="1"/>
    <col min="11" max="15" width="5.140625" style="122" customWidth="1"/>
    <col min="16" max="17" width="10.42578125" style="122" customWidth="1"/>
    <col min="18" max="18" width="14.42578125" style="122" customWidth="1"/>
    <col min="19" max="19" width="13.42578125" style="122" customWidth="1"/>
    <col min="20" max="20" width="13" style="122" customWidth="1"/>
    <col min="21" max="21" width="11.85546875" style="122" customWidth="1"/>
    <col min="22" max="23" width="10.42578125" style="122" customWidth="1"/>
    <col min="24" max="27" width="10.42578125" style="2" customWidth="1"/>
    <col min="28" max="28" width="33.140625" style="122" customWidth="1"/>
    <col min="29" max="29" width="11.42578125" style="122" customWidth="1"/>
    <col min="30" max="30" width="7.42578125" style="122" hidden="1" customWidth="1"/>
    <col min="31" max="32" width="11.42578125" style="122" hidden="1" customWidth="1"/>
    <col min="33" max="33" width="3.140625" style="122" hidden="1" customWidth="1"/>
    <col min="34" max="34" width="12.42578125" style="122" hidden="1" customWidth="1"/>
    <col min="35" max="35" width="3.42578125" style="122" hidden="1" customWidth="1"/>
    <col min="36" max="43" width="2.140625" style="122" hidden="1" customWidth="1"/>
    <col min="44" max="55" width="0" style="122" hidden="1" customWidth="1"/>
    <col min="56" max="56" width="11.42578125" style="122" hidden="1" customWidth="1"/>
    <col min="57" max="16384" width="11.42578125" style="122" hidden="1"/>
  </cols>
  <sheetData>
    <row r="1" spans="1:55" s="2" customFormat="1" x14ac:dyDescent="0.2">
      <c r="B1" s="2">
        <v>1</v>
      </c>
      <c r="C1" s="2">
        <v>2</v>
      </c>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c r="V1" s="2">
        <v>21</v>
      </c>
      <c r="W1" s="2">
        <v>22</v>
      </c>
      <c r="X1" s="2">
        <v>23</v>
      </c>
      <c r="Y1" s="2">
        <v>24</v>
      </c>
      <c r="Z1" s="2">
        <v>25</v>
      </c>
      <c r="AA1" s="2">
        <v>26</v>
      </c>
      <c r="AB1" s="2">
        <v>27</v>
      </c>
    </row>
    <row r="2" spans="1:55" s="2" customFormat="1" ht="43.5" customHeight="1" x14ac:dyDescent="0.2">
      <c r="A2" s="951" t="s">
        <v>467</v>
      </c>
      <c r="B2" s="952"/>
      <c r="C2" s="952"/>
      <c r="D2" s="952"/>
      <c r="E2" s="952"/>
      <c r="F2" s="952"/>
      <c r="G2" s="952"/>
      <c r="H2" s="952"/>
      <c r="I2" s="952"/>
      <c r="J2" s="952"/>
      <c r="K2" s="952"/>
      <c r="L2" s="952"/>
      <c r="M2" s="952"/>
      <c r="N2" s="952"/>
      <c r="O2" s="952"/>
      <c r="P2" s="952"/>
      <c r="Q2" s="952"/>
      <c r="R2" s="952"/>
      <c r="S2" s="952"/>
      <c r="T2" s="952"/>
      <c r="U2" s="952"/>
      <c r="V2" s="952"/>
      <c r="W2" s="120"/>
      <c r="AB2" s="121"/>
      <c r="AC2" s="122"/>
      <c r="AD2" s="122"/>
    </row>
    <row r="3" spans="1:55" ht="18.75" customHeight="1" x14ac:dyDescent="0.2">
      <c r="A3" s="123" t="s">
        <v>468</v>
      </c>
      <c r="B3" s="123"/>
      <c r="C3" s="123"/>
      <c r="D3" s="123"/>
      <c r="E3" s="123"/>
      <c r="F3" s="123"/>
      <c r="G3" s="123"/>
      <c r="H3" s="123"/>
      <c r="I3" s="123"/>
      <c r="J3" s="123"/>
      <c r="K3" s="123"/>
      <c r="L3" s="123"/>
      <c r="M3" s="123"/>
      <c r="N3" s="123"/>
      <c r="O3" s="123"/>
      <c r="P3" s="123"/>
      <c r="Q3" s="123"/>
      <c r="R3" s="123"/>
      <c r="S3" s="123"/>
      <c r="T3" s="123"/>
      <c r="U3" s="123"/>
      <c r="V3" s="123"/>
      <c r="W3" s="123"/>
      <c r="AB3" s="121"/>
      <c r="AC3" s="122" t="s">
        <v>349</v>
      </c>
    </row>
    <row r="4" spans="1:55" s="2" customFormat="1" ht="15.75" customHeight="1" x14ac:dyDescent="0.2">
      <c r="A4" s="44"/>
      <c r="B4" s="121"/>
      <c r="C4" s="121"/>
      <c r="D4" s="121"/>
      <c r="E4" s="121"/>
      <c r="F4" s="121"/>
      <c r="G4" s="121"/>
      <c r="H4" s="121"/>
      <c r="I4" s="121"/>
      <c r="J4" s="121"/>
      <c r="K4" s="121"/>
      <c r="L4" s="121"/>
      <c r="M4" s="121"/>
      <c r="N4" s="121"/>
      <c r="O4" s="122"/>
      <c r="P4" s="122"/>
      <c r="Q4" s="124"/>
      <c r="R4" s="125">
        <v>4</v>
      </c>
      <c r="S4" s="125">
        <v>37</v>
      </c>
      <c r="T4" s="125">
        <v>38</v>
      </c>
      <c r="U4" s="125">
        <v>39</v>
      </c>
      <c r="V4" s="125">
        <v>40</v>
      </c>
      <c r="W4" s="125"/>
      <c r="X4" s="125">
        <v>64</v>
      </c>
      <c r="AB4" s="44"/>
      <c r="AD4" s="126" t="s">
        <v>469</v>
      </c>
      <c r="AE4" s="127" t="s">
        <v>470</v>
      </c>
    </row>
    <row r="5" spans="1:55" s="2" customFormat="1" ht="17.25" customHeight="1" x14ac:dyDescent="0.2">
      <c r="A5" s="121"/>
      <c r="B5" s="469" t="s">
        <v>438</v>
      </c>
      <c r="C5" s="470">
        <f>+$A$17</f>
        <v>0</v>
      </c>
      <c r="D5" s="122"/>
      <c r="E5" s="953" t="s">
        <v>471</v>
      </c>
      <c r="F5" s="953"/>
      <c r="G5" s="954"/>
      <c r="H5" s="955"/>
      <c r="I5" s="955"/>
      <c r="J5" s="955"/>
      <c r="K5" s="955"/>
      <c r="L5" s="955"/>
      <c r="M5" s="955"/>
      <c r="N5" s="955"/>
      <c r="O5" s="955"/>
      <c r="P5" s="956"/>
      <c r="Q5" s="468" t="s">
        <v>472</v>
      </c>
      <c r="R5" s="467"/>
      <c r="S5" s="122"/>
      <c r="T5" s="122"/>
      <c r="U5" s="122"/>
      <c r="V5" s="122"/>
      <c r="W5" s="122"/>
      <c r="AB5" s="44"/>
      <c r="AD5" s="126" t="s">
        <v>473</v>
      </c>
      <c r="AE5" s="127" t="s">
        <v>474</v>
      </c>
    </row>
    <row r="6" spans="1:55" ht="17.25" customHeight="1" x14ac:dyDescent="0.2">
      <c r="A6" s="121"/>
      <c r="B6" s="469" t="s">
        <v>442</v>
      </c>
      <c r="C6" s="471"/>
      <c r="E6" s="953"/>
      <c r="F6" s="953"/>
      <c r="G6" s="121"/>
      <c r="H6" s="121"/>
      <c r="I6" s="121"/>
      <c r="J6" s="121"/>
      <c r="K6" s="121"/>
      <c r="L6" s="121"/>
      <c r="M6" s="121"/>
      <c r="N6" s="121"/>
      <c r="Q6" s="468" t="s">
        <v>475</v>
      </c>
      <c r="R6" s="481" t="s">
        <v>198</v>
      </c>
      <c r="AB6" s="121"/>
      <c r="AD6" s="126" t="s">
        <v>476</v>
      </c>
      <c r="AE6" s="127" t="s">
        <v>477</v>
      </c>
      <c r="AW6" s="2" t="s">
        <v>478</v>
      </c>
    </row>
    <row r="7" spans="1:55" ht="17.25" customHeight="1" x14ac:dyDescent="0.2">
      <c r="A7" s="121"/>
      <c r="B7" s="128"/>
      <c r="C7" s="128"/>
      <c r="E7" s="482" t="s">
        <v>479</v>
      </c>
      <c r="F7" s="482"/>
      <c r="G7" s="482" t="s">
        <v>480</v>
      </c>
      <c r="H7" s="482"/>
      <c r="I7" s="482"/>
      <c r="J7" s="482"/>
      <c r="K7" s="482"/>
      <c r="L7" s="482"/>
      <c r="M7" s="482"/>
      <c r="N7" s="482"/>
      <c r="O7" s="482"/>
      <c r="P7" s="482"/>
      <c r="Q7" s="482"/>
      <c r="R7" s="482"/>
      <c r="S7" s="482"/>
      <c r="T7" s="482"/>
      <c r="U7" s="482"/>
      <c r="V7" s="482"/>
      <c r="W7" s="482"/>
      <c r="AB7" s="121"/>
      <c r="AC7" s="121"/>
      <c r="AD7" s="126" t="s">
        <v>481</v>
      </c>
      <c r="AE7" s="129" t="s">
        <v>482</v>
      </c>
      <c r="AW7" s="130"/>
      <c r="AX7" s="130"/>
    </row>
    <row r="8" spans="1:55" s="2" customFormat="1" ht="17.25" customHeight="1" thickBot="1" x14ac:dyDescent="0.25">
      <c r="D8" s="251"/>
      <c r="E8" s="131">
        <v>0.6</v>
      </c>
      <c r="F8" s="132"/>
      <c r="G8" s="132"/>
      <c r="H8" s="132"/>
      <c r="I8" s="132"/>
      <c r="J8" s="132"/>
      <c r="K8" s="132"/>
      <c r="L8" s="132"/>
      <c r="M8" s="132"/>
      <c r="N8" s="132"/>
      <c r="O8" s="132"/>
      <c r="P8" s="132"/>
      <c r="Q8" s="132"/>
      <c r="R8" s="133">
        <v>0.3</v>
      </c>
      <c r="S8" s="134"/>
      <c r="T8" s="134"/>
      <c r="U8" s="134"/>
      <c r="V8" s="134"/>
      <c r="W8" s="134"/>
      <c r="X8" s="135">
        <v>0.1</v>
      </c>
      <c r="Y8" s="136"/>
      <c r="Z8" s="136"/>
    </row>
    <row r="9" spans="1:55" ht="13.5" thickBot="1" x14ac:dyDescent="0.25">
      <c r="A9" s="121"/>
      <c r="B9" s="128"/>
      <c r="C9" s="121"/>
      <c r="D9" s="121"/>
      <c r="E9" s="957" t="s">
        <v>483</v>
      </c>
      <c r="F9" s="958"/>
      <c r="G9" s="958"/>
      <c r="H9" s="958"/>
      <c r="I9" s="958"/>
      <c r="J9" s="958"/>
      <c r="K9" s="958"/>
      <c r="L9" s="958"/>
      <c r="M9" s="958"/>
      <c r="N9" s="958"/>
      <c r="O9" s="958"/>
      <c r="P9" s="958"/>
      <c r="Q9" s="959"/>
      <c r="R9" s="960" t="s">
        <v>484</v>
      </c>
      <c r="S9" s="961"/>
      <c r="T9" s="961"/>
      <c r="U9" s="961"/>
      <c r="V9" s="961"/>
      <c r="W9" s="962"/>
      <c r="X9" s="949"/>
      <c r="Y9" s="950"/>
      <c r="Z9" s="950"/>
      <c r="AA9" s="950"/>
      <c r="AB9" s="121"/>
      <c r="AC9" s="121"/>
      <c r="AD9" s="121"/>
      <c r="AE9" s="121"/>
      <c r="AW9" s="137" t="s">
        <v>485</v>
      </c>
      <c r="AX9" s="138">
        <v>1</v>
      </c>
    </row>
    <row r="10" spans="1:55" ht="21.75" thickBot="1" x14ac:dyDescent="0.25">
      <c r="E10" s="139" t="s">
        <v>486</v>
      </c>
      <c r="F10" s="140"/>
      <c r="G10" s="140"/>
      <c r="H10" s="140"/>
      <c r="I10" s="140"/>
      <c r="J10" s="140"/>
      <c r="K10" s="140"/>
      <c r="L10" s="140"/>
      <c r="M10" s="140"/>
      <c r="N10" s="140"/>
      <c r="O10" s="140"/>
      <c r="P10" s="140"/>
      <c r="Q10" s="141"/>
      <c r="R10" s="142" t="s">
        <v>443</v>
      </c>
      <c r="S10" s="143"/>
      <c r="T10" s="143"/>
      <c r="U10" s="143"/>
      <c r="V10" s="143"/>
      <c r="W10" s="143"/>
      <c r="X10" s="922" t="s">
        <v>487</v>
      </c>
      <c r="Y10" s="923"/>
      <c r="Z10" s="923"/>
      <c r="AA10" s="924" t="s">
        <v>488</v>
      </c>
      <c r="AB10" s="121"/>
      <c r="AC10" s="121"/>
      <c r="AD10" s="121"/>
      <c r="AE10" s="121"/>
      <c r="AT10" s="122" t="s">
        <v>470</v>
      </c>
      <c r="AW10" s="137" t="s">
        <v>457</v>
      </c>
      <c r="AX10" s="138">
        <v>0.7</v>
      </c>
    </row>
    <row r="11" spans="1:55" ht="27" customHeight="1" x14ac:dyDescent="0.2">
      <c r="A11" s="121"/>
      <c r="B11" s="128"/>
      <c r="C11" s="121"/>
      <c r="D11" s="121"/>
      <c r="E11" s="927" t="s">
        <v>489</v>
      </c>
      <c r="F11" s="928"/>
      <c r="G11" s="931" t="s">
        <v>490</v>
      </c>
      <c r="H11" s="932"/>
      <c r="I11" s="932"/>
      <c r="J11" s="932"/>
      <c r="K11" s="932"/>
      <c r="L11" s="932"/>
      <c r="M11" s="932"/>
      <c r="N11" s="932"/>
      <c r="O11" s="932"/>
      <c r="P11" s="932"/>
      <c r="Q11" s="935" t="s">
        <v>491</v>
      </c>
      <c r="R11" s="938" t="s">
        <v>492</v>
      </c>
      <c r="S11" s="938"/>
      <c r="T11" s="938"/>
      <c r="U11" s="938"/>
      <c r="V11" s="938"/>
      <c r="W11" s="940" t="s">
        <v>493</v>
      </c>
      <c r="X11" s="943" t="s">
        <v>494</v>
      </c>
      <c r="Y11" s="943"/>
      <c r="Z11" s="945" t="s">
        <v>495</v>
      </c>
      <c r="AA11" s="925"/>
      <c r="AB11" s="121"/>
      <c r="AT11" s="122" t="s">
        <v>474</v>
      </c>
      <c r="AW11" s="137" t="s">
        <v>496</v>
      </c>
      <c r="AX11" s="138">
        <v>0.49</v>
      </c>
    </row>
    <row r="12" spans="1:55" ht="42.75" customHeight="1" thickBot="1" x14ac:dyDescent="0.25">
      <c r="A12" s="121"/>
      <c r="B12" s="128"/>
      <c r="C12" s="121"/>
      <c r="D12" s="128"/>
      <c r="E12" s="929"/>
      <c r="F12" s="930"/>
      <c r="G12" s="933"/>
      <c r="H12" s="934"/>
      <c r="I12" s="934"/>
      <c r="J12" s="934"/>
      <c r="K12" s="934"/>
      <c r="L12" s="934"/>
      <c r="M12" s="934"/>
      <c r="N12" s="934"/>
      <c r="O12" s="934"/>
      <c r="P12" s="934"/>
      <c r="Q12" s="936"/>
      <c r="R12" s="939"/>
      <c r="S12" s="939"/>
      <c r="T12" s="939"/>
      <c r="U12" s="939"/>
      <c r="V12" s="939"/>
      <c r="W12" s="941"/>
      <c r="X12" s="944"/>
      <c r="Y12" s="944"/>
      <c r="Z12" s="946"/>
      <c r="AA12" s="925"/>
      <c r="AG12" s="128"/>
      <c r="AH12" s="128"/>
      <c r="AI12" s="128"/>
      <c r="AJ12" s="128"/>
      <c r="AK12" s="128"/>
      <c r="AL12" s="128"/>
      <c r="AM12" s="128"/>
      <c r="AN12" s="128"/>
      <c r="AO12" s="128"/>
      <c r="AP12" s="128"/>
      <c r="AQ12" s="128"/>
      <c r="AR12" s="128"/>
      <c r="AS12" s="128"/>
      <c r="AT12" s="122" t="s">
        <v>482</v>
      </c>
      <c r="AW12" s="137" t="s">
        <v>497</v>
      </c>
      <c r="AX12" s="144">
        <v>0</v>
      </c>
    </row>
    <row r="13" spans="1:55" ht="35.25" customHeight="1" thickBot="1" x14ac:dyDescent="0.25">
      <c r="A13" s="145" t="s">
        <v>498</v>
      </c>
      <c r="B13" s="146">
        <f>'RESUMEN REGION'!Z6</f>
        <v>2025</v>
      </c>
      <c r="C13" s="121"/>
      <c r="D13" s="121"/>
      <c r="E13" s="948">
        <v>0.7</v>
      </c>
      <c r="F13" s="948"/>
      <c r="G13" s="908">
        <v>0.3</v>
      </c>
      <c r="H13" s="908"/>
      <c r="I13" s="908"/>
      <c r="J13" s="908"/>
      <c r="K13" s="908"/>
      <c r="L13" s="908"/>
      <c r="M13" s="908"/>
      <c r="N13" s="908"/>
      <c r="O13" s="908"/>
      <c r="P13" s="908"/>
      <c r="Q13" s="937"/>
      <c r="R13" s="909">
        <v>1</v>
      </c>
      <c r="S13" s="909"/>
      <c r="T13" s="909"/>
      <c r="U13" s="909"/>
      <c r="V13" s="910"/>
      <c r="W13" s="942"/>
      <c r="X13" s="911" t="s">
        <v>499</v>
      </c>
      <c r="Y13" s="911"/>
      <c r="Z13" s="947"/>
      <c r="AA13" s="926"/>
      <c r="AB13" s="912" t="s">
        <v>452</v>
      </c>
      <c r="AD13" s="147">
        <v>6</v>
      </c>
      <c r="AE13" s="147">
        <v>3</v>
      </c>
      <c r="AF13" s="147">
        <v>0</v>
      </c>
      <c r="AG13" s="147"/>
      <c r="AH13" s="147"/>
      <c r="AI13" s="147" t="s">
        <v>453</v>
      </c>
      <c r="AJ13" s="147"/>
      <c r="AK13" s="147"/>
      <c r="AL13" s="147"/>
      <c r="AM13" s="147"/>
      <c r="AN13" s="147"/>
      <c r="AO13" s="147"/>
      <c r="AP13" s="147"/>
      <c r="AQ13" s="147"/>
      <c r="AT13" s="122" t="s">
        <v>477</v>
      </c>
    </row>
    <row r="14" spans="1:55" ht="69" customHeight="1" thickBot="1" x14ac:dyDescent="0.25">
      <c r="A14" s="148" t="s">
        <v>295</v>
      </c>
      <c r="B14" s="149" t="s">
        <v>296</v>
      </c>
      <c r="C14" s="149" t="s">
        <v>297</v>
      </c>
      <c r="D14" s="150" t="s">
        <v>454</v>
      </c>
      <c r="E14" s="151" t="s">
        <v>366</v>
      </c>
      <c r="F14" s="152" t="s">
        <v>500</v>
      </c>
      <c r="G14" s="914" t="s">
        <v>325</v>
      </c>
      <c r="H14" s="915"/>
      <c r="I14" s="916"/>
      <c r="J14" s="917" t="s">
        <v>327</v>
      </c>
      <c r="K14" s="918"/>
      <c r="L14" s="919"/>
      <c r="M14" s="917" t="s">
        <v>302</v>
      </c>
      <c r="N14" s="918"/>
      <c r="O14" s="919"/>
      <c r="P14" s="152" t="s">
        <v>501</v>
      </c>
      <c r="Q14" s="153" t="s">
        <v>500</v>
      </c>
      <c r="R14" s="154" t="s">
        <v>455</v>
      </c>
      <c r="S14" s="155" t="s">
        <v>447</v>
      </c>
      <c r="T14" s="156" t="s">
        <v>448</v>
      </c>
      <c r="U14" s="155" t="s">
        <v>449</v>
      </c>
      <c r="V14" s="156" t="s">
        <v>450</v>
      </c>
      <c r="W14" s="157" t="s">
        <v>500</v>
      </c>
      <c r="X14" s="920" t="s">
        <v>502</v>
      </c>
      <c r="Y14" s="921"/>
      <c r="Z14" s="158" t="s">
        <v>500</v>
      </c>
      <c r="AA14" s="159" t="s">
        <v>500</v>
      </c>
      <c r="AB14" s="913"/>
      <c r="AD14" s="160" t="s">
        <v>447</v>
      </c>
      <c r="AE14" s="160" t="s">
        <v>448</v>
      </c>
      <c r="AF14" s="160" t="s">
        <v>449</v>
      </c>
      <c r="AG14" s="147"/>
      <c r="AH14" s="147"/>
      <c r="AI14" s="147">
        <v>2</v>
      </c>
      <c r="AJ14" s="147">
        <v>1</v>
      </c>
      <c r="AK14" s="147">
        <v>0</v>
      </c>
      <c r="AL14" s="147">
        <v>2</v>
      </c>
      <c r="AM14" s="147">
        <v>1</v>
      </c>
      <c r="AN14" s="147">
        <v>0</v>
      </c>
      <c r="AO14" s="147">
        <v>2</v>
      </c>
      <c r="AP14" s="147">
        <v>1</v>
      </c>
      <c r="AQ14" s="147">
        <v>0</v>
      </c>
      <c r="AS14" s="122" t="s">
        <v>457</v>
      </c>
      <c r="AT14" s="122" t="s">
        <v>456</v>
      </c>
      <c r="AU14" s="122" t="s">
        <v>458</v>
      </c>
      <c r="AW14" s="161" t="s">
        <v>343</v>
      </c>
      <c r="AX14" s="161" t="s">
        <v>344</v>
      </c>
      <c r="AY14" s="161" t="s">
        <v>345</v>
      </c>
      <c r="BB14" s="274" t="s">
        <v>197</v>
      </c>
      <c r="BC14" s="274"/>
    </row>
    <row r="15" spans="1:55" ht="39.75" customHeight="1" x14ac:dyDescent="0.2">
      <c r="A15" s="606"/>
      <c r="B15" s="607"/>
      <c r="C15" s="900" t="s">
        <v>465</v>
      </c>
      <c r="D15" s="901"/>
      <c r="E15" s="295" t="s">
        <v>503</v>
      </c>
      <c r="F15" s="13" t="str">
        <f>+IFERROR(COUNTIF(F$17:F$181,"&gt;=50%")/COUNTIF($A$17:$A$181,"&gt;0"),"")</f>
        <v/>
      </c>
      <c r="G15" s="462" t="s">
        <v>504</v>
      </c>
      <c r="H15" s="462" t="s">
        <v>505</v>
      </c>
      <c r="I15" s="462" t="s">
        <v>229</v>
      </c>
      <c r="J15" s="462" t="s">
        <v>504</v>
      </c>
      <c r="K15" s="462" t="s">
        <v>505</v>
      </c>
      <c r="L15" s="462" t="s">
        <v>229</v>
      </c>
      <c r="M15" s="462" t="s">
        <v>504</v>
      </c>
      <c r="N15" s="462" t="s">
        <v>505</v>
      </c>
      <c r="O15" s="462" t="s">
        <v>229</v>
      </c>
      <c r="P15" s="13" t="str">
        <f>+IFERROR(COUNTIF(P$17:P$181,"&gt;=50%")/COUNTIF($A$17:$A$181,"&gt;0"),"")</f>
        <v/>
      </c>
      <c r="Q15" s="162" t="str">
        <f>+IFERROR(COUNTIF(Q$17:Q$181,"&gt;=50%")/COUNTIF($A$17:$A$181,"&gt;0"),"")</f>
        <v/>
      </c>
      <c r="R15" s="13" t="str">
        <f>+IF(ISERROR((COUNTIF(R$17:R$181,$AS$14)+COUNTIF(R$17:R$181,$AT$14))/(COUNTIF($A$17:$A$181,"&gt;0"))),"",(COUNTIF(R$17:R$181,$AS$14)+COUNTIF(R$17:R$181,$AT$14))/(COUNTIF($A$17:$A$181,"&gt;0")))</f>
        <v/>
      </c>
      <c r="S15" s="13" t="str">
        <f>+IF(ISERROR((COUNTIF(S$17:S$181,$AS$14)+COUNTIF(S$17:S$181,$AT$14))/(COUNTIF($A$17:$A$181,"&gt;0"))),"",(COUNTIF(S$17:S$181,$AS$14)+COUNTIF(S$17:S$181,$AT$14))/(COUNTIF($A$17:$A$181,"&gt;0")))</f>
        <v/>
      </c>
      <c r="T15" s="13" t="str">
        <f>+IF(ISERROR((COUNTIF(T$17:T$181,$AS$14)+COUNTIF(T$17:T$181,$AT$14))/(COUNTIF($A$17:$A$181,"&gt;0"))),"",(COUNTIF(T$17:T$181,$AS$14)+COUNTIF(T$17:T$181,$AT$14))/(COUNTIF($A$17:$A$181,"&gt;0")))</f>
        <v/>
      </c>
      <c r="U15" s="13" t="str">
        <f>+IF(ISERROR((COUNTIF(U$17:U$181,$AS$14)+COUNTIF(U$17:U$181,$AT$14))/(COUNTIF($A$17:$A$181,"&gt;0"))),"",(COUNTIF(U$17:U$181,$AS$14)+COUNTIF(U$17:U$181,$AT$14))/(COUNTIF($A$17:$A$181,"&gt;0")))</f>
        <v/>
      </c>
      <c r="V15" s="13" t="str">
        <f>+IF(ISERROR(COUNTIF(V$17:V$181,"SI")/COUNTIF($A$17:$A$181,"&gt;0")),"",COUNTIF(V$17:V$181,"SI")/COUNTIF($A$17:$A$181,"&gt;0"))</f>
        <v/>
      </c>
      <c r="W15" s="162" t="str">
        <f>+IFERROR(COUNTIF(W$17:W$181,"&gt;=50%")/COUNTIF($A$17:$A$181,"&gt;0"),"")</f>
        <v/>
      </c>
      <c r="X15" s="902" t="s">
        <v>503</v>
      </c>
      <c r="Y15" s="903"/>
      <c r="Z15" s="163" t="str">
        <f>+IFERROR(COUNTIF(Z$17:Z$181,"&gt;=50%")/COUNTIF($A$17:$A$181,"&gt;0"),"")</f>
        <v/>
      </c>
      <c r="AA15" s="164" t="str">
        <f>+IFERROR(COUNTIF(AA$17:AA$181,"&gt;=50%")/COUNTIF($A$17:$A$181,"&gt;0"),"")</f>
        <v/>
      </c>
      <c r="AB15" s="165"/>
      <c r="AD15" s="166">
        <f>+MAX($F$15:$H$15)</f>
        <v>0</v>
      </c>
      <c r="AE15" s="167">
        <f>+MAX($I$15:$S$15)</f>
        <v>0</v>
      </c>
      <c r="AF15" s="168">
        <f>+MAX($T$15:$V$15)</f>
        <v>0</v>
      </c>
      <c r="AG15" s="147"/>
      <c r="AH15" s="147"/>
      <c r="AI15" s="147"/>
      <c r="AJ15" s="147"/>
      <c r="AK15" s="147"/>
      <c r="AL15" s="147"/>
      <c r="AM15" s="147"/>
      <c r="AN15" s="147"/>
      <c r="AO15" s="147"/>
      <c r="AP15" s="147"/>
      <c r="AQ15" s="147"/>
      <c r="AS15" s="122">
        <f>+(COUNTIF($A$17:$A$181,"&gt;0"))</f>
        <v>0</v>
      </c>
      <c r="BB15" s="274">
        <v>0</v>
      </c>
      <c r="BC15" s="274" t="s">
        <v>506</v>
      </c>
    </row>
    <row r="16" spans="1:55" ht="18.75" x14ac:dyDescent="0.2">
      <c r="A16" s="608"/>
      <c r="B16" s="609"/>
      <c r="C16" s="904" t="s">
        <v>466</v>
      </c>
      <c r="D16" s="905"/>
      <c r="E16" s="610" t="str">
        <f>IFERROR(AVERAGEIF(E17:E181,"&gt;0",E17:E181),"")</f>
        <v/>
      </c>
      <c r="F16" s="15" t="str">
        <f>+IFERROR(COUNTIF(F$17:F$181,"&lt;50%")/COUNTIF($A$17:$A$181,"&gt;0"),"")</f>
        <v/>
      </c>
      <c r="G16" s="169">
        <f>SUM(G17:G181)</f>
        <v>0</v>
      </c>
      <c r="H16" s="169">
        <f>SUM(H17:H181)</f>
        <v>0</v>
      </c>
      <c r="I16" s="611" t="str">
        <f>+IF(ISERROR(H16/G16),"",H16/G16)</f>
        <v/>
      </c>
      <c r="J16" s="169">
        <f>SUM(J17:J181)</f>
        <v>0</v>
      </c>
      <c r="K16" s="169">
        <f>SUM(K17:K181)</f>
        <v>0</v>
      </c>
      <c r="L16" s="611" t="str">
        <f>+IF(ISERROR(K16/J16),"",K16/J16)</f>
        <v/>
      </c>
      <c r="M16" s="169">
        <f>SUM(M17:M181)</f>
        <v>0</v>
      </c>
      <c r="N16" s="169">
        <f>SUM(N17:N181)</f>
        <v>0</v>
      </c>
      <c r="O16" s="611" t="str">
        <f>+IF(ISERROR(N16/M16),"",N16/M16)</f>
        <v/>
      </c>
      <c r="P16" s="15" t="str">
        <f>+IFERROR(COUNTIF(P$17:P$181,"&lt;50%")/COUNTIF($A$17:$A$181,"&gt;0"),"")</f>
        <v/>
      </c>
      <c r="Q16" s="15" t="str">
        <f>+IFERROR(COUNTIF(Q$17:Q$181,"&lt;50%")/COUNTIF($A$17:$A$181,"&gt;0"),"")</f>
        <v/>
      </c>
      <c r="R16" s="15" t="str">
        <f>+IF(ISERROR(COUNTIF(R$17:R$181,$AU$14)/COUNTIF($A$17:$A$181,"&gt;0")),"",COUNTIF(R$17:R$181,$AU$14)/COUNTIF($A$17:$A$181,"&gt;0"))</f>
        <v/>
      </c>
      <c r="S16" s="15" t="str">
        <f>+IF(ISERROR(COUNTIF(S$17:S$181,$AU$14)/COUNTIF($A$17:$A$181,"&gt;0")),"",COUNTIF(S$17:S$181,$AU$14)/COUNTIF($A$17:$A$181,"&gt;0"))</f>
        <v/>
      </c>
      <c r="T16" s="15" t="str">
        <f>+IF(ISERROR(COUNTIF(T$17:T$181,$AU$14)/COUNTIF($A$17:$A$181,"&gt;0")),"",COUNTIF(T$17:T$181,$AU$14)/COUNTIF($A$17:$A$181,"&gt;0"))</f>
        <v/>
      </c>
      <c r="U16" s="15" t="str">
        <f>+IF(ISERROR(COUNTIF(U$17:U$181,$AU$14)/COUNTIF($A$17:$A$181,"&gt;0")),"",COUNTIF(U$17:U$181,$AU$14)/COUNTIF($A$17:$A$181,"&gt;0"))</f>
        <v/>
      </c>
      <c r="V16" s="15" t="str">
        <f>+IF(ISERROR(COUNTIF(V$17:V$181,"NO")/COUNTIF($A$17:$A$181,"&gt;0")),"",COUNTIF(V$17:V$181,"NO")/COUNTIF($A$17:$A$181,"&gt;0"))</f>
        <v/>
      </c>
      <c r="W16" s="15" t="str">
        <f>+IFERROR(COUNTIF(W$17:W$181,"&lt;50%")/COUNTIF($A$17:$A$181,"&gt;0"),"")</f>
        <v/>
      </c>
      <c r="X16" s="906" t="str">
        <f>IFERROR(AVERAGEIF(X17:X81,"&gt;0",X17:X81),"")</f>
        <v/>
      </c>
      <c r="Y16" s="907"/>
      <c r="Z16" s="170" t="str">
        <f>+IFERROR(COUNTIF(Z$17:Z$181,"&lt;50%")/COUNTIF($A$17:$A$181,"&gt;0"),"")</f>
        <v/>
      </c>
      <c r="AA16" s="171" t="str">
        <f>+IFERROR(COUNTIF(AA$17:AA$181,"&lt;50%")/COUNTIF($A$17:$A$181,"&gt;0"),"")</f>
        <v/>
      </c>
      <c r="AB16" s="172"/>
      <c r="AD16" s="173"/>
      <c r="AE16" s="174"/>
      <c r="AF16" s="175"/>
      <c r="AG16" s="147"/>
      <c r="AH16" s="147"/>
      <c r="AI16" s="147">
        <f>+AI14+AL14+AO14</f>
        <v>6</v>
      </c>
      <c r="AJ16" s="147">
        <f>+AJ14+AM14+AP14</f>
        <v>3</v>
      </c>
      <c r="AK16" s="147">
        <f>+AK14+AN14+AQ14</f>
        <v>0</v>
      </c>
      <c r="AL16" s="147"/>
      <c r="AM16" s="147"/>
      <c r="AN16" s="147"/>
      <c r="AO16" s="147"/>
      <c r="AP16" s="147"/>
      <c r="AQ16" s="147"/>
      <c r="AS16" s="122">
        <v>10</v>
      </c>
      <c r="AW16" s="147" t="s">
        <v>507</v>
      </c>
      <c r="AX16" s="147"/>
      <c r="AY16" s="147"/>
      <c r="AZ16" s="274" t="s">
        <v>197</v>
      </c>
      <c r="BB16" s="274" t="s">
        <v>508</v>
      </c>
      <c r="BC16" s="274" t="str">
        <f>+AU14</f>
        <v>Insuficiente</v>
      </c>
    </row>
    <row r="17" spans="1:55" ht="15.75" customHeight="1" x14ac:dyDescent="0.2">
      <c r="A17" s="683">
        <f>'RESUMEN REGION'!A17</f>
        <v>0</v>
      </c>
      <c r="B17" s="683">
        <f>'RESUMEN REGION'!B17</f>
        <v>0</v>
      </c>
      <c r="C17" s="683">
        <f>'RESUMEN REGION'!C17</f>
        <v>0</v>
      </c>
      <c r="D17" s="597">
        <f>'RESUMEN REGION'!E17</f>
        <v>0</v>
      </c>
      <c r="E17" s="598" t="str">
        <f>+IFERROR(VLOOKUP(B17,'RES EVAL. INFORMES'!$B$16:$AD$181,4,FALSE),"")</f>
        <v/>
      </c>
      <c r="F17" s="599" t="str">
        <f>+IF(ISERROR(E17/7),"",E17/7)</f>
        <v/>
      </c>
      <c r="G17" s="600">
        <f>'RESUMEN REGION'!K17</f>
        <v>0</v>
      </c>
      <c r="H17" s="93"/>
      <c r="I17" s="684" t="str">
        <f>+IF(ISERROR(H17/G17),"",H17/G17)</f>
        <v/>
      </c>
      <c r="J17" s="685">
        <f>'RESUMEN REGION'!M17</f>
        <v>0</v>
      </c>
      <c r="K17" s="93"/>
      <c r="L17" s="64" t="str">
        <f>+IF(ISERROR(K17/J17),"",K17/J17)</f>
        <v/>
      </c>
      <c r="M17" s="600">
        <f>'RESUMEN REGION'!I17</f>
        <v>0</v>
      </c>
      <c r="N17" s="93"/>
      <c r="O17" s="64" t="str">
        <f>+IF(ISERROR(N17/M17),"",N17/M17)</f>
        <v/>
      </c>
      <c r="P17" s="601" t="str">
        <f t="shared" ref="P17:P80" si="0">+IF(B17=0,"",AY17)</f>
        <v/>
      </c>
      <c r="Q17" s="601" t="str">
        <f>+IFERROR((F17*$E$13)+($G$13*P17),"")</f>
        <v/>
      </c>
      <c r="R17" s="602" t="str">
        <f>+IFERROR(VLOOKUP($B17,'EV ADM FINANCIERA'!$B$11:$AZ$79,4,FALSE),"")</f>
        <v/>
      </c>
      <c r="S17" s="602" t="str">
        <f>+IFERROR(VLOOKUP($B17,'EV ADM FINANCIERA'!$B$11:$AZ$79,S$4,FALSE),"")</f>
        <v/>
      </c>
      <c r="T17" s="602" t="str">
        <f>+IFERROR(VLOOKUP($B17,'EV ADM FINANCIERA'!$B$11:$AZ$79,T$4,FALSE),"")</f>
        <v/>
      </c>
      <c r="U17" s="602" t="str">
        <f>+IFERROR(VLOOKUP($B17,'EV ADM FINANCIERA'!$B$11:$AZ$79,U$4,FALSE),"")</f>
        <v/>
      </c>
      <c r="V17" s="603" t="str">
        <f>+IFERROR(VLOOKUP($B17,'EV ADM FINANCIERA'!$B$11:$AZ$79,V$4,FALSE),"")</f>
        <v/>
      </c>
      <c r="W17" s="601" t="str">
        <f t="shared" ref="W17" si="1">+IFERROR(VLOOKUP($R17,$AW$9:$AX$12,2,FALSE),"")</f>
        <v/>
      </c>
      <c r="X17" s="896"/>
      <c r="Y17" s="897"/>
      <c r="Z17" s="605">
        <f>+IF(ISERROR(X17/5),"",X17/5)</f>
        <v>0</v>
      </c>
      <c r="AA17" s="604" t="str">
        <f>+IFERROR((Z17*$X$8+W17*$R$8+Q17*$E$8),"")</f>
        <v/>
      </c>
      <c r="AB17" s="93"/>
      <c r="AD17" s="176" t="str">
        <f>IF(E17="X",6,IF(G17="X",3,IF(H17="X",0,"")))</f>
        <v/>
      </c>
      <c r="AE17" s="176" t="str">
        <f>IF(I17="X",6,IF(R17="X",3,IF(S17="X",0,"")))</f>
        <v/>
      </c>
      <c r="AF17" s="176" t="str">
        <f>IF(T17="X",6,IF(U17="X",3,IF(V17="X",0,"")))</f>
        <v/>
      </c>
      <c r="AG17" s="177" t="str">
        <f>IF(ISERROR(AH17),SUM(AD17:AF17),"")</f>
        <v/>
      </c>
      <c r="AH17" s="147" t="str">
        <f>+HLOOKUP("",AD17:AF17,1,FALSE)</f>
        <v/>
      </c>
      <c r="AI17" s="147">
        <f>+AI16*3</f>
        <v>18</v>
      </c>
      <c r="AJ17" s="147">
        <f>+AJ16*3</f>
        <v>9</v>
      </c>
      <c r="AK17" s="147">
        <f>+AK16*3</f>
        <v>0</v>
      </c>
      <c r="AL17" s="147"/>
      <c r="AM17" s="147"/>
      <c r="AN17" s="147"/>
      <c r="AO17" s="147"/>
      <c r="AP17" s="147"/>
      <c r="AQ17" s="147"/>
      <c r="AS17" s="122" t="e">
        <f>+AS18/AS15</f>
        <v>#DIV/0!</v>
      </c>
      <c r="AW17" s="178">
        <f>+G17+J17+M17</f>
        <v>0</v>
      </c>
      <c r="AX17" s="178">
        <f>+H17+K17+N17</f>
        <v>0</v>
      </c>
      <c r="AY17" s="62" t="str">
        <f>+IFERROR(IF($R$5="x",IF(AX17&gt;0,100%,IF(AX17=0,0%)),AX17/AW17),"")</f>
        <v/>
      </c>
      <c r="AZ17" s="122" t="str">
        <f>+IF(AW17=$BB$15,$BC$15,IF(AY17&lt;50%,$BC$16,IF(AY17&lt;80%,$BC$17,IF(AY17&gt;=80%,$BC$18,""))))</f>
        <v>S/I</v>
      </c>
      <c r="BB17" s="274">
        <v>100000</v>
      </c>
      <c r="BC17" s="274" t="str">
        <f>+AT14</f>
        <v>Suficiente</v>
      </c>
    </row>
    <row r="18" spans="1:55" ht="15" customHeight="1" x14ac:dyDescent="0.2">
      <c r="A18" s="683">
        <f>'RESUMEN REGION'!A18</f>
        <v>0</v>
      </c>
      <c r="B18" s="683">
        <f>'RESUMEN REGION'!B18</f>
        <v>0</v>
      </c>
      <c r="C18" s="683">
        <f>'RESUMEN REGION'!C18</f>
        <v>0</v>
      </c>
      <c r="D18" s="597">
        <f>'RESUMEN REGION'!E18</f>
        <v>0</v>
      </c>
      <c r="E18" s="598" t="str">
        <f>+IFERROR(VLOOKUP(B18,'RES EVAL. INFORMES'!$B$16:$AD$181,4,FALSE),"")</f>
        <v/>
      </c>
      <c r="F18" s="601" t="str">
        <f t="shared" ref="F18:F42" si="2">+IF(ISERROR(E18/7),"",E18/7)</f>
        <v/>
      </c>
      <c r="G18" s="600">
        <f>'RESUMEN REGION'!K18</f>
        <v>0</v>
      </c>
      <c r="H18" s="93"/>
      <c r="I18" s="684" t="str">
        <f t="shared" ref="I18:I42" si="3">+IF(ISERROR(H18/G18),"",H18/G18)</f>
        <v/>
      </c>
      <c r="J18" s="685">
        <f>'RESUMEN REGION'!M18</f>
        <v>0</v>
      </c>
      <c r="K18" s="93"/>
      <c r="L18" s="64" t="str">
        <f t="shared" ref="L18:L81" si="4">+IF(ISERROR(K18/J18),"",K18/J18)</f>
        <v/>
      </c>
      <c r="M18" s="600">
        <f>'RESUMEN REGION'!I18</f>
        <v>0</v>
      </c>
      <c r="N18" s="93"/>
      <c r="O18" s="64" t="str">
        <f t="shared" ref="O18:O42" si="5">+IF(ISERROR(N18/M18),"",N18/M18)</f>
        <v/>
      </c>
      <c r="P18" s="601" t="str">
        <f t="shared" si="0"/>
        <v/>
      </c>
      <c r="Q18" s="601" t="str">
        <f t="shared" ref="Q18:Q81" si="6">+IFERROR((F18*$E$13)+($G$13*P18),"")</f>
        <v/>
      </c>
      <c r="R18" s="602" t="str">
        <f>+IFERROR(VLOOKUP($B18,'EV ADM FINANCIERA'!$B$11:$AZ$79,4,FALSE),"")</f>
        <v/>
      </c>
      <c r="S18" s="602" t="str">
        <f>+IFERROR(VLOOKUP($B18,'EV ADM FINANCIERA'!$B$11:$AZ$79,S$4,FALSE),"")</f>
        <v/>
      </c>
      <c r="T18" s="602" t="str">
        <f>+IFERROR(VLOOKUP($B18,'EV ADM FINANCIERA'!$B$11:$AZ$79,T$4,FALSE),"")</f>
        <v/>
      </c>
      <c r="U18" s="602" t="str">
        <f>+IFERROR(VLOOKUP($B18,'EV ADM FINANCIERA'!$B$11:$AZ$79,U$4,FALSE),"")</f>
        <v/>
      </c>
      <c r="V18" s="603" t="str">
        <f>+IFERROR(VLOOKUP($B18,'EV ADM FINANCIERA'!$B$11:$AZ$79,V$4,FALSE),"")</f>
        <v/>
      </c>
      <c r="W18" s="601" t="str">
        <f t="shared" ref="W18:W81" si="7">+IFERROR(VLOOKUP($R18,$AW$9:$AX$12,2,FALSE),"")</f>
        <v/>
      </c>
      <c r="X18" s="896"/>
      <c r="Y18" s="897"/>
      <c r="Z18" s="605">
        <f t="shared" ref="Z18:Z81" si="8">+IF(ISERROR(X18/5),"",X18/5)</f>
        <v>0</v>
      </c>
      <c r="AA18" s="604" t="str">
        <f t="shared" ref="AA18:AA42" si="9">+IFERROR((Z18*$X$8+W18*$R$8+Q18*$E$8),"")</f>
        <v/>
      </c>
      <c r="AB18" s="93"/>
      <c r="AD18" s="176" t="str">
        <f t="shared" ref="AD18" si="10">IF(E18="X",6,IF(G18="X",3,IF(H18="X",0,"")))</f>
        <v/>
      </c>
      <c r="AE18" s="176" t="str">
        <f t="shared" ref="AE18" si="11">IF(I18="X",6,IF(R18="X",3,IF(S18="X",0,"")))</f>
        <v/>
      </c>
      <c r="AF18" s="176" t="str">
        <f t="shared" ref="AF18" si="12">IF(T18="X",6,IF(U18="X",3,IF(V18="X",0,"")))</f>
        <v/>
      </c>
      <c r="AG18" s="177" t="str">
        <f t="shared" ref="AG18:AG81" si="13">IF(ISERROR(AH18),SUM(AD18:AF18),"")</f>
        <v/>
      </c>
      <c r="AH18" s="147" t="str">
        <f t="shared" ref="AH18:AH42" si="14">+HLOOKUP("",AD18:AF18,1,FALSE)</f>
        <v/>
      </c>
      <c r="AI18" s="179">
        <f>9/2</f>
        <v>4.5</v>
      </c>
      <c r="AJ18" s="147"/>
      <c r="AK18" s="179">
        <v>6</v>
      </c>
      <c r="AL18" s="147"/>
      <c r="AM18" s="147"/>
      <c r="AN18" s="147"/>
      <c r="AO18" s="147"/>
      <c r="AP18" s="147"/>
      <c r="AQ18" s="147"/>
      <c r="AS18" s="122">
        <f>+(COUNTIF(T$17:T$181,$AS$14))</f>
        <v>0</v>
      </c>
      <c r="AW18" s="178">
        <f t="shared" ref="AW18:AX42" si="15">+G18+J18+M18</f>
        <v>0</v>
      </c>
      <c r="AX18" s="178">
        <f t="shared" si="15"/>
        <v>0</v>
      </c>
      <c r="AY18" s="62" t="str">
        <f t="shared" ref="AY18:AY81" si="16">+IFERROR(IF($R$5="x",IF(AX18&gt;0,100%,IF(AX18=0,0%)),AX18/AW18),"")</f>
        <v/>
      </c>
      <c r="AZ18" s="122" t="str">
        <f t="shared" ref="AZ18:AZ81" si="17">+IF(AW18=$BB$15,$BC$15,IF(AY18&lt;50%,$BC$16,IF(AY18&lt;80%,$BC$17,IF(AY18&gt;=80%,$BC$18,""))))</f>
        <v>S/I</v>
      </c>
      <c r="BB18" s="274" t="s">
        <v>509</v>
      </c>
      <c r="BC18" s="274" t="str">
        <f>+AS14</f>
        <v>Adecuado</v>
      </c>
    </row>
    <row r="19" spans="1:55" ht="15" customHeight="1" x14ac:dyDescent="0.2">
      <c r="A19" s="683">
        <f>'RESUMEN REGION'!A19</f>
        <v>0</v>
      </c>
      <c r="B19" s="683">
        <f>'RESUMEN REGION'!B19</f>
        <v>0</v>
      </c>
      <c r="C19" s="683">
        <f>'RESUMEN REGION'!C19</f>
        <v>0</v>
      </c>
      <c r="D19" s="597">
        <f>'RESUMEN REGION'!E19</f>
        <v>0</v>
      </c>
      <c r="E19" s="598" t="str">
        <f>+IFERROR(VLOOKUP(B19,'RES EVAL. INFORMES'!$B$16:$AD$181,4,FALSE),"")</f>
        <v/>
      </c>
      <c r="F19" s="601" t="str">
        <f t="shared" si="2"/>
        <v/>
      </c>
      <c r="G19" s="600">
        <f>'RESUMEN REGION'!K19</f>
        <v>0</v>
      </c>
      <c r="H19" s="93"/>
      <c r="I19" s="684" t="str">
        <f t="shared" si="3"/>
        <v/>
      </c>
      <c r="J19" s="685">
        <f>'RESUMEN REGION'!M19</f>
        <v>0</v>
      </c>
      <c r="K19" s="93"/>
      <c r="L19" s="64" t="str">
        <f t="shared" si="4"/>
        <v/>
      </c>
      <c r="M19" s="600">
        <f>'RESUMEN REGION'!I19</f>
        <v>0</v>
      </c>
      <c r="N19" s="93"/>
      <c r="O19" s="64" t="str">
        <f t="shared" si="5"/>
        <v/>
      </c>
      <c r="P19" s="601" t="str">
        <f t="shared" si="0"/>
        <v/>
      </c>
      <c r="Q19" s="601" t="str">
        <f t="shared" si="6"/>
        <v/>
      </c>
      <c r="R19" s="602" t="str">
        <f>+IFERROR(VLOOKUP($B19,'EV ADM FINANCIERA'!$B$11:$AZ$79,4,FALSE),"")</f>
        <v/>
      </c>
      <c r="S19" s="602" t="str">
        <f>+IFERROR(VLOOKUP($B19,'EV ADM FINANCIERA'!$B$11:$AZ$79,S$4,FALSE),"")</f>
        <v/>
      </c>
      <c r="T19" s="602" t="str">
        <f>+IFERROR(VLOOKUP($B19,'EV ADM FINANCIERA'!$B$11:$AZ$79,T$4,FALSE),"")</f>
        <v/>
      </c>
      <c r="U19" s="602" t="str">
        <f>+IFERROR(VLOOKUP($B19,'EV ADM FINANCIERA'!$B$11:$AZ$79,U$4,FALSE),"")</f>
        <v/>
      </c>
      <c r="V19" s="603" t="str">
        <f>+IFERROR(VLOOKUP($B19,'EV ADM FINANCIERA'!$B$11:$AZ$79,V$4,FALSE),"")</f>
        <v/>
      </c>
      <c r="W19" s="601" t="str">
        <f t="shared" si="7"/>
        <v/>
      </c>
      <c r="X19" s="896"/>
      <c r="Y19" s="897"/>
      <c r="Z19" s="605">
        <f t="shared" si="8"/>
        <v>0</v>
      </c>
      <c r="AA19" s="604" t="str">
        <f t="shared" si="9"/>
        <v/>
      </c>
      <c r="AB19" s="93"/>
      <c r="AD19" s="176" t="str">
        <f t="shared" ref="AD19:AD81" si="18">IF(E19="X",6,IF(G19="X",3,IF(H19="X",0,"")))</f>
        <v/>
      </c>
      <c r="AE19" s="176" t="str">
        <f t="shared" ref="AE19:AE81" si="19">IF(I19="X",6,IF(R19="X",3,IF(S19="X",0,"")))</f>
        <v/>
      </c>
      <c r="AF19" s="176" t="str">
        <f t="shared" ref="AF19:AF81" si="20">IF(T19="X",6,IF(U19="X",3,IF(V19="X",0,"")))</f>
        <v/>
      </c>
      <c r="AG19" s="177" t="str">
        <f t="shared" si="13"/>
        <v/>
      </c>
      <c r="AH19" s="147" t="str">
        <f t="shared" si="14"/>
        <v/>
      </c>
      <c r="AI19" s="147">
        <v>17</v>
      </c>
      <c r="AJ19" s="147"/>
      <c r="AK19" s="147"/>
      <c r="AL19" s="147"/>
      <c r="AM19" s="147"/>
      <c r="AN19" s="147"/>
      <c r="AO19" s="147"/>
      <c r="AP19" s="147"/>
      <c r="AQ19" s="147"/>
      <c r="AW19" s="178">
        <f t="shared" si="15"/>
        <v>0</v>
      </c>
      <c r="AX19" s="178">
        <f t="shared" si="15"/>
        <v>0</v>
      </c>
      <c r="AY19" s="62" t="str">
        <f t="shared" si="16"/>
        <v/>
      </c>
      <c r="AZ19" s="122" t="str">
        <f t="shared" si="17"/>
        <v>S/I</v>
      </c>
    </row>
    <row r="20" spans="1:55" ht="15" customHeight="1" x14ac:dyDescent="0.2">
      <c r="A20" s="683">
        <f>'RESUMEN REGION'!A20</f>
        <v>0</v>
      </c>
      <c r="B20" s="683">
        <f>'RESUMEN REGION'!B20</f>
        <v>0</v>
      </c>
      <c r="C20" s="683">
        <f>'RESUMEN REGION'!C20</f>
        <v>0</v>
      </c>
      <c r="D20" s="597">
        <f>'RESUMEN REGION'!E20</f>
        <v>0</v>
      </c>
      <c r="E20" s="598" t="str">
        <f>+IFERROR(VLOOKUP(B20,'RES EVAL. INFORMES'!$B$16:$AD$181,4,FALSE),"")</f>
        <v/>
      </c>
      <c r="F20" s="601" t="str">
        <f t="shared" si="2"/>
        <v/>
      </c>
      <c r="G20" s="600">
        <f>'RESUMEN REGION'!K20</f>
        <v>0</v>
      </c>
      <c r="H20" s="93"/>
      <c r="I20" s="684" t="str">
        <f t="shared" si="3"/>
        <v/>
      </c>
      <c r="J20" s="685">
        <f>'RESUMEN REGION'!M20</f>
        <v>0</v>
      </c>
      <c r="K20" s="93"/>
      <c r="L20" s="64" t="str">
        <f t="shared" si="4"/>
        <v/>
      </c>
      <c r="M20" s="600">
        <f>'RESUMEN REGION'!I20</f>
        <v>0</v>
      </c>
      <c r="N20" s="93"/>
      <c r="O20" s="64" t="str">
        <f t="shared" si="5"/>
        <v/>
      </c>
      <c r="P20" s="601" t="str">
        <f t="shared" si="0"/>
        <v/>
      </c>
      <c r="Q20" s="601" t="str">
        <f t="shared" si="6"/>
        <v/>
      </c>
      <c r="R20" s="602" t="str">
        <f>+IFERROR(VLOOKUP($B20,'EV ADM FINANCIERA'!$B$11:$AZ$79,4,FALSE),"")</f>
        <v/>
      </c>
      <c r="S20" s="602" t="str">
        <f>+IFERROR(VLOOKUP($B20,'EV ADM FINANCIERA'!$B$11:$AZ$79,S$4,FALSE),"")</f>
        <v/>
      </c>
      <c r="T20" s="602" t="str">
        <f>+IFERROR(VLOOKUP($B20,'EV ADM FINANCIERA'!$B$11:$AZ$79,T$4,FALSE),"")</f>
        <v/>
      </c>
      <c r="U20" s="602" t="str">
        <f>+IFERROR(VLOOKUP($B20,'EV ADM FINANCIERA'!$B$11:$AZ$79,U$4,FALSE),"")</f>
        <v/>
      </c>
      <c r="V20" s="603" t="str">
        <f>+IFERROR(VLOOKUP($B20,'EV ADM FINANCIERA'!$B$11:$AZ$79,V$4,FALSE),"")</f>
        <v/>
      </c>
      <c r="W20" s="601" t="str">
        <f t="shared" si="7"/>
        <v/>
      </c>
      <c r="X20" s="896"/>
      <c r="Y20" s="897"/>
      <c r="Z20" s="605">
        <f t="shared" si="8"/>
        <v>0</v>
      </c>
      <c r="AA20" s="604" t="str">
        <f t="shared" si="9"/>
        <v/>
      </c>
      <c r="AB20" s="93"/>
      <c r="AD20" s="176" t="str">
        <f t="shared" si="18"/>
        <v/>
      </c>
      <c r="AE20" s="176" t="str">
        <f t="shared" si="19"/>
        <v/>
      </c>
      <c r="AF20" s="176" t="str">
        <f t="shared" si="20"/>
        <v/>
      </c>
      <c r="AG20" s="177" t="str">
        <f t="shared" si="13"/>
        <v/>
      </c>
      <c r="AH20" s="147" t="str">
        <f t="shared" si="14"/>
        <v/>
      </c>
      <c r="AI20" s="147"/>
      <c r="AJ20" s="147"/>
      <c r="AK20" s="147"/>
      <c r="AL20" s="147"/>
      <c r="AM20" s="147"/>
      <c r="AN20" s="147"/>
      <c r="AO20" s="147"/>
      <c r="AP20" s="147"/>
      <c r="AQ20" s="147"/>
      <c r="AW20" s="178">
        <f t="shared" si="15"/>
        <v>0</v>
      </c>
      <c r="AX20" s="178">
        <f t="shared" si="15"/>
        <v>0</v>
      </c>
      <c r="AY20" s="62" t="str">
        <f t="shared" si="16"/>
        <v/>
      </c>
      <c r="AZ20" s="122" t="str">
        <f t="shared" si="17"/>
        <v>S/I</v>
      </c>
    </row>
    <row r="21" spans="1:55" ht="15" customHeight="1" x14ac:dyDescent="0.2">
      <c r="A21" s="683">
        <f>'RESUMEN REGION'!A21</f>
        <v>0</v>
      </c>
      <c r="B21" s="683">
        <f>'RESUMEN REGION'!B21</f>
        <v>0</v>
      </c>
      <c r="C21" s="683">
        <f>'RESUMEN REGION'!C21</f>
        <v>0</v>
      </c>
      <c r="D21" s="597">
        <f>'RESUMEN REGION'!E21</f>
        <v>0</v>
      </c>
      <c r="E21" s="598" t="str">
        <f>+IFERROR(VLOOKUP(B21,'RES EVAL. INFORMES'!$B$16:$AD$181,4,FALSE),"")</f>
        <v/>
      </c>
      <c r="F21" s="601" t="str">
        <f t="shared" si="2"/>
        <v/>
      </c>
      <c r="G21" s="600">
        <f>'RESUMEN REGION'!K21</f>
        <v>0</v>
      </c>
      <c r="H21" s="93"/>
      <c r="I21" s="684" t="str">
        <f t="shared" si="3"/>
        <v/>
      </c>
      <c r="J21" s="685">
        <f>'RESUMEN REGION'!M21</f>
        <v>0</v>
      </c>
      <c r="K21" s="93"/>
      <c r="L21" s="64" t="str">
        <f t="shared" si="4"/>
        <v/>
      </c>
      <c r="M21" s="600">
        <f>'RESUMEN REGION'!I21</f>
        <v>0</v>
      </c>
      <c r="N21" s="93"/>
      <c r="O21" s="64" t="str">
        <f t="shared" si="5"/>
        <v/>
      </c>
      <c r="P21" s="601" t="str">
        <f t="shared" si="0"/>
        <v/>
      </c>
      <c r="Q21" s="601" t="str">
        <f t="shared" si="6"/>
        <v/>
      </c>
      <c r="R21" s="602" t="str">
        <f>+IFERROR(VLOOKUP($B21,'EV ADM FINANCIERA'!$B$11:$AZ$79,4,FALSE),"")</f>
        <v/>
      </c>
      <c r="S21" s="602" t="str">
        <f>+IFERROR(VLOOKUP($B21,'EV ADM FINANCIERA'!$B$11:$AZ$79,S$4,FALSE),"")</f>
        <v/>
      </c>
      <c r="T21" s="602" t="str">
        <f>+IFERROR(VLOOKUP($B21,'EV ADM FINANCIERA'!$B$11:$AZ$79,T$4,FALSE),"")</f>
        <v/>
      </c>
      <c r="U21" s="602" t="str">
        <f>+IFERROR(VLOOKUP($B21,'EV ADM FINANCIERA'!$B$11:$AZ$79,U$4,FALSE),"")</f>
        <v/>
      </c>
      <c r="V21" s="603" t="str">
        <f>+IFERROR(VLOOKUP($B21,'EV ADM FINANCIERA'!$B$11:$AZ$79,V$4,FALSE),"")</f>
        <v/>
      </c>
      <c r="W21" s="601" t="str">
        <f t="shared" si="7"/>
        <v/>
      </c>
      <c r="X21" s="896"/>
      <c r="Y21" s="897"/>
      <c r="Z21" s="605">
        <f t="shared" si="8"/>
        <v>0</v>
      </c>
      <c r="AA21" s="604" t="str">
        <f t="shared" si="9"/>
        <v/>
      </c>
      <c r="AB21" s="93"/>
      <c r="AD21" s="176" t="str">
        <f t="shared" si="18"/>
        <v/>
      </c>
      <c r="AE21" s="176" t="str">
        <f t="shared" si="19"/>
        <v/>
      </c>
      <c r="AF21" s="176" t="str">
        <f t="shared" si="20"/>
        <v/>
      </c>
      <c r="AG21" s="177" t="str">
        <f t="shared" si="13"/>
        <v/>
      </c>
      <c r="AH21" s="147" t="str">
        <f t="shared" si="14"/>
        <v/>
      </c>
      <c r="AI21" s="147"/>
      <c r="AJ21" s="147"/>
      <c r="AK21" s="147"/>
      <c r="AL21" s="147"/>
      <c r="AM21" s="147"/>
      <c r="AN21" s="147"/>
      <c r="AO21" s="147"/>
      <c r="AP21" s="147"/>
      <c r="AQ21" s="147"/>
      <c r="AW21" s="178">
        <f t="shared" si="15"/>
        <v>0</v>
      </c>
      <c r="AX21" s="178">
        <f t="shared" si="15"/>
        <v>0</v>
      </c>
      <c r="AY21" s="62" t="str">
        <f t="shared" si="16"/>
        <v/>
      </c>
      <c r="AZ21" s="122" t="str">
        <f t="shared" si="17"/>
        <v>S/I</v>
      </c>
    </row>
    <row r="22" spans="1:55" ht="15" customHeight="1" x14ac:dyDescent="0.2">
      <c r="A22" s="683">
        <f>'RESUMEN REGION'!A22</f>
        <v>0</v>
      </c>
      <c r="B22" s="683">
        <f>'RESUMEN REGION'!B22</f>
        <v>0</v>
      </c>
      <c r="C22" s="683">
        <f>'RESUMEN REGION'!C22</f>
        <v>0</v>
      </c>
      <c r="D22" s="597">
        <f>'RESUMEN REGION'!E22</f>
        <v>0</v>
      </c>
      <c r="E22" s="598" t="str">
        <f>+IFERROR(VLOOKUP(B22,'RES EVAL. INFORMES'!$B$16:$AD$181,4,FALSE),"")</f>
        <v/>
      </c>
      <c r="F22" s="601" t="str">
        <f t="shared" si="2"/>
        <v/>
      </c>
      <c r="G22" s="600">
        <f>'RESUMEN REGION'!K22</f>
        <v>0</v>
      </c>
      <c r="H22" s="93"/>
      <c r="I22" s="684" t="str">
        <f t="shared" si="3"/>
        <v/>
      </c>
      <c r="J22" s="685">
        <f>'RESUMEN REGION'!M22</f>
        <v>0</v>
      </c>
      <c r="K22" s="93"/>
      <c r="L22" s="64" t="str">
        <f t="shared" si="4"/>
        <v/>
      </c>
      <c r="M22" s="600">
        <f>'RESUMEN REGION'!I22</f>
        <v>0</v>
      </c>
      <c r="N22" s="93"/>
      <c r="O22" s="64" t="str">
        <f t="shared" si="5"/>
        <v/>
      </c>
      <c r="P22" s="601" t="str">
        <f t="shared" si="0"/>
        <v/>
      </c>
      <c r="Q22" s="601" t="str">
        <f t="shared" si="6"/>
        <v/>
      </c>
      <c r="R22" s="602" t="str">
        <f>+IFERROR(VLOOKUP($B22,'EV ADM FINANCIERA'!$B$11:$AZ$79,4,FALSE),"")</f>
        <v/>
      </c>
      <c r="S22" s="602" t="str">
        <f>+IFERROR(VLOOKUP($B22,'EV ADM FINANCIERA'!$B$11:$AZ$79,S$4,FALSE),"")</f>
        <v/>
      </c>
      <c r="T22" s="602" t="str">
        <f>+IFERROR(VLOOKUP($B22,'EV ADM FINANCIERA'!$B$11:$AZ$79,T$4,FALSE),"")</f>
        <v/>
      </c>
      <c r="U22" s="602" t="str">
        <f>+IFERROR(VLOOKUP($B22,'EV ADM FINANCIERA'!$B$11:$AZ$79,U$4,FALSE),"")</f>
        <v/>
      </c>
      <c r="V22" s="603" t="str">
        <f>+IFERROR(VLOOKUP($B22,'EV ADM FINANCIERA'!$B$11:$AZ$79,V$4,FALSE),"")</f>
        <v/>
      </c>
      <c r="W22" s="601" t="str">
        <f t="shared" si="7"/>
        <v/>
      </c>
      <c r="X22" s="896"/>
      <c r="Y22" s="897"/>
      <c r="Z22" s="605">
        <f t="shared" si="8"/>
        <v>0</v>
      </c>
      <c r="AA22" s="604" t="str">
        <f t="shared" si="9"/>
        <v/>
      </c>
      <c r="AB22" s="93"/>
      <c r="AD22" s="176" t="str">
        <f t="shared" si="18"/>
        <v/>
      </c>
      <c r="AE22" s="176" t="str">
        <f t="shared" si="19"/>
        <v/>
      </c>
      <c r="AF22" s="176" t="str">
        <f t="shared" si="20"/>
        <v/>
      </c>
      <c r="AG22" s="177" t="str">
        <f t="shared" si="13"/>
        <v/>
      </c>
      <c r="AH22" s="147" t="str">
        <f t="shared" si="14"/>
        <v/>
      </c>
      <c r="AI22" s="147"/>
      <c r="AJ22" s="147"/>
      <c r="AK22" s="147"/>
      <c r="AL22" s="147"/>
      <c r="AM22" s="147"/>
      <c r="AN22" s="147"/>
      <c r="AO22" s="147"/>
      <c r="AP22" s="147"/>
      <c r="AQ22" s="147"/>
      <c r="AW22" s="178">
        <f t="shared" si="15"/>
        <v>0</v>
      </c>
      <c r="AX22" s="178">
        <f t="shared" si="15"/>
        <v>0</v>
      </c>
      <c r="AY22" s="62" t="str">
        <f t="shared" si="16"/>
        <v/>
      </c>
      <c r="AZ22" s="122" t="str">
        <f t="shared" si="17"/>
        <v>S/I</v>
      </c>
    </row>
    <row r="23" spans="1:55" ht="15" customHeight="1" x14ac:dyDescent="0.2">
      <c r="A23" s="683">
        <f>'RESUMEN REGION'!A23</f>
        <v>0</v>
      </c>
      <c r="B23" s="683">
        <f>'RESUMEN REGION'!B23</f>
        <v>0</v>
      </c>
      <c r="C23" s="683">
        <f>'RESUMEN REGION'!C23</f>
        <v>0</v>
      </c>
      <c r="D23" s="597">
        <f>'RESUMEN REGION'!E23</f>
        <v>0</v>
      </c>
      <c r="E23" s="598" t="str">
        <f>+IFERROR(VLOOKUP(B23,'RES EVAL. INFORMES'!$B$16:$AD$181,4,FALSE),"")</f>
        <v/>
      </c>
      <c r="F23" s="601" t="str">
        <f t="shared" si="2"/>
        <v/>
      </c>
      <c r="G23" s="600">
        <f>'RESUMEN REGION'!K23</f>
        <v>0</v>
      </c>
      <c r="H23" s="93"/>
      <c r="I23" s="684" t="str">
        <f t="shared" si="3"/>
        <v/>
      </c>
      <c r="J23" s="685">
        <f>'RESUMEN REGION'!M23</f>
        <v>0</v>
      </c>
      <c r="K23" s="93"/>
      <c r="L23" s="64" t="str">
        <f t="shared" si="4"/>
        <v/>
      </c>
      <c r="M23" s="600">
        <f>'RESUMEN REGION'!I23</f>
        <v>0</v>
      </c>
      <c r="N23" s="93"/>
      <c r="O23" s="64" t="str">
        <f t="shared" si="5"/>
        <v/>
      </c>
      <c r="P23" s="601" t="str">
        <f t="shared" si="0"/>
        <v/>
      </c>
      <c r="Q23" s="601" t="str">
        <f t="shared" si="6"/>
        <v/>
      </c>
      <c r="R23" s="602" t="str">
        <f>+IFERROR(VLOOKUP($B23,'EV ADM FINANCIERA'!$B$11:$AZ$79,4,FALSE),"")</f>
        <v/>
      </c>
      <c r="S23" s="602" t="str">
        <f>+IFERROR(VLOOKUP($B23,'EV ADM FINANCIERA'!$B$11:$AZ$79,S$4,FALSE),"")</f>
        <v/>
      </c>
      <c r="T23" s="602" t="str">
        <f>+IFERROR(VLOOKUP($B23,'EV ADM FINANCIERA'!$B$11:$AZ$79,T$4,FALSE),"")</f>
        <v/>
      </c>
      <c r="U23" s="602" t="str">
        <f>+IFERROR(VLOOKUP($B23,'EV ADM FINANCIERA'!$B$11:$AZ$79,U$4,FALSE),"")</f>
        <v/>
      </c>
      <c r="V23" s="603" t="str">
        <f>+IFERROR(VLOOKUP($B23,'EV ADM FINANCIERA'!$B$11:$AZ$79,V$4,FALSE),"")</f>
        <v/>
      </c>
      <c r="W23" s="601" t="str">
        <f t="shared" si="7"/>
        <v/>
      </c>
      <c r="X23" s="896"/>
      <c r="Y23" s="897"/>
      <c r="Z23" s="605">
        <f t="shared" si="8"/>
        <v>0</v>
      </c>
      <c r="AA23" s="604" t="str">
        <f t="shared" si="9"/>
        <v/>
      </c>
      <c r="AB23" s="93"/>
      <c r="AD23" s="176" t="str">
        <f t="shared" si="18"/>
        <v/>
      </c>
      <c r="AE23" s="176" t="str">
        <f t="shared" si="19"/>
        <v/>
      </c>
      <c r="AF23" s="176" t="str">
        <f t="shared" si="20"/>
        <v/>
      </c>
      <c r="AG23" s="177" t="str">
        <f t="shared" si="13"/>
        <v/>
      </c>
      <c r="AH23" s="147" t="str">
        <f t="shared" si="14"/>
        <v/>
      </c>
      <c r="AI23" s="147"/>
      <c r="AJ23" s="147"/>
      <c r="AK23" s="147"/>
      <c r="AL23" s="147"/>
      <c r="AM23" s="147"/>
      <c r="AN23" s="147"/>
      <c r="AO23" s="147"/>
      <c r="AP23" s="147"/>
      <c r="AQ23" s="147"/>
      <c r="AW23" s="178">
        <f t="shared" si="15"/>
        <v>0</v>
      </c>
      <c r="AX23" s="178">
        <f t="shared" si="15"/>
        <v>0</v>
      </c>
      <c r="AY23" s="62" t="str">
        <f t="shared" si="16"/>
        <v/>
      </c>
      <c r="AZ23" s="122" t="str">
        <f t="shared" si="17"/>
        <v>S/I</v>
      </c>
    </row>
    <row r="24" spans="1:55" ht="15" customHeight="1" x14ac:dyDescent="0.2">
      <c r="A24" s="683">
        <f>'RESUMEN REGION'!A24</f>
        <v>0</v>
      </c>
      <c r="B24" s="683">
        <f>'RESUMEN REGION'!B24</f>
        <v>0</v>
      </c>
      <c r="C24" s="683">
        <f>'RESUMEN REGION'!C24</f>
        <v>0</v>
      </c>
      <c r="D24" s="597">
        <f>'RESUMEN REGION'!E24</f>
        <v>0</v>
      </c>
      <c r="E24" s="598" t="str">
        <f>+IFERROR(VLOOKUP(B24,'RES EVAL. INFORMES'!$B$16:$AD$181,4,FALSE),"")</f>
        <v/>
      </c>
      <c r="F24" s="601" t="str">
        <f t="shared" si="2"/>
        <v/>
      </c>
      <c r="G24" s="600">
        <f>'RESUMEN REGION'!K24</f>
        <v>0</v>
      </c>
      <c r="H24" s="93"/>
      <c r="I24" s="684" t="str">
        <f t="shared" si="3"/>
        <v/>
      </c>
      <c r="J24" s="685">
        <f>'RESUMEN REGION'!M24</f>
        <v>0</v>
      </c>
      <c r="K24" s="93"/>
      <c r="L24" s="64" t="str">
        <f t="shared" si="4"/>
        <v/>
      </c>
      <c r="M24" s="600">
        <f>'RESUMEN REGION'!I24</f>
        <v>0</v>
      </c>
      <c r="N24" s="93"/>
      <c r="O24" s="64" t="str">
        <f t="shared" si="5"/>
        <v/>
      </c>
      <c r="P24" s="601" t="str">
        <f t="shared" si="0"/>
        <v/>
      </c>
      <c r="Q24" s="601" t="str">
        <f t="shared" si="6"/>
        <v/>
      </c>
      <c r="R24" s="602" t="str">
        <f>+IFERROR(VLOOKUP($B24,'EV ADM FINANCIERA'!$B$11:$AZ$79,4,FALSE),"")</f>
        <v/>
      </c>
      <c r="S24" s="602" t="str">
        <f>+IFERROR(VLOOKUP($B24,'EV ADM FINANCIERA'!$B$11:$AZ$79,S$4,FALSE),"")</f>
        <v/>
      </c>
      <c r="T24" s="602" t="str">
        <f>+IFERROR(VLOOKUP($B24,'EV ADM FINANCIERA'!$B$11:$AZ$79,T$4,FALSE),"")</f>
        <v/>
      </c>
      <c r="U24" s="602" t="str">
        <f>+IFERROR(VLOOKUP($B24,'EV ADM FINANCIERA'!$B$11:$AZ$79,U$4,FALSE),"")</f>
        <v/>
      </c>
      <c r="V24" s="603" t="str">
        <f>+IFERROR(VLOOKUP($B24,'EV ADM FINANCIERA'!$B$11:$AZ$79,V$4,FALSE),"")</f>
        <v/>
      </c>
      <c r="W24" s="601" t="str">
        <f t="shared" si="7"/>
        <v/>
      </c>
      <c r="X24" s="896"/>
      <c r="Y24" s="897"/>
      <c r="Z24" s="605">
        <f t="shared" si="8"/>
        <v>0</v>
      </c>
      <c r="AA24" s="604" t="str">
        <f t="shared" si="9"/>
        <v/>
      </c>
      <c r="AB24" s="93"/>
      <c r="AD24" s="176" t="str">
        <f t="shared" si="18"/>
        <v/>
      </c>
      <c r="AE24" s="176" t="str">
        <f t="shared" si="19"/>
        <v/>
      </c>
      <c r="AF24" s="176" t="str">
        <f t="shared" si="20"/>
        <v/>
      </c>
      <c r="AG24" s="177" t="str">
        <f t="shared" si="13"/>
        <v/>
      </c>
      <c r="AH24" s="147" t="str">
        <f t="shared" si="14"/>
        <v/>
      </c>
      <c r="AI24" s="147"/>
      <c r="AJ24" s="147"/>
      <c r="AK24" s="147"/>
      <c r="AL24" s="147"/>
      <c r="AM24" s="147"/>
      <c r="AN24" s="147"/>
      <c r="AO24" s="147"/>
      <c r="AP24" s="147"/>
      <c r="AQ24" s="147"/>
      <c r="AW24" s="178">
        <f t="shared" si="15"/>
        <v>0</v>
      </c>
      <c r="AX24" s="178">
        <f t="shared" si="15"/>
        <v>0</v>
      </c>
      <c r="AY24" s="62" t="str">
        <f t="shared" si="16"/>
        <v/>
      </c>
      <c r="AZ24" s="122" t="str">
        <f t="shared" si="17"/>
        <v>S/I</v>
      </c>
    </row>
    <row r="25" spans="1:55" ht="15" customHeight="1" x14ac:dyDescent="0.2">
      <c r="A25" s="683">
        <f>'RESUMEN REGION'!A25</f>
        <v>0</v>
      </c>
      <c r="B25" s="683">
        <f>'RESUMEN REGION'!B25</f>
        <v>0</v>
      </c>
      <c r="C25" s="683">
        <f>'RESUMEN REGION'!C25</f>
        <v>0</v>
      </c>
      <c r="D25" s="597">
        <f>'RESUMEN REGION'!E25</f>
        <v>0</v>
      </c>
      <c r="E25" s="598" t="str">
        <f>+IFERROR(VLOOKUP(B25,'RES EVAL. INFORMES'!$B$16:$AD$181,4,FALSE),"")</f>
        <v/>
      </c>
      <c r="F25" s="601" t="str">
        <f t="shared" si="2"/>
        <v/>
      </c>
      <c r="G25" s="600">
        <f>'RESUMEN REGION'!K25</f>
        <v>0</v>
      </c>
      <c r="H25" s="93"/>
      <c r="I25" s="684" t="str">
        <f t="shared" si="3"/>
        <v/>
      </c>
      <c r="J25" s="685">
        <f>'RESUMEN REGION'!M25</f>
        <v>0</v>
      </c>
      <c r="K25" s="93"/>
      <c r="L25" s="64" t="str">
        <f t="shared" si="4"/>
        <v/>
      </c>
      <c r="M25" s="600">
        <f>'RESUMEN REGION'!I25</f>
        <v>0</v>
      </c>
      <c r="N25" s="93"/>
      <c r="O25" s="64" t="str">
        <f t="shared" si="5"/>
        <v/>
      </c>
      <c r="P25" s="601" t="str">
        <f t="shared" si="0"/>
        <v/>
      </c>
      <c r="Q25" s="601" t="str">
        <f t="shared" si="6"/>
        <v/>
      </c>
      <c r="R25" s="602" t="str">
        <f>+IFERROR(VLOOKUP($B25,'EV ADM FINANCIERA'!$B$11:$AZ$79,4,FALSE),"")</f>
        <v/>
      </c>
      <c r="S25" s="602" t="str">
        <f>+IFERROR(VLOOKUP($B25,'EV ADM FINANCIERA'!$B$11:$AZ$79,S$4,FALSE),"")</f>
        <v/>
      </c>
      <c r="T25" s="602" t="str">
        <f>+IFERROR(VLOOKUP($B25,'EV ADM FINANCIERA'!$B$11:$AZ$79,T$4,FALSE),"")</f>
        <v/>
      </c>
      <c r="U25" s="602" t="str">
        <f>+IFERROR(VLOOKUP($B25,'EV ADM FINANCIERA'!$B$11:$AZ$79,U$4,FALSE),"")</f>
        <v/>
      </c>
      <c r="V25" s="603" t="str">
        <f>+IFERROR(VLOOKUP($B25,'EV ADM FINANCIERA'!$B$11:$AZ$79,V$4,FALSE),"")</f>
        <v/>
      </c>
      <c r="W25" s="601" t="str">
        <f t="shared" si="7"/>
        <v/>
      </c>
      <c r="X25" s="896"/>
      <c r="Y25" s="897"/>
      <c r="Z25" s="605">
        <f t="shared" si="8"/>
        <v>0</v>
      </c>
      <c r="AA25" s="604" t="str">
        <f t="shared" si="9"/>
        <v/>
      </c>
      <c r="AB25" s="93"/>
      <c r="AD25" s="176" t="str">
        <f t="shared" si="18"/>
        <v/>
      </c>
      <c r="AE25" s="176" t="str">
        <f t="shared" si="19"/>
        <v/>
      </c>
      <c r="AF25" s="176" t="str">
        <f t="shared" si="20"/>
        <v/>
      </c>
      <c r="AG25" s="177" t="str">
        <f t="shared" si="13"/>
        <v/>
      </c>
      <c r="AH25" s="147" t="str">
        <f t="shared" si="14"/>
        <v/>
      </c>
      <c r="AI25" s="147"/>
      <c r="AJ25" s="147"/>
      <c r="AK25" s="147"/>
      <c r="AL25" s="147"/>
      <c r="AM25" s="147"/>
      <c r="AN25" s="147"/>
      <c r="AO25" s="147"/>
      <c r="AP25" s="147"/>
      <c r="AQ25" s="147"/>
      <c r="AW25" s="178">
        <f t="shared" si="15"/>
        <v>0</v>
      </c>
      <c r="AX25" s="178">
        <f t="shared" si="15"/>
        <v>0</v>
      </c>
      <c r="AY25" s="62" t="str">
        <f t="shared" si="16"/>
        <v/>
      </c>
      <c r="AZ25" s="122" t="str">
        <f t="shared" si="17"/>
        <v>S/I</v>
      </c>
    </row>
    <row r="26" spans="1:55" ht="15" customHeight="1" x14ac:dyDescent="0.2">
      <c r="A26" s="683">
        <f>'RESUMEN REGION'!A26</f>
        <v>0</v>
      </c>
      <c r="B26" s="683">
        <f>'RESUMEN REGION'!B26</f>
        <v>0</v>
      </c>
      <c r="C26" s="683">
        <f>'RESUMEN REGION'!C26</f>
        <v>0</v>
      </c>
      <c r="D26" s="597">
        <f>'RESUMEN REGION'!E26</f>
        <v>0</v>
      </c>
      <c r="E26" s="598" t="str">
        <f>+IFERROR(VLOOKUP(B26,'RES EVAL. INFORMES'!$B$16:$AD$181,4,FALSE),"")</f>
        <v/>
      </c>
      <c r="F26" s="601" t="str">
        <f t="shared" si="2"/>
        <v/>
      </c>
      <c r="G26" s="600">
        <f>'RESUMEN REGION'!K26</f>
        <v>0</v>
      </c>
      <c r="H26" s="93"/>
      <c r="I26" s="684" t="str">
        <f t="shared" si="3"/>
        <v/>
      </c>
      <c r="J26" s="685">
        <f>'RESUMEN REGION'!M26</f>
        <v>0</v>
      </c>
      <c r="K26" s="93"/>
      <c r="L26" s="64" t="str">
        <f t="shared" si="4"/>
        <v/>
      </c>
      <c r="M26" s="600">
        <f>'RESUMEN REGION'!I26</f>
        <v>0</v>
      </c>
      <c r="N26" s="93"/>
      <c r="O26" s="64" t="str">
        <f t="shared" si="5"/>
        <v/>
      </c>
      <c r="P26" s="601" t="str">
        <f t="shared" si="0"/>
        <v/>
      </c>
      <c r="Q26" s="601" t="str">
        <f t="shared" si="6"/>
        <v/>
      </c>
      <c r="R26" s="602" t="str">
        <f>+IFERROR(VLOOKUP($B26,'EV ADM FINANCIERA'!$B$11:$AZ$79,4,FALSE),"")</f>
        <v/>
      </c>
      <c r="S26" s="602" t="str">
        <f>+IFERROR(VLOOKUP($B26,'EV ADM FINANCIERA'!$B$11:$AZ$79,S$4,FALSE),"")</f>
        <v/>
      </c>
      <c r="T26" s="602" t="str">
        <f>+IFERROR(VLOOKUP($B26,'EV ADM FINANCIERA'!$B$11:$AZ$79,T$4,FALSE),"")</f>
        <v/>
      </c>
      <c r="U26" s="602" t="str">
        <f>+IFERROR(VLOOKUP($B26,'EV ADM FINANCIERA'!$B$11:$AZ$79,U$4,FALSE),"")</f>
        <v/>
      </c>
      <c r="V26" s="603" t="str">
        <f>+IFERROR(VLOOKUP($B26,'EV ADM FINANCIERA'!$B$11:$AZ$79,V$4,FALSE),"")</f>
        <v/>
      </c>
      <c r="W26" s="601" t="str">
        <f t="shared" si="7"/>
        <v/>
      </c>
      <c r="X26" s="896"/>
      <c r="Y26" s="897"/>
      <c r="Z26" s="605">
        <f t="shared" si="8"/>
        <v>0</v>
      </c>
      <c r="AA26" s="604" t="str">
        <f t="shared" si="9"/>
        <v/>
      </c>
      <c r="AB26" s="93"/>
      <c r="AD26" s="176" t="str">
        <f t="shared" si="18"/>
        <v/>
      </c>
      <c r="AE26" s="176" t="str">
        <f t="shared" si="19"/>
        <v/>
      </c>
      <c r="AF26" s="176" t="str">
        <f t="shared" si="20"/>
        <v/>
      </c>
      <c r="AG26" s="177" t="str">
        <f t="shared" si="13"/>
        <v/>
      </c>
      <c r="AH26" s="147" t="str">
        <f t="shared" si="14"/>
        <v/>
      </c>
      <c r="AI26" s="147"/>
      <c r="AJ26" s="147"/>
      <c r="AK26" s="147"/>
      <c r="AL26" s="147"/>
      <c r="AM26" s="147"/>
      <c r="AN26" s="147"/>
      <c r="AO26" s="147"/>
      <c r="AP26" s="147"/>
      <c r="AQ26" s="147"/>
      <c r="AW26" s="178">
        <f t="shared" si="15"/>
        <v>0</v>
      </c>
      <c r="AX26" s="178">
        <f t="shared" si="15"/>
        <v>0</v>
      </c>
      <c r="AY26" s="62" t="str">
        <f t="shared" si="16"/>
        <v/>
      </c>
      <c r="AZ26" s="122" t="str">
        <f t="shared" si="17"/>
        <v>S/I</v>
      </c>
    </row>
    <row r="27" spans="1:55" ht="15" customHeight="1" x14ac:dyDescent="0.2">
      <c r="A27" s="683">
        <f>'RESUMEN REGION'!A27</f>
        <v>0</v>
      </c>
      <c r="B27" s="683">
        <f>'RESUMEN REGION'!B27</f>
        <v>0</v>
      </c>
      <c r="C27" s="683">
        <f>'RESUMEN REGION'!C27</f>
        <v>0</v>
      </c>
      <c r="D27" s="597">
        <f>'RESUMEN REGION'!E27</f>
        <v>0</v>
      </c>
      <c r="E27" s="598" t="str">
        <f>+IFERROR(VLOOKUP(B27,'RES EVAL. INFORMES'!$B$16:$AD$181,4,FALSE),"")</f>
        <v/>
      </c>
      <c r="F27" s="601" t="str">
        <f t="shared" si="2"/>
        <v/>
      </c>
      <c r="G27" s="600">
        <f>'RESUMEN REGION'!K27</f>
        <v>0</v>
      </c>
      <c r="H27" s="93"/>
      <c r="I27" s="684" t="str">
        <f t="shared" si="3"/>
        <v/>
      </c>
      <c r="J27" s="685">
        <f>'RESUMEN REGION'!M27</f>
        <v>0</v>
      </c>
      <c r="K27" s="93"/>
      <c r="L27" s="64" t="str">
        <f t="shared" si="4"/>
        <v/>
      </c>
      <c r="M27" s="600">
        <f>'RESUMEN REGION'!I27</f>
        <v>0</v>
      </c>
      <c r="N27" s="93"/>
      <c r="O27" s="64" t="str">
        <f t="shared" si="5"/>
        <v/>
      </c>
      <c r="P27" s="601" t="str">
        <f t="shared" si="0"/>
        <v/>
      </c>
      <c r="Q27" s="601" t="str">
        <f t="shared" si="6"/>
        <v/>
      </c>
      <c r="R27" s="602" t="str">
        <f>+IFERROR(VLOOKUP($B27,'EV ADM FINANCIERA'!$B$11:$AZ$79,4,FALSE),"")</f>
        <v/>
      </c>
      <c r="S27" s="602" t="str">
        <f>+IFERROR(VLOOKUP($B27,'EV ADM FINANCIERA'!$B$11:$AZ$79,S$4,FALSE),"")</f>
        <v/>
      </c>
      <c r="T27" s="602" t="str">
        <f>+IFERROR(VLOOKUP($B27,'EV ADM FINANCIERA'!$B$11:$AZ$79,T$4,FALSE),"")</f>
        <v/>
      </c>
      <c r="U27" s="602" t="str">
        <f>+IFERROR(VLOOKUP($B27,'EV ADM FINANCIERA'!$B$11:$AZ$79,U$4,FALSE),"")</f>
        <v/>
      </c>
      <c r="V27" s="603" t="str">
        <f>+IFERROR(VLOOKUP($B27,'EV ADM FINANCIERA'!$B$11:$AZ$79,V$4,FALSE),"")</f>
        <v/>
      </c>
      <c r="W27" s="601" t="str">
        <f t="shared" si="7"/>
        <v/>
      </c>
      <c r="X27" s="896"/>
      <c r="Y27" s="897"/>
      <c r="Z27" s="605">
        <f t="shared" si="8"/>
        <v>0</v>
      </c>
      <c r="AA27" s="604" t="str">
        <f t="shared" si="9"/>
        <v/>
      </c>
      <c r="AB27" s="93"/>
      <c r="AD27" s="176" t="str">
        <f t="shared" si="18"/>
        <v/>
      </c>
      <c r="AE27" s="176" t="str">
        <f t="shared" si="19"/>
        <v/>
      </c>
      <c r="AF27" s="176" t="str">
        <f t="shared" si="20"/>
        <v/>
      </c>
      <c r="AG27" s="177" t="str">
        <f t="shared" si="13"/>
        <v/>
      </c>
      <c r="AH27" s="147" t="str">
        <f t="shared" si="14"/>
        <v/>
      </c>
      <c r="AI27" s="147"/>
      <c r="AJ27" s="147"/>
      <c r="AK27" s="147"/>
      <c r="AL27" s="147"/>
      <c r="AM27" s="147"/>
      <c r="AN27" s="147"/>
      <c r="AO27" s="147"/>
      <c r="AP27" s="147"/>
      <c r="AQ27" s="147"/>
      <c r="AW27" s="178">
        <f t="shared" si="15"/>
        <v>0</v>
      </c>
      <c r="AX27" s="178">
        <f t="shared" si="15"/>
        <v>0</v>
      </c>
      <c r="AY27" s="62" t="str">
        <f t="shared" si="16"/>
        <v/>
      </c>
      <c r="AZ27" s="122" t="str">
        <f t="shared" si="17"/>
        <v>S/I</v>
      </c>
    </row>
    <row r="28" spans="1:55" ht="15" customHeight="1" x14ac:dyDescent="0.2">
      <c r="A28" s="683">
        <f>'RESUMEN REGION'!A28</f>
        <v>0</v>
      </c>
      <c r="B28" s="683">
        <f>'RESUMEN REGION'!B28</f>
        <v>0</v>
      </c>
      <c r="C28" s="683">
        <f>'RESUMEN REGION'!C28</f>
        <v>0</v>
      </c>
      <c r="D28" s="597">
        <f>'RESUMEN REGION'!E28</f>
        <v>0</v>
      </c>
      <c r="E28" s="598" t="str">
        <f>+IFERROR(VLOOKUP(B28,'RES EVAL. INFORMES'!$B$16:$AD$181,4,FALSE),"")</f>
        <v/>
      </c>
      <c r="F28" s="601" t="str">
        <f t="shared" si="2"/>
        <v/>
      </c>
      <c r="G28" s="600">
        <f>'RESUMEN REGION'!K28</f>
        <v>0</v>
      </c>
      <c r="H28" s="93"/>
      <c r="I28" s="684" t="str">
        <f t="shared" si="3"/>
        <v/>
      </c>
      <c r="J28" s="685">
        <f>'RESUMEN REGION'!M28</f>
        <v>0</v>
      </c>
      <c r="K28" s="93"/>
      <c r="L28" s="64" t="str">
        <f t="shared" si="4"/>
        <v/>
      </c>
      <c r="M28" s="600">
        <f>'RESUMEN REGION'!I28</f>
        <v>0</v>
      </c>
      <c r="N28" s="93"/>
      <c r="O28" s="64" t="str">
        <f t="shared" si="5"/>
        <v/>
      </c>
      <c r="P28" s="601" t="str">
        <f t="shared" si="0"/>
        <v/>
      </c>
      <c r="Q28" s="601" t="str">
        <f t="shared" si="6"/>
        <v/>
      </c>
      <c r="R28" s="602" t="str">
        <f>+IFERROR(VLOOKUP($B28,'EV ADM FINANCIERA'!$B$11:$AZ$79,4,FALSE),"")</f>
        <v/>
      </c>
      <c r="S28" s="602" t="str">
        <f>+IFERROR(VLOOKUP($B28,'EV ADM FINANCIERA'!$B$11:$AZ$79,S$4,FALSE),"")</f>
        <v/>
      </c>
      <c r="T28" s="602" t="str">
        <f>+IFERROR(VLOOKUP($B28,'EV ADM FINANCIERA'!$B$11:$AZ$79,T$4,FALSE),"")</f>
        <v/>
      </c>
      <c r="U28" s="602" t="str">
        <f>+IFERROR(VLOOKUP($B28,'EV ADM FINANCIERA'!$B$11:$AZ$79,U$4,FALSE),"")</f>
        <v/>
      </c>
      <c r="V28" s="603" t="str">
        <f>+IFERROR(VLOOKUP($B28,'EV ADM FINANCIERA'!$B$11:$AZ$79,V$4,FALSE),"")</f>
        <v/>
      </c>
      <c r="W28" s="601" t="str">
        <f t="shared" si="7"/>
        <v/>
      </c>
      <c r="X28" s="896"/>
      <c r="Y28" s="897"/>
      <c r="Z28" s="605">
        <f t="shared" si="8"/>
        <v>0</v>
      </c>
      <c r="AA28" s="604" t="str">
        <f t="shared" si="9"/>
        <v/>
      </c>
      <c r="AB28" s="93"/>
      <c r="AD28" s="176" t="str">
        <f t="shared" si="18"/>
        <v/>
      </c>
      <c r="AE28" s="176" t="str">
        <f t="shared" si="19"/>
        <v/>
      </c>
      <c r="AF28" s="176" t="str">
        <f t="shared" si="20"/>
        <v/>
      </c>
      <c r="AG28" s="177" t="str">
        <f t="shared" si="13"/>
        <v/>
      </c>
      <c r="AH28" s="147" t="str">
        <f t="shared" si="14"/>
        <v/>
      </c>
      <c r="AI28" s="147"/>
      <c r="AJ28" s="147"/>
      <c r="AK28" s="147"/>
      <c r="AL28" s="147"/>
      <c r="AM28" s="147"/>
      <c r="AN28" s="147"/>
      <c r="AO28" s="147"/>
      <c r="AP28" s="147"/>
      <c r="AQ28" s="147"/>
      <c r="AW28" s="178">
        <f t="shared" si="15"/>
        <v>0</v>
      </c>
      <c r="AX28" s="178">
        <f t="shared" si="15"/>
        <v>0</v>
      </c>
      <c r="AY28" s="62" t="str">
        <f t="shared" si="16"/>
        <v/>
      </c>
      <c r="AZ28" s="122" t="str">
        <f t="shared" si="17"/>
        <v>S/I</v>
      </c>
    </row>
    <row r="29" spans="1:55" ht="15" customHeight="1" x14ac:dyDescent="0.2">
      <c r="A29" s="683">
        <f>'RESUMEN REGION'!A29</f>
        <v>0</v>
      </c>
      <c r="B29" s="683">
        <f>'RESUMEN REGION'!B29</f>
        <v>0</v>
      </c>
      <c r="C29" s="683">
        <f>'RESUMEN REGION'!C29</f>
        <v>0</v>
      </c>
      <c r="D29" s="597">
        <f>'RESUMEN REGION'!E29</f>
        <v>0</v>
      </c>
      <c r="E29" s="598" t="str">
        <f>+IFERROR(VLOOKUP(B29,'RES EVAL. INFORMES'!$B$16:$AD$181,4,FALSE),"")</f>
        <v/>
      </c>
      <c r="F29" s="601" t="str">
        <f t="shared" si="2"/>
        <v/>
      </c>
      <c r="G29" s="600">
        <f>'RESUMEN REGION'!K29</f>
        <v>0</v>
      </c>
      <c r="H29" s="93"/>
      <c r="I29" s="684" t="str">
        <f t="shared" si="3"/>
        <v/>
      </c>
      <c r="J29" s="685">
        <f>'RESUMEN REGION'!M29</f>
        <v>0</v>
      </c>
      <c r="K29" s="93"/>
      <c r="L29" s="64" t="str">
        <f t="shared" si="4"/>
        <v/>
      </c>
      <c r="M29" s="600">
        <f>'RESUMEN REGION'!I29</f>
        <v>0</v>
      </c>
      <c r="N29" s="93"/>
      <c r="O29" s="64" t="str">
        <f t="shared" si="5"/>
        <v/>
      </c>
      <c r="P29" s="601" t="str">
        <f t="shared" si="0"/>
        <v/>
      </c>
      <c r="Q29" s="601" t="str">
        <f t="shared" si="6"/>
        <v/>
      </c>
      <c r="R29" s="602" t="str">
        <f>+IFERROR(VLOOKUP($B29,'EV ADM FINANCIERA'!$B$11:$AZ$79,4,FALSE),"")</f>
        <v/>
      </c>
      <c r="S29" s="602" t="str">
        <f>+IFERROR(VLOOKUP($B29,'EV ADM FINANCIERA'!$B$11:$AZ$79,S$4,FALSE),"")</f>
        <v/>
      </c>
      <c r="T29" s="602" t="str">
        <f>+IFERROR(VLOOKUP($B29,'EV ADM FINANCIERA'!$B$11:$AZ$79,T$4,FALSE),"")</f>
        <v/>
      </c>
      <c r="U29" s="602" t="str">
        <f>+IFERROR(VLOOKUP($B29,'EV ADM FINANCIERA'!$B$11:$AZ$79,U$4,FALSE),"")</f>
        <v/>
      </c>
      <c r="V29" s="603" t="str">
        <f>+IFERROR(VLOOKUP($B29,'EV ADM FINANCIERA'!$B$11:$AZ$79,V$4,FALSE),"")</f>
        <v/>
      </c>
      <c r="W29" s="601" t="str">
        <f t="shared" si="7"/>
        <v/>
      </c>
      <c r="X29" s="896"/>
      <c r="Y29" s="897"/>
      <c r="Z29" s="605">
        <f t="shared" si="8"/>
        <v>0</v>
      </c>
      <c r="AA29" s="604" t="str">
        <f t="shared" si="9"/>
        <v/>
      </c>
      <c r="AB29" s="93"/>
      <c r="AD29" s="176" t="str">
        <f t="shared" si="18"/>
        <v/>
      </c>
      <c r="AE29" s="176" t="str">
        <f t="shared" si="19"/>
        <v/>
      </c>
      <c r="AF29" s="176" t="str">
        <f t="shared" si="20"/>
        <v/>
      </c>
      <c r="AG29" s="177" t="str">
        <f t="shared" si="13"/>
        <v/>
      </c>
      <c r="AH29" s="147" t="str">
        <f t="shared" si="14"/>
        <v/>
      </c>
      <c r="AI29" s="147"/>
      <c r="AJ29" s="147"/>
      <c r="AK29" s="147"/>
      <c r="AL29" s="147"/>
      <c r="AM29" s="147"/>
      <c r="AN29" s="147"/>
      <c r="AO29" s="147"/>
      <c r="AP29" s="147"/>
      <c r="AQ29" s="147"/>
      <c r="AW29" s="178">
        <f t="shared" si="15"/>
        <v>0</v>
      </c>
      <c r="AX29" s="178">
        <f t="shared" si="15"/>
        <v>0</v>
      </c>
      <c r="AY29" s="62" t="str">
        <f t="shared" si="16"/>
        <v/>
      </c>
      <c r="AZ29" s="122" t="str">
        <f t="shared" si="17"/>
        <v>S/I</v>
      </c>
    </row>
    <row r="30" spans="1:55" ht="15" customHeight="1" x14ac:dyDescent="0.2">
      <c r="A30" s="683">
        <f>'RESUMEN REGION'!A30</f>
        <v>0</v>
      </c>
      <c r="B30" s="683">
        <f>'RESUMEN REGION'!B30</f>
        <v>0</v>
      </c>
      <c r="C30" s="683">
        <f>'RESUMEN REGION'!C30</f>
        <v>0</v>
      </c>
      <c r="D30" s="597">
        <f>'RESUMEN REGION'!E30</f>
        <v>0</v>
      </c>
      <c r="E30" s="598" t="str">
        <f>+IFERROR(VLOOKUP(B30,'RES EVAL. INFORMES'!$B$16:$AD$181,4,FALSE),"")</f>
        <v/>
      </c>
      <c r="F30" s="601" t="str">
        <f t="shared" si="2"/>
        <v/>
      </c>
      <c r="G30" s="600">
        <f>'RESUMEN REGION'!K30</f>
        <v>0</v>
      </c>
      <c r="H30" s="93"/>
      <c r="I30" s="684" t="str">
        <f t="shared" si="3"/>
        <v/>
      </c>
      <c r="J30" s="685">
        <f>'RESUMEN REGION'!M30</f>
        <v>0</v>
      </c>
      <c r="K30" s="93"/>
      <c r="L30" s="64" t="str">
        <f t="shared" si="4"/>
        <v/>
      </c>
      <c r="M30" s="600">
        <f>'RESUMEN REGION'!I30</f>
        <v>0</v>
      </c>
      <c r="N30" s="93"/>
      <c r="O30" s="64" t="str">
        <f t="shared" si="5"/>
        <v/>
      </c>
      <c r="P30" s="601" t="str">
        <f t="shared" si="0"/>
        <v/>
      </c>
      <c r="Q30" s="601" t="str">
        <f t="shared" si="6"/>
        <v/>
      </c>
      <c r="R30" s="602" t="str">
        <f>+IFERROR(VLOOKUP($B30,'EV ADM FINANCIERA'!$B$11:$AZ$79,4,FALSE),"")</f>
        <v/>
      </c>
      <c r="S30" s="602" t="str">
        <f>+IFERROR(VLOOKUP($B30,'EV ADM FINANCIERA'!$B$11:$AZ$79,S$4,FALSE),"")</f>
        <v/>
      </c>
      <c r="T30" s="602" t="str">
        <f>+IFERROR(VLOOKUP($B30,'EV ADM FINANCIERA'!$B$11:$AZ$79,T$4,FALSE),"")</f>
        <v/>
      </c>
      <c r="U30" s="602" t="str">
        <f>+IFERROR(VLOOKUP($B30,'EV ADM FINANCIERA'!$B$11:$AZ$79,U$4,FALSE),"")</f>
        <v/>
      </c>
      <c r="V30" s="603" t="str">
        <f>+IFERROR(VLOOKUP($B30,'EV ADM FINANCIERA'!$B$11:$AZ$79,V$4,FALSE),"")</f>
        <v/>
      </c>
      <c r="W30" s="601" t="str">
        <f t="shared" si="7"/>
        <v/>
      </c>
      <c r="X30" s="896"/>
      <c r="Y30" s="897"/>
      <c r="Z30" s="605">
        <f t="shared" si="8"/>
        <v>0</v>
      </c>
      <c r="AA30" s="604" t="str">
        <f t="shared" si="9"/>
        <v/>
      </c>
      <c r="AB30" s="93"/>
      <c r="AD30" s="176" t="str">
        <f t="shared" si="18"/>
        <v/>
      </c>
      <c r="AE30" s="176" t="str">
        <f t="shared" si="19"/>
        <v/>
      </c>
      <c r="AF30" s="176" t="str">
        <f t="shared" si="20"/>
        <v/>
      </c>
      <c r="AG30" s="177" t="str">
        <f t="shared" si="13"/>
        <v/>
      </c>
      <c r="AH30" s="147" t="str">
        <f t="shared" si="14"/>
        <v/>
      </c>
      <c r="AI30" s="147"/>
      <c r="AJ30" s="147"/>
      <c r="AK30" s="147"/>
      <c r="AL30" s="147"/>
      <c r="AM30" s="147"/>
      <c r="AN30" s="147"/>
      <c r="AO30" s="147"/>
      <c r="AP30" s="147"/>
      <c r="AQ30" s="147"/>
      <c r="AW30" s="178">
        <f t="shared" si="15"/>
        <v>0</v>
      </c>
      <c r="AX30" s="178">
        <f t="shared" si="15"/>
        <v>0</v>
      </c>
      <c r="AY30" s="62" t="str">
        <f t="shared" si="16"/>
        <v/>
      </c>
      <c r="AZ30" s="122" t="str">
        <f t="shared" si="17"/>
        <v>S/I</v>
      </c>
    </row>
    <row r="31" spans="1:55" ht="15" customHeight="1" x14ac:dyDescent="0.2">
      <c r="A31" s="683">
        <f>'RESUMEN REGION'!A31</f>
        <v>0</v>
      </c>
      <c r="B31" s="683">
        <f>'RESUMEN REGION'!B31</f>
        <v>0</v>
      </c>
      <c r="C31" s="683">
        <f>'RESUMEN REGION'!C31</f>
        <v>0</v>
      </c>
      <c r="D31" s="597">
        <f>'RESUMEN REGION'!E31</f>
        <v>0</v>
      </c>
      <c r="E31" s="598" t="str">
        <f>+IFERROR(VLOOKUP(B31,'RES EVAL. INFORMES'!$B$16:$AD$181,4,FALSE),"")</f>
        <v/>
      </c>
      <c r="F31" s="601" t="str">
        <f t="shared" si="2"/>
        <v/>
      </c>
      <c r="G31" s="600">
        <f>'RESUMEN REGION'!K31</f>
        <v>0</v>
      </c>
      <c r="H31" s="93"/>
      <c r="I31" s="684" t="str">
        <f t="shared" si="3"/>
        <v/>
      </c>
      <c r="J31" s="685">
        <f>'RESUMEN REGION'!M31</f>
        <v>0</v>
      </c>
      <c r="K31" s="93"/>
      <c r="L31" s="64" t="str">
        <f t="shared" si="4"/>
        <v/>
      </c>
      <c r="M31" s="600">
        <f>'RESUMEN REGION'!I31</f>
        <v>0</v>
      </c>
      <c r="N31" s="93"/>
      <c r="O31" s="64" t="str">
        <f t="shared" si="5"/>
        <v/>
      </c>
      <c r="P31" s="601" t="str">
        <f t="shared" si="0"/>
        <v/>
      </c>
      <c r="Q31" s="601" t="str">
        <f t="shared" si="6"/>
        <v/>
      </c>
      <c r="R31" s="602" t="str">
        <f>+IFERROR(VLOOKUP($B31,'EV ADM FINANCIERA'!$B$11:$AZ$79,4,FALSE),"")</f>
        <v/>
      </c>
      <c r="S31" s="602" t="str">
        <f>+IFERROR(VLOOKUP($B31,'EV ADM FINANCIERA'!$B$11:$AZ$79,S$4,FALSE),"")</f>
        <v/>
      </c>
      <c r="T31" s="602" t="str">
        <f>+IFERROR(VLOOKUP($B31,'EV ADM FINANCIERA'!$B$11:$AZ$79,T$4,FALSE),"")</f>
        <v/>
      </c>
      <c r="U31" s="602" t="str">
        <f>+IFERROR(VLOOKUP($B31,'EV ADM FINANCIERA'!$B$11:$AZ$79,U$4,FALSE),"")</f>
        <v/>
      </c>
      <c r="V31" s="603" t="str">
        <f>+IFERROR(VLOOKUP($B31,'EV ADM FINANCIERA'!$B$11:$AZ$79,V$4,FALSE),"")</f>
        <v/>
      </c>
      <c r="W31" s="601" t="str">
        <f t="shared" si="7"/>
        <v/>
      </c>
      <c r="X31" s="896"/>
      <c r="Y31" s="897"/>
      <c r="Z31" s="605">
        <f t="shared" si="8"/>
        <v>0</v>
      </c>
      <c r="AA31" s="604" t="str">
        <f t="shared" si="9"/>
        <v/>
      </c>
      <c r="AB31" s="93"/>
      <c r="AD31" s="176" t="str">
        <f t="shared" si="18"/>
        <v/>
      </c>
      <c r="AE31" s="176" t="str">
        <f t="shared" si="19"/>
        <v/>
      </c>
      <c r="AF31" s="176" t="str">
        <f t="shared" si="20"/>
        <v/>
      </c>
      <c r="AG31" s="177" t="str">
        <f t="shared" si="13"/>
        <v/>
      </c>
      <c r="AH31" s="147" t="str">
        <f t="shared" si="14"/>
        <v/>
      </c>
      <c r="AI31" s="147"/>
      <c r="AJ31" s="147"/>
      <c r="AK31" s="147"/>
      <c r="AL31" s="147"/>
      <c r="AM31" s="147"/>
      <c r="AN31" s="147"/>
      <c r="AO31" s="147"/>
      <c r="AP31" s="147"/>
      <c r="AQ31" s="147"/>
      <c r="AW31" s="178">
        <f t="shared" si="15"/>
        <v>0</v>
      </c>
      <c r="AX31" s="178">
        <f t="shared" si="15"/>
        <v>0</v>
      </c>
      <c r="AY31" s="62" t="str">
        <f t="shared" si="16"/>
        <v/>
      </c>
      <c r="AZ31" s="122" t="str">
        <f t="shared" si="17"/>
        <v>S/I</v>
      </c>
    </row>
    <row r="32" spans="1:55" ht="15" customHeight="1" x14ac:dyDescent="0.2">
      <c r="A32" s="683">
        <f>'RESUMEN REGION'!A32</f>
        <v>0</v>
      </c>
      <c r="B32" s="683">
        <f>'RESUMEN REGION'!B32</f>
        <v>0</v>
      </c>
      <c r="C32" s="683">
        <f>'RESUMEN REGION'!C32</f>
        <v>0</v>
      </c>
      <c r="D32" s="597">
        <f>'RESUMEN REGION'!E32</f>
        <v>0</v>
      </c>
      <c r="E32" s="598" t="str">
        <f>+IFERROR(VLOOKUP(B32,'RES EVAL. INFORMES'!$B$16:$AD$181,4,FALSE),"")</f>
        <v/>
      </c>
      <c r="F32" s="601" t="str">
        <f t="shared" si="2"/>
        <v/>
      </c>
      <c r="G32" s="600">
        <f>'RESUMEN REGION'!K32</f>
        <v>0</v>
      </c>
      <c r="H32" s="93"/>
      <c r="I32" s="684" t="str">
        <f t="shared" si="3"/>
        <v/>
      </c>
      <c r="J32" s="685">
        <f>'RESUMEN REGION'!M32</f>
        <v>0</v>
      </c>
      <c r="K32" s="93"/>
      <c r="L32" s="64" t="str">
        <f t="shared" si="4"/>
        <v/>
      </c>
      <c r="M32" s="600">
        <f>'RESUMEN REGION'!I32</f>
        <v>0</v>
      </c>
      <c r="N32" s="93"/>
      <c r="O32" s="64" t="str">
        <f t="shared" si="5"/>
        <v/>
      </c>
      <c r="P32" s="601" t="str">
        <f t="shared" si="0"/>
        <v/>
      </c>
      <c r="Q32" s="601" t="str">
        <f t="shared" si="6"/>
        <v/>
      </c>
      <c r="R32" s="602" t="str">
        <f>+IFERROR(VLOOKUP($B32,'EV ADM FINANCIERA'!$B$11:$AZ$79,4,FALSE),"")</f>
        <v/>
      </c>
      <c r="S32" s="602" t="str">
        <f>+IFERROR(VLOOKUP($B32,'EV ADM FINANCIERA'!$B$11:$AZ$79,S$4,FALSE),"")</f>
        <v/>
      </c>
      <c r="T32" s="602" t="str">
        <f>+IFERROR(VLOOKUP($B32,'EV ADM FINANCIERA'!$B$11:$AZ$79,T$4,FALSE),"")</f>
        <v/>
      </c>
      <c r="U32" s="602" t="str">
        <f>+IFERROR(VLOOKUP($B32,'EV ADM FINANCIERA'!$B$11:$AZ$79,U$4,FALSE),"")</f>
        <v/>
      </c>
      <c r="V32" s="603" t="str">
        <f>+IFERROR(VLOOKUP($B32,'EV ADM FINANCIERA'!$B$11:$AZ$79,V$4,FALSE),"")</f>
        <v/>
      </c>
      <c r="W32" s="601" t="str">
        <f t="shared" si="7"/>
        <v/>
      </c>
      <c r="X32" s="896"/>
      <c r="Y32" s="897"/>
      <c r="Z32" s="605">
        <f t="shared" si="8"/>
        <v>0</v>
      </c>
      <c r="AA32" s="604" t="str">
        <f t="shared" si="9"/>
        <v/>
      </c>
      <c r="AB32" s="93"/>
      <c r="AD32" s="176" t="str">
        <f t="shared" si="18"/>
        <v/>
      </c>
      <c r="AE32" s="176" t="str">
        <f t="shared" si="19"/>
        <v/>
      </c>
      <c r="AF32" s="176" t="str">
        <f t="shared" si="20"/>
        <v/>
      </c>
      <c r="AG32" s="177" t="str">
        <f t="shared" si="13"/>
        <v/>
      </c>
      <c r="AH32" s="147" t="str">
        <f t="shared" si="14"/>
        <v/>
      </c>
      <c r="AI32" s="147"/>
      <c r="AJ32" s="147"/>
      <c r="AK32" s="147"/>
      <c r="AL32" s="147"/>
      <c r="AM32" s="147"/>
      <c r="AN32" s="147"/>
      <c r="AO32" s="147"/>
      <c r="AP32" s="147"/>
      <c r="AQ32" s="147"/>
      <c r="AW32" s="178">
        <f t="shared" si="15"/>
        <v>0</v>
      </c>
      <c r="AX32" s="178">
        <f t="shared" si="15"/>
        <v>0</v>
      </c>
      <c r="AY32" s="62" t="str">
        <f t="shared" si="16"/>
        <v/>
      </c>
      <c r="AZ32" s="122" t="str">
        <f t="shared" si="17"/>
        <v>S/I</v>
      </c>
    </row>
    <row r="33" spans="1:52" ht="15" customHeight="1" x14ac:dyDescent="0.2">
      <c r="A33" s="683">
        <f>'RESUMEN REGION'!A33</f>
        <v>0</v>
      </c>
      <c r="B33" s="683">
        <f>'RESUMEN REGION'!B33</f>
        <v>0</v>
      </c>
      <c r="C33" s="683">
        <f>'RESUMEN REGION'!C33</f>
        <v>0</v>
      </c>
      <c r="D33" s="597">
        <f>'RESUMEN REGION'!E33</f>
        <v>0</v>
      </c>
      <c r="E33" s="598" t="str">
        <f>+IFERROR(VLOOKUP(B33,'RES EVAL. INFORMES'!$B$16:$AD$181,4,FALSE),"")</f>
        <v/>
      </c>
      <c r="F33" s="601" t="str">
        <f t="shared" si="2"/>
        <v/>
      </c>
      <c r="G33" s="600">
        <f>'RESUMEN REGION'!K33</f>
        <v>0</v>
      </c>
      <c r="H33" s="93"/>
      <c r="I33" s="684" t="str">
        <f t="shared" si="3"/>
        <v/>
      </c>
      <c r="J33" s="685">
        <f>'RESUMEN REGION'!M33</f>
        <v>0</v>
      </c>
      <c r="K33" s="93"/>
      <c r="L33" s="64" t="str">
        <f t="shared" si="4"/>
        <v/>
      </c>
      <c r="M33" s="600">
        <f>'RESUMEN REGION'!I33</f>
        <v>0</v>
      </c>
      <c r="N33" s="93"/>
      <c r="O33" s="64" t="str">
        <f t="shared" si="5"/>
        <v/>
      </c>
      <c r="P33" s="601" t="str">
        <f t="shared" si="0"/>
        <v/>
      </c>
      <c r="Q33" s="601" t="str">
        <f t="shared" si="6"/>
        <v/>
      </c>
      <c r="R33" s="602" t="str">
        <f>+IFERROR(VLOOKUP($B33,'EV ADM FINANCIERA'!$B$11:$AZ$79,4,FALSE),"")</f>
        <v/>
      </c>
      <c r="S33" s="602" t="str">
        <f>+IFERROR(VLOOKUP($B33,'EV ADM FINANCIERA'!$B$11:$AZ$79,S$4,FALSE),"")</f>
        <v/>
      </c>
      <c r="T33" s="602" t="str">
        <f>+IFERROR(VLOOKUP($B33,'EV ADM FINANCIERA'!$B$11:$AZ$79,T$4,FALSE),"")</f>
        <v/>
      </c>
      <c r="U33" s="602" t="str">
        <f>+IFERROR(VLOOKUP($B33,'EV ADM FINANCIERA'!$B$11:$AZ$79,U$4,FALSE),"")</f>
        <v/>
      </c>
      <c r="V33" s="603" t="str">
        <f>+IFERROR(VLOOKUP($B33,'EV ADM FINANCIERA'!$B$11:$AZ$79,V$4,FALSE),"")</f>
        <v/>
      </c>
      <c r="W33" s="601" t="str">
        <f t="shared" si="7"/>
        <v/>
      </c>
      <c r="X33" s="896"/>
      <c r="Y33" s="897"/>
      <c r="Z33" s="605">
        <f t="shared" si="8"/>
        <v>0</v>
      </c>
      <c r="AA33" s="604" t="str">
        <f t="shared" si="9"/>
        <v/>
      </c>
      <c r="AB33" s="93"/>
      <c r="AD33" s="176" t="str">
        <f t="shared" si="18"/>
        <v/>
      </c>
      <c r="AE33" s="176" t="str">
        <f t="shared" si="19"/>
        <v/>
      </c>
      <c r="AF33" s="176" t="str">
        <f t="shared" si="20"/>
        <v/>
      </c>
      <c r="AG33" s="177" t="str">
        <f t="shared" si="13"/>
        <v/>
      </c>
      <c r="AH33" s="147" t="str">
        <f t="shared" si="14"/>
        <v/>
      </c>
      <c r="AI33" s="147"/>
      <c r="AJ33" s="147"/>
      <c r="AK33" s="147"/>
      <c r="AL33" s="147"/>
      <c r="AM33" s="147"/>
      <c r="AN33" s="147"/>
      <c r="AO33" s="147"/>
      <c r="AP33" s="147"/>
      <c r="AQ33" s="147"/>
      <c r="AW33" s="178">
        <f t="shared" si="15"/>
        <v>0</v>
      </c>
      <c r="AX33" s="178">
        <f t="shared" si="15"/>
        <v>0</v>
      </c>
      <c r="AY33" s="62" t="str">
        <f t="shared" si="16"/>
        <v/>
      </c>
      <c r="AZ33" s="122" t="str">
        <f t="shared" si="17"/>
        <v>S/I</v>
      </c>
    </row>
    <row r="34" spans="1:52" ht="15" customHeight="1" x14ac:dyDescent="0.2">
      <c r="A34" s="683">
        <f>'RESUMEN REGION'!A34</f>
        <v>0</v>
      </c>
      <c r="B34" s="683">
        <f>'RESUMEN REGION'!B34</f>
        <v>0</v>
      </c>
      <c r="C34" s="683">
        <f>'RESUMEN REGION'!C34</f>
        <v>0</v>
      </c>
      <c r="D34" s="597">
        <f>'RESUMEN REGION'!E34</f>
        <v>0</v>
      </c>
      <c r="E34" s="598" t="str">
        <f>+IFERROR(VLOOKUP(B34,'RES EVAL. INFORMES'!$B$16:$AD$181,4,FALSE),"")</f>
        <v/>
      </c>
      <c r="F34" s="601" t="str">
        <f t="shared" si="2"/>
        <v/>
      </c>
      <c r="G34" s="600">
        <f>'RESUMEN REGION'!K34</f>
        <v>0</v>
      </c>
      <c r="H34" s="93"/>
      <c r="I34" s="684" t="str">
        <f t="shared" si="3"/>
        <v/>
      </c>
      <c r="J34" s="685">
        <f>'RESUMEN REGION'!M34</f>
        <v>0</v>
      </c>
      <c r="K34" s="93"/>
      <c r="L34" s="64" t="str">
        <f t="shared" si="4"/>
        <v/>
      </c>
      <c r="M34" s="600">
        <f>'RESUMEN REGION'!I34</f>
        <v>0</v>
      </c>
      <c r="N34" s="93"/>
      <c r="O34" s="64" t="str">
        <f t="shared" si="5"/>
        <v/>
      </c>
      <c r="P34" s="601" t="str">
        <f t="shared" si="0"/>
        <v/>
      </c>
      <c r="Q34" s="601" t="str">
        <f t="shared" si="6"/>
        <v/>
      </c>
      <c r="R34" s="602" t="str">
        <f>+IFERROR(VLOOKUP($B34,'EV ADM FINANCIERA'!$B$11:$AZ$79,4,FALSE),"")</f>
        <v/>
      </c>
      <c r="S34" s="602" t="str">
        <f>+IFERROR(VLOOKUP($B34,'EV ADM FINANCIERA'!$B$11:$AZ$79,S$4,FALSE),"")</f>
        <v/>
      </c>
      <c r="T34" s="602" t="str">
        <f>+IFERROR(VLOOKUP($B34,'EV ADM FINANCIERA'!$B$11:$AZ$79,T$4,FALSE),"")</f>
        <v/>
      </c>
      <c r="U34" s="602" t="str">
        <f>+IFERROR(VLOOKUP($B34,'EV ADM FINANCIERA'!$B$11:$AZ$79,U$4,FALSE),"")</f>
        <v/>
      </c>
      <c r="V34" s="603" t="str">
        <f>+IFERROR(VLOOKUP($B34,'EV ADM FINANCIERA'!$B$11:$AZ$79,V$4,FALSE),"")</f>
        <v/>
      </c>
      <c r="W34" s="601" t="str">
        <f t="shared" si="7"/>
        <v/>
      </c>
      <c r="X34" s="896"/>
      <c r="Y34" s="897"/>
      <c r="Z34" s="605">
        <f t="shared" si="8"/>
        <v>0</v>
      </c>
      <c r="AA34" s="604" t="str">
        <f t="shared" si="9"/>
        <v/>
      </c>
      <c r="AB34" s="93"/>
      <c r="AD34" s="176" t="str">
        <f t="shared" si="18"/>
        <v/>
      </c>
      <c r="AE34" s="176" t="str">
        <f t="shared" si="19"/>
        <v/>
      </c>
      <c r="AF34" s="176" t="str">
        <f t="shared" si="20"/>
        <v/>
      </c>
      <c r="AG34" s="177" t="str">
        <f t="shared" si="13"/>
        <v/>
      </c>
      <c r="AH34" s="147" t="str">
        <f t="shared" si="14"/>
        <v/>
      </c>
      <c r="AI34" s="147"/>
      <c r="AJ34" s="147"/>
      <c r="AK34" s="147"/>
      <c r="AL34" s="147"/>
      <c r="AM34" s="147"/>
      <c r="AN34" s="147"/>
      <c r="AO34" s="147"/>
      <c r="AP34" s="147"/>
      <c r="AQ34" s="147"/>
      <c r="AW34" s="178">
        <f t="shared" si="15"/>
        <v>0</v>
      </c>
      <c r="AX34" s="178">
        <f t="shared" si="15"/>
        <v>0</v>
      </c>
      <c r="AY34" s="62" t="str">
        <f t="shared" si="16"/>
        <v/>
      </c>
      <c r="AZ34" s="122" t="str">
        <f t="shared" si="17"/>
        <v>S/I</v>
      </c>
    </row>
    <row r="35" spans="1:52" ht="15" customHeight="1" x14ac:dyDescent="0.2">
      <c r="A35" s="683">
        <f>'RESUMEN REGION'!A35</f>
        <v>0</v>
      </c>
      <c r="B35" s="683">
        <f>'RESUMEN REGION'!B35</f>
        <v>0</v>
      </c>
      <c r="C35" s="683">
        <f>'RESUMEN REGION'!C35</f>
        <v>0</v>
      </c>
      <c r="D35" s="597">
        <f>'RESUMEN REGION'!E35</f>
        <v>0</v>
      </c>
      <c r="E35" s="598" t="str">
        <f>+IFERROR(VLOOKUP(B35,'RES EVAL. INFORMES'!$B$16:$AD$181,4,FALSE),"")</f>
        <v/>
      </c>
      <c r="F35" s="601" t="str">
        <f t="shared" si="2"/>
        <v/>
      </c>
      <c r="G35" s="600">
        <f>'RESUMEN REGION'!K35</f>
        <v>0</v>
      </c>
      <c r="H35" s="93"/>
      <c r="I35" s="684" t="str">
        <f t="shared" si="3"/>
        <v/>
      </c>
      <c r="J35" s="685">
        <f>'RESUMEN REGION'!M35</f>
        <v>0</v>
      </c>
      <c r="K35" s="93"/>
      <c r="L35" s="64" t="str">
        <f t="shared" si="4"/>
        <v/>
      </c>
      <c r="M35" s="600">
        <f>'RESUMEN REGION'!I35</f>
        <v>0</v>
      </c>
      <c r="N35" s="93"/>
      <c r="O35" s="64" t="str">
        <f t="shared" si="5"/>
        <v/>
      </c>
      <c r="P35" s="601" t="str">
        <f t="shared" si="0"/>
        <v/>
      </c>
      <c r="Q35" s="601" t="str">
        <f t="shared" si="6"/>
        <v/>
      </c>
      <c r="R35" s="602" t="str">
        <f>+IFERROR(VLOOKUP($B35,'EV ADM FINANCIERA'!$B$11:$AZ$79,4,FALSE),"")</f>
        <v/>
      </c>
      <c r="S35" s="602" t="str">
        <f>+IFERROR(VLOOKUP($B35,'EV ADM FINANCIERA'!$B$11:$AZ$79,S$4,FALSE),"")</f>
        <v/>
      </c>
      <c r="T35" s="602" t="str">
        <f>+IFERROR(VLOOKUP($B35,'EV ADM FINANCIERA'!$B$11:$AZ$79,T$4,FALSE),"")</f>
        <v/>
      </c>
      <c r="U35" s="602" t="str">
        <f>+IFERROR(VLOOKUP($B35,'EV ADM FINANCIERA'!$B$11:$AZ$79,U$4,FALSE),"")</f>
        <v/>
      </c>
      <c r="V35" s="603" t="str">
        <f>+IFERROR(VLOOKUP($B35,'EV ADM FINANCIERA'!$B$11:$AZ$79,V$4,FALSE),"")</f>
        <v/>
      </c>
      <c r="W35" s="601" t="str">
        <f t="shared" si="7"/>
        <v/>
      </c>
      <c r="X35" s="896"/>
      <c r="Y35" s="897"/>
      <c r="Z35" s="605">
        <f t="shared" si="8"/>
        <v>0</v>
      </c>
      <c r="AA35" s="604" t="str">
        <f t="shared" si="9"/>
        <v/>
      </c>
      <c r="AB35" s="93"/>
      <c r="AD35" s="176" t="str">
        <f t="shared" si="18"/>
        <v/>
      </c>
      <c r="AE35" s="176" t="str">
        <f t="shared" si="19"/>
        <v/>
      </c>
      <c r="AF35" s="176" t="str">
        <f t="shared" si="20"/>
        <v/>
      </c>
      <c r="AG35" s="177" t="str">
        <f t="shared" si="13"/>
        <v/>
      </c>
      <c r="AH35" s="147" t="str">
        <f t="shared" si="14"/>
        <v/>
      </c>
      <c r="AI35" s="147"/>
      <c r="AJ35" s="147"/>
      <c r="AK35" s="147"/>
      <c r="AL35" s="147"/>
      <c r="AM35" s="147"/>
      <c r="AN35" s="147"/>
      <c r="AO35" s="147"/>
      <c r="AP35" s="147"/>
      <c r="AQ35" s="147"/>
      <c r="AW35" s="178">
        <f t="shared" si="15"/>
        <v>0</v>
      </c>
      <c r="AX35" s="178">
        <f t="shared" si="15"/>
        <v>0</v>
      </c>
      <c r="AY35" s="62" t="str">
        <f t="shared" si="16"/>
        <v/>
      </c>
      <c r="AZ35" s="122" t="str">
        <f t="shared" si="17"/>
        <v>S/I</v>
      </c>
    </row>
    <row r="36" spans="1:52" ht="15" customHeight="1" x14ac:dyDescent="0.2">
      <c r="A36" s="683">
        <f>'RESUMEN REGION'!A36</f>
        <v>0</v>
      </c>
      <c r="B36" s="683">
        <f>'RESUMEN REGION'!B36</f>
        <v>0</v>
      </c>
      <c r="C36" s="683">
        <f>'RESUMEN REGION'!C36</f>
        <v>0</v>
      </c>
      <c r="D36" s="597">
        <f>'RESUMEN REGION'!E36</f>
        <v>0</v>
      </c>
      <c r="E36" s="598" t="str">
        <f>+IFERROR(VLOOKUP(B36,'RES EVAL. INFORMES'!$B$16:$AD$181,4,FALSE),"")</f>
        <v/>
      </c>
      <c r="F36" s="601" t="str">
        <f t="shared" si="2"/>
        <v/>
      </c>
      <c r="G36" s="600">
        <f>'RESUMEN REGION'!K36</f>
        <v>0</v>
      </c>
      <c r="H36" s="93"/>
      <c r="I36" s="684" t="str">
        <f t="shared" si="3"/>
        <v/>
      </c>
      <c r="J36" s="685">
        <f>'RESUMEN REGION'!M36</f>
        <v>0</v>
      </c>
      <c r="K36" s="93"/>
      <c r="L36" s="64" t="str">
        <f t="shared" si="4"/>
        <v/>
      </c>
      <c r="M36" s="600">
        <f>'RESUMEN REGION'!I36</f>
        <v>0</v>
      </c>
      <c r="N36" s="93"/>
      <c r="O36" s="64" t="str">
        <f t="shared" si="5"/>
        <v/>
      </c>
      <c r="P36" s="601" t="str">
        <f t="shared" si="0"/>
        <v/>
      </c>
      <c r="Q36" s="601" t="str">
        <f t="shared" si="6"/>
        <v/>
      </c>
      <c r="R36" s="602" t="str">
        <f>+IFERROR(VLOOKUP($B36,'EV ADM FINANCIERA'!$B$11:$AZ$79,4,FALSE),"")</f>
        <v/>
      </c>
      <c r="S36" s="602" t="str">
        <f>+IFERROR(VLOOKUP($B36,'EV ADM FINANCIERA'!$B$11:$AZ$79,S$4,FALSE),"")</f>
        <v/>
      </c>
      <c r="T36" s="602" t="str">
        <f>+IFERROR(VLOOKUP($B36,'EV ADM FINANCIERA'!$B$11:$AZ$79,T$4,FALSE),"")</f>
        <v/>
      </c>
      <c r="U36" s="602" t="str">
        <f>+IFERROR(VLOOKUP($B36,'EV ADM FINANCIERA'!$B$11:$AZ$79,U$4,FALSE),"")</f>
        <v/>
      </c>
      <c r="V36" s="603" t="str">
        <f>+IFERROR(VLOOKUP($B36,'EV ADM FINANCIERA'!$B$11:$AZ$79,V$4,FALSE),"")</f>
        <v/>
      </c>
      <c r="W36" s="601" t="str">
        <f t="shared" si="7"/>
        <v/>
      </c>
      <c r="X36" s="896"/>
      <c r="Y36" s="897"/>
      <c r="Z36" s="605">
        <f t="shared" si="8"/>
        <v>0</v>
      </c>
      <c r="AA36" s="604" t="str">
        <f t="shared" si="9"/>
        <v/>
      </c>
      <c r="AB36" s="93"/>
      <c r="AD36" s="176" t="str">
        <f t="shared" si="18"/>
        <v/>
      </c>
      <c r="AE36" s="176" t="str">
        <f t="shared" si="19"/>
        <v/>
      </c>
      <c r="AF36" s="176" t="str">
        <f t="shared" si="20"/>
        <v/>
      </c>
      <c r="AG36" s="177" t="str">
        <f t="shared" si="13"/>
        <v/>
      </c>
      <c r="AH36" s="147" t="str">
        <f t="shared" si="14"/>
        <v/>
      </c>
      <c r="AI36" s="147"/>
      <c r="AJ36" s="147"/>
      <c r="AK36" s="147"/>
      <c r="AL36" s="147"/>
      <c r="AM36" s="147"/>
      <c r="AN36" s="147"/>
      <c r="AO36" s="147"/>
      <c r="AP36" s="147"/>
      <c r="AQ36" s="147"/>
      <c r="AW36" s="178">
        <f t="shared" si="15"/>
        <v>0</v>
      </c>
      <c r="AX36" s="178">
        <f t="shared" si="15"/>
        <v>0</v>
      </c>
      <c r="AY36" s="62" t="str">
        <f t="shared" si="16"/>
        <v/>
      </c>
      <c r="AZ36" s="122" t="str">
        <f t="shared" si="17"/>
        <v>S/I</v>
      </c>
    </row>
    <row r="37" spans="1:52" ht="15" customHeight="1" x14ac:dyDescent="0.2">
      <c r="A37" s="683">
        <f>'RESUMEN REGION'!A37</f>
        <v>0</v>
      </c>
      <c r="B37" s="683">
        <f>'RESUMEN REGION'!B37</f>
        <v>0</v>
      </c>
      <c r="C37" s="683">
        <f>'RESUMEN REGION'!C37</f>
        <v>0</v>
      </c>
      <c r="D37" s="597">
        <f>'RESUMEN REGION'!E37</f>
        <v>0</v>
      </c>
      <c r="E37" s="598" t="str">
        <f>+IFERROR(VLOOKUP(B37,'RES EVAL. INFORMES'!$B$16:$AD$181,4,FALSE),"")</f>
        <v/>
      </c>
      <c r="F37" s="601" t="str">
        <f t="shared" si="2"/>
        <v/>
      </c>
      <c r="G37" s="600">
        <f>'RESUMEN REGION'!K37</f>
        <v>0</v>
      </c>
      <c r="H37" s="93"/>
      <c r="I37" s="684" t="str">
        <f t="shared" si="3"/>
        <v/>
      </c>
      <c r="J37" s="685">
        <f>'RESUMEN REGION'!M37</f>
        <v>0</v>
      </c>
      <c r="K37" s="93"/>
      <c r="L37" s="64" t="str">
        <f t="shared" si="4"/>
        <v/>
      </c>
      <c r="M37" s="600">
        <f>'RESUMEN REGION'!I37</f>
        <v>0</v>
      </c>
      <c r="N37" s="93"/>
      <c r="O37" s="64" t="str">
        <f t="shared" si="5"/>
        <v/>
      </c>
      <c r="P37" s="601" t="str">
        <f t="shared" si="0"/>
        <v/>
      </c>
      <c r="Q37" s="601" t="str">
        <f t="shared" si="6"/>
        <v/>
      </c>
      <c r="R37" s="602" t="str">
        <f>+IFERROR(VLOOKUP($B37,'EV ADM FINANCIERA'!$B$11:$AZ$79,4,FALSE),"")</f>
        <v/>
      </c>
      <c r="S37" s="602" t="str">
        <f>+IFERROR(VLOOKUP($B37,'EV ADM FINANCIERA'!$B$11:$AZ$79,S$4,FALSE),"")</f>
        <v/>
      </c>
      <c r="T37" s="602" t="str">
        <f>+IFERROR(VLOOKUP($B37,'EV ADM FINANCIERA'!$B$11:$AZ$79,T$4,FALSE),"")</f>
        <v/>
      </c>
      <c r="U37" s="602" t="str">
        <f>+IFERROR(VLOOKUP($B37,'EV ADM FINANCIERA'!$B$11:$AZ$79,U$4,FALSE),"")</f>
        <v/>
      </c>
      <c r="V37" s="603" t="str">
        <f>+IFERROR(VLOOKUP($B37,'EV ADM FINANCIERA'!$B$11:$AZ$79,V$4,FALSE),"")</f>
        <v/>
      </c>
      <c r="W37" s="601" t="str">
        <f t="shared" si="7"/>
        <v/>
      </c>
      <c r="X37" s="896"/>
      <c r="Y37" s="897"/>
      <c r="Z37" s="605">
        <f t="shared" si="8"/>
        <v>0</v>
      </c>
      <c r="AA37" s="604" t="str">
        <f t="shared" si="9"/>
        <v/>
      </c>
      <c r="AB37" s="93"/>
      <c r="AD37" s="176" t="str">
        <f t="shared" si="18"/>
        <v/>
      </c>
      <c r="AE37" s="176" t="str">
        <f t="shared" si="19"/>
        <v/>
      </c>
      <c r="AF37" s="176" t="str">
        <f t="shared" si="20"/>
        <v/>
      </c>
      <c r="AG37" s="177" t="str">
        <f t="shared" si="13"/>
        <v/>
      </c>
      <c r="AH37" s="147" t="str">
        <f t="shared" si="14"/>
        <v/>
      </c>
      <c r="AI37" s="147"/>
      <c r="AJ37" s="147"/>
      <c r="AK37" s="147"/>
      <c r="AL37" s="147"/>
      <c r="AM37" s="147"/>
      <c r="AN37" s="147"/>
      <c r="AO37" s="147"/>
      <c r="AP37" s="147"/>
      <c r="AQ37" s="147"/>
      <c r="AW37" s="178">
        <f t="shared" si="15"/>
        <v>0</v>
      </c>
      <c r="AX37" s="178">
        <f t="shared" si="15"/>
        <v>0</v>
      </c>
      <c r="AY37" s="62" t="str">
        <f t="shared" si="16"/>
        <v/>
      </c>
      <c r="AZ37" s="122" t="str">
        <f t="shared" si="17"/>
        <v>S/I</v>
      </c>
    </row>
    <row r="38" spans="1:52" ht="15" customHeight="1" x14ac:dyDescent="0.2">
      <c r="A38" s="683">
        <f>'RESUMEN REGION'!A38</f>
        <v>0</v>
      </c>
      <c r="B38" s="683">
        <f>'RESUMEN REGION'!B38</f>
        <v>0</v>
      </c>
      <c r="C38" s="683">
        <f>'RESUMEN REGION'!C38</f>
        <v>0</v>
      </c>
      <c r="D38" s="597">
        <f>'RESUMEN REGION'!E38</f>
        <v>0</v>
      </c>
      <c r="E38" s="598" t="str">
        <f>+IFERROR(VLOOKUP(B38,'RES EVAL. INFORMES'!$B$16:$AD$181,4,FALSE),"")</f>
        <v/>
      </c>
      <c r="F38" s="601" t="str">
        <f t="shared" si="2"/>
        <v/>
      </c>
      <c r="G38" s="600">
        <f>'RESUMEN REGION'!K38</f>
        <v>0</v>
      </c>
      <c r="H38" s="93"/>
      <c r="I38" s="684" t="str">
        <f t="shared" si="3"/>
        <v/>
      </c>
      <c r="J38" s="685">
        <f>'RESUMEN REGION'!M38</f>
        <v>0</v>
      </c>
      <c r="K38" s="93"/>
      <c r="L38" s="64" t="str">
        <f t="shared" si="4"/>
        <v/>
      </c>
      <c r="M38" s="600">
        <f>'RESUMEN REGION'!I38</f>
        <v>0</v>
      </c>
      <c r="N38" s="93"/>
      <c r="O38" s="64" t="str">
        <f t="shared" si="5"/>
        <v/>
      </c>
      <c r="P38" s="601" t="str">
        <f t="shared" si="0"/>
        <v/>
      </c>
      <c r="Q38" s="601" t="str">
        <f t="shared" si="6"/>
        <v/>
      </c>
      <c r="R38" s="602" t="str">
        <f>+IFERROR(VLOOKUP($B38,'EV ADM FINANCIERA'!$B$11:$AZ$79,4,FALSE),"")</f>
        <v/>
      </c>
      <c r="S38" s="602" t="str">
        <f>+IFERROR(VLOOKUP($B38,'EV ADM FINANCIERA'!$B$11:$AZ$79,S$4,FALSE),"")</f>
        <v/>
      </c>
      <c r="T38" s="602" t="str">
        <f>+IFERROR(VLOOKUP($B38,'EV ADM FINANCIERA'!$B$11:$AZ$79,T$4,FALSE),"")</f>
        <v/>
      </c>
      <c r="U38" s="602" t="str">
        <f>+IFERROR(VLOOKUP($B38,'EV ADM FINANCIERA'!$B$11:$AZ$79,U$4,FALSE),"")</f>
        <v/>
      </c>
      <c r="V38" s="603" t="str">
        <f>+IFERROR(VLOOKUP($B38,'EV ADM FINANCIERA'!$B$11:$AZ$79,V$4,FALSE),"")</f>
        <v/>
      </c>
      <c r="W38" s="601" t="str">
        <f t="shared" si="7"/>
        <v/>
      </c>
      <c r="X38" s="896"/>
      <c r="Y38" s="897"/>
      <c r="Z38" s="605">
        <f t="shared" si="8"/>
        <v>0</v>
      </c>
      <c r="AA38" s="604" t="str">
        <f t="shared" si="9"/>
        <v/>
      </c>
      <c r="AB38" s="93"/>
      <c r="AD38" s="176" t="str">
        <f t="shared" si="18"/>
        <v/>
      </c>
      <c r="AE38" s="176" t="str">
        <f t="shared" si="19"/>
        <v/>
      </c>
      <c r="AF38" s="176" t="str">
        <f t="shared" si="20"/>
        <v/>
      </c>
      <c r="AG38" s="177" t="str">
        <f t="shared" si="13"/>
        <v/>
      </c>
      <c r="AH38" s="147" t="str">
        <f t="shared" si="14"/>
        <v/>
      </c>
      <c r="AI38" s="147"/>
      <c r="AJ38" s="147"/>
      <c r="AK38" s="147"/>
      <c r="AL38" s="147"/>
      <c r="AM38" s="147"/>
      <c r="AN38" s="147"/>
      <c r="AO38" s="147"/>
      <c r="AP38" s="147"/>
      <c r="AQ38" s="147"/>
      <c r="AW38" s="178">
        <f t="shared" si="15"/>
        <v>0</v>
      </c>
      <c r="AX38" s="178">
        <f t="shared" si="15"/>
        <v>0</v>
      </c>
      <c r="AY38" s="62" t="str">
        <f t="shared" si="16"/>
        <v/>
      </c>
      <c r="AZ38" s="122" t="str">
        <f t="shared" si="17"/>
        <v>S/I</v>
      </c>
    </row>
    <row r="39" spans="1:52" ht="15" customHeight="1" x14ac:dyDescent="0.2">
      <c r="A39" s="683">
        <f>'RESUMEN REGION'!A39</f>
        <v>0</v>
      </c>
      <c r="B39" s="683">
        <f>'RESUMEN REGION'!B39</f>
        <v>0</v>
      </c>
      <c r="C39" s="683">
        <f>'RESUMEN REGION'!C39</f>
        <v>0</v>
      </c>
      <c r="D39" s="597">
        <f>'RESUMEN REGION'!E39</f>
        <v>0</v>
      </c>
      <c r="E39" s="598" t="str">
        <f>+IFERROR(VLOOKUP(B39,'RES EVAL. INFORMES'!$B$16:$AD$181,4,FALSE),"")</f>
        <v/>
      </c>
      <c r="F39" s="601" t="str">
        <f t="shared" si="2"/>
        <v/>
      </c>
      <c r="G39" s="600">
        <f>'RESUMEN REGION'!K39</f>
        <v>0</v>
      </c>
      <c r="H39" s="93"/>
      <c r="I39" s="684" t="str">
        <f t="shared" si="3"/>
        <v/>
      </c>
      <c r="J39" s="685">
        <f>'RESUMEN REGION'!M39</f>
        <v>0</v>
      </c>
      <c r="K39" s="93"/>
      <c r="L39" s="64" t="str">
        <f t="shared" si="4"/>
        <v/>
      </c>
      <c r="M39" s="600">
        <f>'RESUMEN REGION'!I39</f>
        <v>0</v>
      </c>
      <c r="N39" s="93"/>
      <c r="O39" s="64" t="str">
        <f t="shared" si="5"/>
        <v/>
      </c>
      <c r="P39" s="601" t="str">
        <f t="shared" si="0"/>
        <v/>
      </c>
      <c r="Q39" s="601" t="str">
        <f t="shared" si="6"/>
        <v/>
      </c>
      <c r="R39" s="602" t="str">
        <f>+IFERROR(VLOOKUP($B39,'EV ADM FINANCIERA'!$B$11:$AZ$79,4,FALSE),"")</f>
        <v/>
      </c>
      <c r="S39" s="602" t="str">
        <f>+IFERROR(VLOOKUP($B39,'EV ADM FINANCIERA'!$B$11:$AZ$79,S$4,FALSE),"")</f>
        <v/>
      </c>
      <c r="T39" s="602" t="str">
        <f>+IFERROR(VLOOKUP($B39,'EV ADM FINANCIERA'!$B$11:$AZ$79,T$4,FALSE),"")</f>
        <v/>
      </c>
      <c r="U39" s="602" t="str">
        <f>+IFERROR(VLOOKUP($B39,'EV ADM FINANCIERA'!$B$11:$AZ$79,U$4,FALSE),"")</f>
        <v/>
      </c>
      <c r="V39" s="603" t="str">
        <f>+IFERROR(VLOOKUP($B39,'EV ADM FINANCIERA'!$B$11:$AZ$79,V$4,FALSE),"")</f>
        <v/>
      </c>
      <c r="W39" s="601" t="str">
        <f t="shared" si="7"/>
        <v/>
      </c>
      <c r="X39" s="896"/>
      <c r="Y39" s="897"/>
      <c r="Z39" s="605">
        <f t="shared" si="8"/>
        <v>0</v>
      </c>
      <c r="AA39" s="604" t="str">
        <f t="shared" si="9"/>
        <v/>
      </c>
      <c r="AB39" s="93"/>
      <c r="AD39" s="176" t="str">
        <f t="shared" si="18"/>
        <v/>
      </c>
      <c r="AE39" s="176" t="str">
        <f t="shared" si="19"/>
        <v/>
      </c>
      <c r="AF39" s="176" t="str">
        <f t="shared" si="20"/>
        <v/>
      </c>
      <c r="AG39" s="177" t="str">
        <f t="shared" si="13"/>
        <v/>
      </c>
      <c r="AH39" s="147" t="str">
        <f t="shared" si="14"/>
        <v/>
      </c>
      <c r="AI39" s="147"/>
      <c r="AJ39" s="147"/>
      <c r="AK39" s="147"/>
      <c r="AL39" s="147"/>
      <c r="AM39" s="147"/>
      <c r="AN39" s="147"/>
      <c r="AO39" s="147"/>
      <c r="AP39" s="147"/>
      <c r="AQ39" s="147"/>
      <c r="AW39" s="178">
        <f t="shared" si="15"/>
        <v>0</v>
      </c>
      <c r="AX39" s="178">
        <f t="shared" si="15"/>
        <v>0</v>
      </c>
      <c r="AY39" s="62" t="str">
        <f t="shared" si="16"/>
        <v/>
      </c>
      <c r="AZ39" s="122" t="str">
        <f t="shared" si="17"/>
        <v>S/I</v>
      </c>
    </row>
    <row r="40" spans="1:52" ht="15" customHeight="1" x14ac:dyDescent="0.2">
      <c r="A40" s="683">
        <f>'RESUMEN REGION'!A40</f>
        <v>0</v>
      </c>
      <c r="B40" s="683">
        <f>'RESUMEN REGION'!B40</f>
        <v>0</v>
      </c>
      <c r="C40" s="683">
        <f>'RESUMEN REGION'!C40</f>
        <v>0</v>
      </c>
      <c r="D40" s="597">
        <f>'RESUMEN REGION'!E40</f>
        <v>0</v>
      </c>
      <c r="E40" s="598" t="str">
        <f>+IFERROR(VLOOKUP(B40,'RES EVAL. INFORMES'!$B$16:$AD$181,4,FALSE),"")</f>
        <v/>
      </c>
      <c r="F40" s="601" t="str">
        <f t="shared" si="2"/>
        <v/>
      </c>
      <c r="G40" s="600">
        <f>'RESUMEN REGION'!K40</f>
        <v>0</v>
      </c>
      <c r="H40" s="93"/>
      <c r="I40" s="684" t="str">
        <f t="shared" si="3"/>
        <v/>
      </c>
      <c r="J40" s="685">
        <f>'RESUMEN REGION'!M40</f>
        <v>0</v>
      </c>
      <c r="K40" s="93"/>
      <c r="L40" s="64" t="str">
        <f t="shared" si="4"/>
        <v/>
      </c>
      <c r="M40" s="600">
        <f>'RESUMEN REGION'!I40</f>
        <v>0</v>
      </c>
      <c r="N40" s="93"/>
      <c r="O40" s="64" t="str">
        <f t="shared" si="5"/>
        <v/>
      </c>
      <c r="P40" s="601" t="str">
        <f t="shared" si="0"/>
        <v/>
      </c>
      <c r="Q40" s="601" t="str">
        <f t="shared" si="6"/>
        <v/>
      </c>
      <c r="R40" s="602" t="str">
        <f>+IFERROR(VLOOKUP($B40,'EV ADM FINANCIERA'!$B$11:$AZ$79,4,FALSE),"")</f>
        <v/>
      </c>
      <c r="S40" s="602" t="str">
        <f>+IFERROR(VLOOKUP($B40,'EV ADM FINANCIERA'!$B$11:$AZ$79,S$4,FALSE),"")</f>
        <v/>
      </c>
      <c r="T40" s="602" t="str">
        <f>+IFERROR(VLOOKUP($B40,'EV ADM FINANCIERA'!$B$11:$AZ$79,T$4,FALSE),"")</f>
        <v/>
      </c>
      <c r="U40" s="602" t="str">
        <f>+IFERROR(VLOOKUP($B40,'EV ADM FINANCIERA'!$B$11:$AZ$79,U$4,FALSE),"")</f>
        <v/>
      </c>
      <c r="V40" s="603" t="str">
        <f>+IFERROR(VLOOKUP($B40,'EV ADM FINANCIERA'!$B$11:$AZ$79,V$4,FALSE),"")</f>
        <v/>
      </c>
      <c r="W40" s="601" t="str">
        <f t="shared" si="7"/>
        <v/>
      </c>
      <c r="X40" s="896"/>
      <c r="Y40" s="897"/>
      <c r="Z40" s="605">
        <f t="shared" si="8"/>
        <v>0</v>
      </c>
      <c r="AA40" s="604" t="str">
        <f t="shared" si="9"/>
        <v/>
      </c>
      <c r="AB40" s="93"/>
      <c r="AD40" s="176" t="str">
        <f t="shared" si="18"/>
        <v/>
      </c>
      <c r="AE40" s="176" t="str">
        <f t="shared" si="19"/>
        <v/>
      </c>
      <c r="AF40" s="176" t="str">
        <f t="shared" si="20"/>
        <v/>
      </c>
      <c r="AG40" s="177" t="str">
        <f t="shared" si="13"/>
        <v/>
      </c>
      <c r="AH40" s="147" t="str">
        <f t="shared" si="14"/>
        <v/>
      </c>
      <c r="AI40" s="147"/>
      <c r="AJ40" s="147"/>
      <c r="AK40" s="147"/>
      <c r="AL40" s="147"/>
      <c r="AM40" s="147"/>
      <c r="AN40" s="147"/>
      <c r="AO40" s="147"/>
      <c r="AP40" s="147"/>
      <c r="AQ40" s="147"/>
      <c r="AW40" s="178">
        <f t="shared" si="15"/>
        <v>0</v>
      </c>
      <c r="AX40" s="178">
        <f t="shared" si="15"/>
        <v>0</v>
      </c>
      <c r="AY40" s="62" t="str">
        <f t="shared" si="16"/>
        <v/>
      </c>
      <c r="AZ40" s="122" t="str">
        <f t="shared" si="17"/>
        <v>S/I</v>
      </c>
    </row>
    <row r="41" spans="1:52" ht="15" customHeight="1" x14ac:dyDescent="0.2">
      <c r="A41" s="683">
        <f>'RESUMEN REGION'!A41</f>
        <v>0</v>
      </c>
      <c r="B41" s="683">
        <f>'RESUMEN REGION'!B41</f>
        <v>0</v>
      </c>
      <c r="C41" s="683">
        <f>'RESUMEN REGION'!C41</f>
        <v>0</v>
      </c>
      <c r="D41" s="597">
        <f>'RESUMEN REGION'!E41</f>
        <v>0</v>
      </c>
      <c r="E41" s="598" t="str">
        <f>+IFERROR(VLOOKUP(B41,'RES EVAL. INFORMES'!$B$16:$AD$181,4,FALSE),"")</f>
        <v/>
      </c>
      <c r="F41" s="601" t="str">
        <f t="shared" si="2"/>
        <v/>
      </c>
      <c r="G41" s="600">
        <f>'RESUMEN REGION'!K41</f>
        <v>0</v>
      </c>
      <c r="H41" s="93"/>
      <c r="I41" s="684" t="str">
        <f t="shared" si="3"/>
        <v/>
      </c>
      <c r="J41" s="685">
        <f>'RESUMEN REGION'!M41</f>
        <v>0</v>
      </c>
      <c r="K41" s="93"/>
      <c r="L41" s="64" t="str">
        <f t="shared" si="4"/>
        <v/>
      </c>
      <c r="M41" s="600">
        <f>'RESUMEN REGION'!I41</f>
        <v>0</v>
      </c>
      <c r="N41" s="93"/>
      <c r="O41" s="64" t="str">
        <f t="shared" si="5"/>
        <v/>
      </c>
      <c r="P41" s="601" t="str">
        <f t="shared" si="0"/>
        <v/>
      </c>
      <c r="Q41" s="601" t="str">
        <f t="shared" si="6"/>
        <v/>
      </c>
      <c r="R41" s="602" t="str">
        <f>+IFERROR(VLOOKUP($B41,'EV ADM FINANCIERA'!$B$11:$AZ$79,4,FALSE),"")</f>
        <v/>
      </c>
      <c r="S41" s="602" t="str">
        <f>+IFERROR(VLOOKUP($B41,'EV ADM FINANCIERA'!$B$11:$AZ$79,S$4,FALSE),"")</f>
        <v/>
      </c>
      <c r="T41" s="602" t="str">
        <f>+IFERROR(VLOOKUP($B41,'EV ADM FINANCIERA'!$B$11:$AZ$79,T$4,FALSE),"")</f>
        <v/>
      </c>
      <c r="U41" s="602" t="str">
        <f>+IFERROR(VLOOKUP($B41,'EV ADM FINANCIERA'!$B$11:$AZ$79,U$4,FALSE),"")</f>
        <v/>
      </c>
      <c r="V41" s="603" t="str">
        <f>+IFERROR(VLOOKUP($B41,'EV ADM FINANCIERA'!$B$11:$AZ$79,V$4,FALSE),"")</f>
        <v/>
      </c>
      <c r="W41" s="601" t="str">
        <f t="shared" si="7"/>
        <v/>
      </c>
      <c r="X41" s="898"/>
      <c r="Y41" s="899"/>
      <c r="Z41" s="605">
        <f t="shared" si="8"/>
        <v>0</v>
      </c>
      <c r="AA41" s="604" t="str">
        <f t="shared" si="9"/>
        <v/>
      </c>
      <c r="AB41" s="93"/>
      <c r="AD41" s="176" t="str">
        <f t="shared" si="18"/>
        <v/>
      </c>
      <c r="AE41" s="176" t="str">
        <f t="shared" si="19"/>
        <v/>
      </c>
      <c r="AF41" s="176" t="str">
        <f t="shared" si="20"/>
        <v/>
      </c>
      <c r="AG41" s="177" t="str">
        <f t="shared" si="13"/>
        <v/>
      </c>
      <c r="AH41" s="147" t="str">
        <f t="shared" si="14"/>
        <v/>
      </c>
      <c r="AI41" s="147"/>
      <c r="AJ41" s="147"/>
      <c r="AK41" s="147"/>
      <c r="AL41" s="147"/>
      <c r="AM41" s="147"/>
      <c r="AN41" s="147"/>
      <c r="AO41" s="147"/>
      <c r="AP41" s="147"/>
      <c r="AQ41" s="147"/>
      <c r="AW41" s="178">
        <f t="shared" si="15"/>
        <v>0</v>
      </c>
      <c r="AX41" s="178">
        <f t="shared" si="15"/>
        <v>0</v>
      </c>
      <c r="AY41" s="62" t="str">
        <f t="shared" si="16"/>
        <v/>
      </c>
      <c r="AZ41" s="122" t="str">
        <f t="shared" si="17"/>
        <v>S/I</v>
      </c>
    </row>
    <row r="42" spans="1:52" ht="15" customHeight="1" x14ac:dyDescent="0.2">
      <c r="A42" s="683">
        <f>'RESUMEN REGION'!A42</f>
        <v>0</v>
      </c>
      <c r="B42" s="683">
        <f>'RESUMEN REGION'!B42</f>
        <v>0</v>
      </c>
      <c r="C42" s="683">
        <f>'RESUMEN REGION'!C42</f>
        <v>0</v>
      </c>
      <c r="D42" s="597">
        <f>'RESUMEN REGION'!E42</f>
        <v>0</v>
      </c>
      <c r="E42" s="598" t="str">
        <f>+IFERROR(VLOOKUP(B42,'RES EVAL. INFORMES'!$B$16:$AD$181,4,FALSE),"")</f>
        <v/>
      </c>
      <c r="F42" s="601" t="str">
        <f t="shared" si="2"/>
        <v/>
      </c>
      <c r="G42" s="600">
        <f>'RESUMEN REGION'!K42</f>
        <v>0</v>
      </c>
      <c r="H42" s="93"/>
      <c r="I42" s="684" t="str">
        <f t="shared" si="3"/>
        <v/>
      </c>
      <c r="J42" s="685">
        <f>'RESUMEN REGION'!M42</f>
        <v>0</v>
      </c>
      <c r="K42" s="93"/>
      <c r="L42" s="64" t="str">
        <f t="shared" si="4"/>
        <v/>
      </c>
      <c r="M42" s="600">
        <f>'RESUMEN REGION'!I42</f>
        <v>0</v>
      </c>
      <c r="N42" s="93"/>
      <c r="O42" s="64" t="str">
        <f t="shared" si="5"/>
        <v/>
      </c>
      <c r="P42" s="601" t="str">
        <f t="shared" si="0"/>
        <v/>
      </c>
      <c r="Q42" s="601" t="str">
        <f t="shared" si="6"/>
        <v/>
      </c>
      <c r="R42" s="602" t="str">
        <f>+IFERROR(VLOOKUP($B42,'EV ADM FINANCIERA'!$B$11:$AZ$79,4,FALSE),"")</f>
        <v/>
      </c>
      <c r="S42" s="602" t="str">
        <f>+IFERROR(VLOOKUP($B42,'EV ADM FINANCIERA'!$B$11:$AZ$79,S$4,FALSE),"")</f>
        <v/>
      </c>
      <c r="T42" s="602" t="str">
        <f>+IFERROR(VLOOKUP($B42,'EV ADM FINANCIERA'!$B$11:$AZ$79,T$4,FALSE),"")</f>
        <v/>
      </c>
      <c r="U42" s="602" t="str">
        <f>+IFERROR(VLOOKUP($B42,'EV ADM FINANCIERA'!$B$11:$AZ$79,U$4,FALSE),"")</f>
        <v/>
      </c>
      <c r="V42" s="603" t="str">
        <f>+IFERROR(VLOOKUP($B42,'EV ADM FINANCIERA'!$B$11:$AZ$79,V$4,FALSE),"")</f>
        <v/>
      </c>
      <c r="W42" s="601" t="str">
        <f t="shared" si="7"/>
        <v/>
      </c>
      <c r="X42" s="275"/>
      <c r="Y42" s="276"/>
      <c r="Z42" s="605">
        <f t="shared" si="8"/>
        <v>0</v>
      </c>
      <c r="AA42" s="604" t="str">
        <f t="shared" si="9"/>
        <v/>
      </c>
      <c r="AB42" s="93"/>
      <c r="AD42" s="176" t="str">
        <f t="shared" si="18"/>
        <v/>
      </c>
      <c r="AE42" s="176" t="str">
        <f t="shared" si="19"/>
        <v/>
      </c>
      <c r="AF42" s="176" t="str">
        <f t="shared" si="20"/>
        <v/>
      </c>
      <c r="AG42" s="177" t="str">
        <f t="shared" si="13"/>
        <v/>
      </c>
      <c r="AH42" s="147" t="str">
        <f t="shared" si="14"/>
        <v/>
      </c>
      <c r="AI42" s="147"/>
      <c r="AJ42" s="147"/>
      <c r="AK42" s="147"/>
      <c r="AL42" s="147"/>
      <c r="AM42" s="147"/>
      <c r="AN42" s="147"/>
      <c r="AO42" s="147"/>
      <c r="AP42" s="147"/>
      <c r="AQ42" s="147"/>
      <c r="AW42" s="178">
        <f t="shared" si="15"/>
        <v>0</v>
      </c>
      <c r="AX42" s="178">
        <f t="shared" si="15"/>
        <v>0</v>
      </c>
      <c r="AY42" s="62" t="str">
        <f t="shared" si="16"/>
        <v/>
      </c>
      <c r="AZ42" s="122" t="str">
        <f t="shared" si="17"/>
        <v>S/I</v>
      </c>
    </row>
    <row r="43" spans="1:52" ht="15" customHeight="1" x14ac:dyDescent="0.2">
      <c r="A43" s="683">
        <f>'RESUMEN REGION'!A43</f>
        <v>0</v>
      </c>
      <c r="B43" s="683">
        <f>'RESUMEN REGION'!B43</f>
        <v>0</v>
      </c>
      <c r="C43" s="683">
        <f>'RESUMEN REGION'!C43</f>
        <v>0</v>
      </c>
      <c r="D43" s="597">
        <f>'RESUMEN REGION'!E43</f>
        <v>0</v>
      </c>
      <c r="E43" s="598" t="str">
        <f>+IFERROR(VLOOKUP(B43,'RES EVAL. INFORMES'!$B$16:$AD$181,4,FALSE),"")</f>
        <v/>
      </c>
      <c r="F43" s="601" t="str">
        <f t="shared" ref="F43:F81" si="21">+IF(ISERROR(E43/7),"",E43/7)</f>
        <v/>
      </c>
      <c r="G43" s="600">
        <f>'RESUMEN REGION'!K43</f>
        <v>0</v>
      </c>
      <c r="H43" s="93"/>
      <c r="I43" s="684" t="str">
        <f t="shared" ref="I43:I81" si="22">+IF(ISERROR(H43/G43),"",H43/G43)</f>
        <v/>
      </c>
      <c r="J43" s="685">
        <f>'RESUMEN REGION'!M43</f>
        <v>0</v>
      </c>
      <c r="K43" s="93"/>
      <c r="L43" s="64" t="str">
        <f t="shared" si="4"/>
        <v/>
      </c>
      <c r="M43" s="600">
        <f>'RESUMEN REGION'!I43</f>
        <v>0</v>
      </c>
      <c r="N43" s="93"/>
      <c r="O43" s="64" t="str">
        <f t="shared" ref="O43:O81" si="23">+IF(ISERROR(N43/M43),"",N43/M43)</f>
        <v/>
      </c>
      <c r="P43" s="601" t="str">
        <f t="shared" si="0"/>
        <v/>
      </c>
      <c r="Q43" s="601" t="str">
        <f t="shared" si="6"/>
        <v/>
      </c>
      <c r="R43" s="602" t="str">
        <f>+IFERROR(VLOOKUP($B43,'EV ADM FINANCIERA'!$B$11:$AZ$79,4,FALSE),"")</f>
        <v/>
      </c>
      <c r="S43" s="602" t="str">
        <f>+IFERROR(VLOOKUP($B43,'EV ADM FINANCIERA'!$B$11:$AZ$79,S$4,FALSE),"")</f>
        <v/>
      </c>
      <c r="T43" s="602" t="str">
        <f>+IFERROR(VLOOKUP($B43,'EV ADM FINANCIERA'!$B$11:$AZ$79,T$4,FALSE),"")</f>
        <v/>
      </c>
      <c r="U43" s="602" t="str">
        <f>+IFERROR(VLOOKUP($B43,'EV ADM FINANCIERA'!$B$11:$AZ$79,U$4,FALSE),"")</f>
        <v/>
      </c>
      <c r="V43" s="603" t="str">
        <f>+IFERROR(VLOOKUP($B43,'EV ADM FINANCIERA'!$B$11:$AZ$79,V$4,FALSE),"")</f>
        <v/>
      </c>
      <c r="W43" s="601" t="str">
        <f t="shared" si="7"/>
        <v/>
      </c>
      <c r="X43" s="275"/>
      <c r="Y43" s="276"/>
      <c r="Z43" s="605">
        <f t="shared" si="8"/>
        <v>0</v>
      </c>
      <c r="AA43" s="604" t="str">
        <f t="shared" ref="AA43:AA106" si="24">+IFERROR((Z43*$X$8+W43*$R$8+Q43*$E$8),"")</f>
        <v/>
      </c>
      <c r="AB43" s="93"/>
      <c r="AD43" s="176" t="str">
        <f t="shared" si="18"/>
        <v/>
      </c>
      <c r="AE43" s="176" t="str">
        <f t="shared" si="19"/>
        <v/>
      </c>
      <c r="AF43" s="176" t="str">
        <f t="shared" si="20"/>
        <v/>
      </c>
      <c r="AG43" s="177" t="str">
        <f t="shared" si="13"/>
        <v/>
      </c>
      <c r="AH43" s="147" t="str">
        <f t="shared" ref="AH43:AH81" si="25">+HLOOKUP("",AD43:AF43,1,FALSE)</f>
        <v/>
      </c>
      <c r="AI43" s="147"/>
      <c r="AJ43" s="147"/>
      <c r="AK43" s="147"/>
      <c r="AL43" s="147"/>
      <c r="AM43" s="147"/>
      <c r="AN43" s="147"/>
      <c r="AO43" s="147"/>
      <c r="AP43" s="147"/>
      <c r="AQ43" s="147"/>
      <c r="AW43" s="178">
        <f t="shared" ref="AW43:AW81" si="26">+G43+J43+M43</f>
        <v>0</v>
      </c>
      <c r="AX43" s="178">
        <f t="shared" ref="AX43:AX81" si="27">+H43+K43+N43</f>
        <v>0</v>
      </c>
      <c r="AY43" s="62" t="str">
        <f t="shared" si="16"/>
        <v/>
      </c>
      <c r="AZ43" s="122" t="str">
        <f t="shared" si="17"/>
        <v>S/I</v>
      </c>
    </row>
    <row r="44" spans="1:52" ht="15" customHeight="1" x14ac:dyDescent="0.2">
      <c r="A44" s="683">
        <f>'RESUMEN REGION'!A44</f>
        <v>0</v>
      </c>
      <c r="B44" s="683">
        <f>'RESUMEN REGION'!B44</f>
        <v>0</v>
      </c>
      <c r="C44" s="683">
        <f>'RESUMEN REGION'!C44</f>
        <v>0</v>
      </c>
      <c r="D44" s="597">
        <f>'RESUMEN REGION'!E44</f>
        <v>0</v>
      </c>
      <c r="E44" s="598" t="str">
        <f>+IFERROR(VLOOKUP(B44,'RES EVAL. INFORMES'!$B$16:$AD$181,4,FALSE),"")</f>
        <v/>
      </c>
      <c r="F44" s="601" t="str">
        <f t="shared" si="21"/>
        <v/>
      </c>
      <c r="G44" s="600">
        <f>'RESUMEN REGION'!K44</f>
        <v>0</v>
      </c>
      <c r="H44" s="93"/>
      <c r="I44" s="684" t="str">
        <f t="shared" si="22"/>
        <v/>
      </c>
      <c r="J44" s="685">
        <f>'RESUMEN REGION'!M44</f>
        <v>0</v>
      </c>
      <c r="K44" s="93"/>
      <c r="L44" s="64" t="str">
        <f t="shared" si="4"/>
        <v/>
      </c>
      <c r="M44" s="600">
        <f>'RESUMEN REGION'!I44</f>
        <v>0</v>
      </c>
      <c r="N44" s="93"/>
      <c r="O44" s="64" t="str">
        <f t="shared" si="23"/>
        <v/>
      </c>
      <c r="P44" s="601" t="str">
        <f t="shared" si="0"/>
        <v/>
      </c>
      <c r="Q44" s="601" t="str">
        <f t="shared" si="6"/>
        <v/>
      </c>
      <c r="R44" s="602" t="str">
        <f>+IFERROR(VLOOKUP($B44,'EV ADM FINANCIERA'!$B$11:$AZ$79,4,FALSE),"")</f>
        <v/>
      </c>
      <c r="S44" s="602" t="str">
        <f>+IFERROR(VLOOKUP($B44,'EV ADM FINANCIERA'!$B$11:$AZ$79,S$4,FALSE),"")</f>
        <v/>
      </c>
      <c r="T44" s="602" t="str">
        <f>+IFERROR(VLOOKUP($B44,'EV ADM FINANCIERA'!$B$11:$AZ$79,T$4,FALSE),"")</f>
        <v/>
      </c>
      <c r="U44" s="602" t="str">
        <f>+IFERROR(VLOOKUP($B44,'EV ADM FINANCIERA'!$B$11:$AZ$79,U$4,FALSE),"")</f>
        <v/>
      </c>
      <c r="V44" s="603" t="str">
        <f>+IFERROR(VLOOKUP($B44,'EV ADM FINANCIERA'!$B$11:$AZ$79,V$4,FALSE),"")</f>
        <v/>
      </c>
      <c r="W44" s="601" t="str">
        <f t="shared" si="7"/>
        <v/>
      </c>
      <c r="X44" s="275"/>
      <c r="Y44" s="276"/>
      <c r="Z44" s="605">
        <f t="shared" si="8"/>
        <v>0</v>
      </c>
      <c r="AA44" s="604" t="str">
        <f t="shared" si="24"/>
        <v/>
      </c>
      <c r="AB44" s="93"/>
      <c r="AD44" s="176" t="str">
        <f t="shared" si="18"/>
        <v/>
      </c>
      <c r="AE44" s="176" t="str">
        <f t="shared" si="19"/>
        <v/>
      </c>
      <c r="AF44" s="176" t="str">
        <f t="shared" si="20"/>
        <v/>
      </c>
      <c r="AG44" s="177" t="str">
        <f t="shared" si="13"/>
        <v/>
      </c>
      <c r="AH44" s="147" t="str">
        <f t="shared" si="25"/>
        <v/>
      </c>
      <c r="AI44" s="147"/>
      <c r="AJ44" s="147"/>
      <c r="AK44" s="147"/>
      <c r="AL44" s="147"/>
      <c r="AM44" s="147"/>
      <c r="AN44" s="147"/>
      <c r="AO44" s="147"/>
      <c r="AP44" s="147"/>
      <c r="AQ44" s="147"/>
      <c r="AW44" s="178">
        <f t="shared" si="26"/>
        <v>0</v>
      </c>
      <c r="AX44" s="178">
        <f t="shared" si="27"/>
        <v>0</v>
      </c>
      <c r="AY44" s="62" t="str">
        <f t="shared" si="16"/>
        <v/>
      </c>
      <c r="AZ44" s="122" t="str">
        <f t="shared" si="17"/>
        <v>S/I</v>
      </c>
    </row>
    <row r="45" spans="1:52" ht="15" customHeight="1" x14ac:dyDescent="0.2">
      <c r="A45" s="683">
        <f>'RESUMEN REGION'!A45</f>
        <v>0</v>
      </c>
      <c r="B45" s="683">
        <f>'RESUMEN REGION'!B45</f>
        <v>0</v>
      </c>
      <c r="C45" s="683">
        <f>'RESUMEN REGION'!C45</f>
        <v>0</v>
      </c>
      <c r="D45" s="597">
        <f>'RESUMEN REGION'!E45</f>
        <v>0</v>
      </c>
      <c r="E45" s="598" t="str">
        <f>+IFERROR(VLOOKUP(B45,'RES EVAL. INFORMES'!$B$16:$AD$181,4,FALSE),"")</f>
        <v/>
      </c>
      <c r="F45" s="601" t="str">
        <f t="shared" si="21"/>
        <v/>
      </c>
      <c r="G45" s="600">
        <f>'RESUMEN REGION'!K45</f>
        <v>0</v>
      </c>
      <c r="H45" s="93"/>
      <c r="I45" s="684" t="str">
        <f t="shared" si="22"/>
        <v/>
      </c>
      <c r="J45" s="685">
        <f>'RESUMEN REGION'!M45</f>
        <v>0</v>
      </c>
      <c r="K45" s="93"/>
      <c r="L45" s="64" t="str">
        <f t="shared" si="4"/>
        <v/>
      </c>
      <c r="M45" s="600">
        <f>'RESUMEN REGION'!I45</f>
        <v>0</v>
      </c>
      <c r="N45" s="93"/>
      <c r="O45" s="64" t="str">
        <f t="shared" si="23"/>
        <v/>
      </c>
      <c r="P45" s="601" t="str">
        <f t="shared" si="0"/>
        <v/>
      </c>
      <c r="Q45" s="601" t="str">
        <f t="shared" si="6"/>
        <v/>
      </c>
      <c r="R45" s="602" t="str">
        <f>+IFERROR(VLOOKUP($B45,'EV ADM FINANCIERA'!$B$11:$AZ$79,4,FALSE),"")</f>
        <v/>
      </c>
      <c r="S45" s="602" t="str">
        <f>+IFERROR(VLOOKUP($B45,'EV ADM FINANCIERA'!$B$11:$AZ$79,S$4,FALSE),"")</f>
        <v/>
      </c>
      <c r="T45" s="602" t="str">
        <f>+IFERROR(VLOOKUP($B45,'EV ADM FINANCIERA'!$B$11:$AZ$79,T$4,FALSE),"")</f>
        <v/>
      </c>
      <c r="U45" s="602" t="str">
        <f>+IFERROR(VLOOKUP($B45,'EV ADM FINANCIERA'!$B$11:$AZ$79,U$4,FALSE),"")</f>
        <v/>
      </c>
      <c r="V45" s="603" t="str">
        <f>+IFERROR(VLOOKUP($B45,'EV ADM FINANCIERA'!$B$11:$AZ$79,V$4,FALSE),"")</f>
        <v/>
      </c>
      <c r="W45" s="601" t="str">
        <f t="shared" si="7"/>
        <v/>
      </c>
      <c r="X45" s="275"/>
      <c r="Y45" s="276"/>
      <c r="Z45" s="605">
        <f t="shared" si="8"/>
        <v>0</v>
      </c>
      <c r="AA45" s="604" t="str">
        <f t="shared" si="24"/>
        <v/>
      </c>
      <c r="AB45" s="93"/>
      <c r="AD45" s="176" t="str">
        <f t="shared" si="18"/>
        <v/>
      </c>
      <c r="AE45" s="176" t="str">
        <f t="shared" si="19"/>
        <v/>
      </c>
      <c r="AF45" s="176" t="str">
        <f t="shared" si="20"/>
        <v/>
      </c>
      <c r="AG45" s="177" t="str">
        <f t="shared" si="13"/>
        <v/>
      </c>
      <c r="AH45" s="147" t="str">
        <f t="shared" si="25"/>
        <v/>
      </c>
      <c r="AI45" s="147"/>
      <c r="AJ45" s="147"/>
      <c r="AK45" s="147"/>
      <c r="AL45" s="147"/>
      <c r="AM45" s="147"/>
      <c r="AN45" s="147"/>
      <c r="AO45" s="147"/>
      <c r="AP45" s="147"/>
      <c r="AQ45" s="147"/>
      <c r="AW45" s="178">
        <f t="shared" si="26"/>
        <v>0</v>
      </c>
      <c r="AX45" s="178">
        <f t="shared" si="27"/>
        <v>0</v>
      </c>
      <c r="AY45" s="62" t="str">
        <f t="shared" si="16"/>
        <v/>
      </c>
      <c r="AZ45" s="122" t="str">
        <f t="shared" si="17"/>
        <v>S/I</v>
      </c>
    </row>
    <row r="46" spans="1:52" ht="15" customHeight="1" x14ac:dyDescent="0.2">
      <c r="A46" s="683">
        <f>'RESUMEN REGION'!A46</f>
        <v>0</v>
      </c>
      <c r="B46" s="683">
        <f>'RESUMEN REGION'!B46</f>
        <v>0</v>
      </c>
      <c r="C46" s="683">
        <f>'RESUMEN REGION'!C46</f>
        <v>0</v>
      </c>
      <c r="D46" s="597">
        <f>'RESUMEN REGION'!E46</f>
        <v>0</v>
      </c>
      <c r="E46" s="598" t="str">
        <f>+IFERROR(VLOOKUP(B46,'RES EVAL. INFORMES'!$B$16:$AD$181,4,FALSE),"")</f>
        <v/>
      </c>
      <c r="F46" s="601" t="str">
        <f t="shared" si="21"/>
        <v/>
      </c>
      <c r="G46" s="600">
        <f>'RESUMEN REGION'!K46</f>
        <v>0</v>
      </c>
      <c r="H46" s="93"/>
      <c r="I46" s="684" t="str">
        <f t="shared" si="22"/>
        <v/>
      </c>
      <c r="J46" s="685">
        <f>'RESUMEN REGION'!M46</f>
        <v>0</v>
      </c>
      <c r="K46" s="93"/>
      <c r="L46" s="64" t="str">
        <f t="shared" si="4"/>
        <v/>
      </c>
      <c r="M46" s="600">
        <f>'RESUMEN REGION'!I46</f>
        <v>0</v>
      </c>
      <c r="N46" s="93"/>
      <c r="O46" s="64" t="str">
        <f t="shared" si="23"/>
        <v/>
      </c>
      <c r="P46" s="601" t="str">
        <f t="shared" si="0"/>
        <v/>
      </c>
      <c r="Q46" s="601" t="str">
        <f t="shared" si="6"/>
        <v/>
      </c>
      <c r="R46" s="602" t="str">
        <f>+IFERROR(VLOOKUP($B46,'EV ADM FINANCIERA'!$B$11:$AZ$79,4,FALSE),"")</f>
        <v/>
      </c>
      <c r="S46" s="602" t="str">
        <f>+IFERROR(VLOOKUP($B46,'EV ADM FINANCIERA'!$B$11:$AZ$79,S$4,FALSE),"")</f>
        <v/>
      </c>
      <c r="T46" s="602" t="str">
        <f>+IFERROR(VLOOKUP($B46,'EV ADM FINANCIERA'!$B$11:$AZ$79,T$4,FALSE),"")</f>
        <v/>
      </c>
      <c r="U46" s="602" t="str">
        <f>+IFERROR(VLOOKUP($B46,'EV ADM FINANCIERA'!$B$11:$AZ$79,U$4,FALSE),"")</f>
        <v/>
      </c>
      <c r="V46" s="603" t="str">
        <f>+IFERROR(VLOOKUP($B46,'EV ADM FINANCIERA'!$B$11:$AZ$79,V$4,FALSE),"")</f>
        <v/>
      </c>
      <c r="W46" s="601" t="str">
        <f t="shared" si="7"/>
        <v/>
      </c>
      <c r="X46" s="275"/>
      <c r="Y46" s="276"/>
      <c r="Z46" s="605">
        <f t="shared" si="8"/>
        <v>0</v>
      </c>
      <c r="AA46" s="604" t="str">
        <f t="shared" si="24"/>
        <v/>
      </c>
      <c r="AB46" s="93"/>
      <c r="AD46" s="176" t="str">
        <f t="shared" si="18"/>
        <v/>
      </c>
      <c r="AE46" s="176" t="str">
        <f t="shared" si="19"/>
        <v/>
      </c>
      <c r="AF46" s="176" t="str">
        <f t="shared" si="20"/>
        <v/>
      </c>
      <c r="AG46" s="177" t="str">
        <f t="shared" si="13"/>
        <v/>
      </c>
      <c r="AH46" s="147" t="str">
        <f t="shared" si="25"/>
        <v/>
      </c>
      <c r="AI46" s="147"/>
      <c r="AJ46" s="147"/>
      <c r="AK46" s="147"/>
      <c r="AL46" s="147"/>
      <c r="AM46" s="147"/>
      <c r="AN46" s="147"/>
      <c r="AO46" s="147"/>
      <c r="AP46" s="147"/>
      <c r="AQ46" s="147"/>
      <c r="AW46" s="178">
        <f t="shared" si="26"/>
        <v>0</v>
      </c>
      <c r="AX46" s="178">
        <f t="shared" si="27"/>
        <v>0</v>
      </c>
      <c r="AY46" s="62" t="str">
        <f t="shared" si="16"/>
        <v/>
      </c>
      <c r="AZ46" s="122" t="str">
        <f t="shared" si="17"/>
        <v>S/I</v>
      </c>
    </row>
    <row r="47" spans="1:52" ht="15" customHeight="1" x14ac:dyDescent="0.2">
      <c r="A47" s="683">
        <f>'RESUMEN REGION'!A47</f>
        <v>0</v>
      </c>
      <c r="B47" s="683">
        <f>'RESUMEN REGION'!B47</f>
        <v>0</v>
      </c>
      <c r="C47" s="683">
        <f>'RESUMEN REGION'!C47</f>
        <v>0</v>
      </c>
      <c r="D47" s="597">
        <f>'RESUMEN REGION'!E47</f>
        <v>0</v>
      </c>
      <c r="E47" s="598" t="str">
        <f>+IFERROR(VLOOKUP(B47,'RES EVAL. INFORMES'!$B$16:$AD$181,4,FALSE),"")</f>
        <v/>
      </c>
      <c r="F47" s="601" t="str">
        <f t="shared" si="21"/>
        <v/>
      </c>
      <c r="G47" s="600">
        <f>'RESUMEN REGION'!K47</f>
        <v>0</v>
      </c>
      <c r="H47" s="93"/>
      <c r="I47" s="684" t="str">
        <f t="shared" si="22"/>
        <v/>
      </c>
      <c r="J47" s="685">
        <f>'RESUMEN REGION'!M47</f>
        <v>0</v>
      </c>
      <c r="K47" s="93"/>
      <c r="L47" s="64" t="str">
        <f t="shared" si="4"/>
        <v/>
      </c>
      <c r="M47" s="600">
        <f>'RESUMEN REGION'!I47</f>
        <v>0</v>
      </c>
      <c r="N47" s="93"/>
      <c r="O47" s="64" t="str">
        <f t="shared" si="23"/>
        <v/>
      </c>
      <c r="P47" s="601" t="str">
        <f t="shared" si="0"/>
        <v/>
      </c>
      <c r="Q47" s="601" t="str">
        <f t="shared" si="6"/>
        <v/>
      </c>
      <c r="R47" s="602" t="str">
        <f>+IFERROR(VLOOKUP($B47,'EV ADM FINANCIERA'!$B$11:$AZ$79,4,FALSE),"")</f>
        <v/>
      </c>
      <c r="S47" s="602" t="str">
        <f>+IFERROR(VLOOKUP($B47,'EV ADM FINANCIERA'!$B$11:$AZ$79,S$4,FALSE),"")</f>
        <v/>
      </c>
      <c r="T47" s="602" t="str">
        <f>+IFERROR(VLOOKUP($B47,'EV ADM FINANCIERA'!$B$11:$AZ$79,T$4,FALSE),"")</f>
        <v/>
      </c>
      <c r="U47" s="602" t="str">
        <f>+IFERROR(VLOOKUP($B47,'EV ADM FINANCIERA'!$B$11:$AZ$79,U$4,FALSE),"")</f>
        <v/>
      </c>
      <c r="V47" s="603" t="str">
        <f>+IFERROR(VLOOKUP($B47,'EV ADM FINANCIERA'!$B$11:$AZ$79,V$4,FALSE),"")</f>
        <v/>
      </c>
      <c r="W47" s="601" t="str">
        <f t="shared" si="7"/>
        <v/>
      </c>
      <c r="X47" s="275"/>
      <c r="Y47" s="276"/>
      <c r="Z47" s="605">
        <f t="shared" si="8"/>
        <v>0</v>
      </c>
      <c r="AA47" s="604" t="str">
        <f t="shared" si="24"/>
        <v/>
      </c>
      <c r="AB47" s="93"/>
      <c r="AD47" s="176" t="str">
        <f t="shared" si="18"/>
        <v/>
      </c>
      <c r="AE47" s="176" t="str">
        <f t="shared" si="19"/>
        <v/>
      </c>
      <c r="AF47" s="176" t="str">
        <f t="shared" si="20"/>
        <v/>
      </c>
      <c r="AG47" s="177" t="str">
        <f t="shared" si="13"/>
        <v/>
      </c>
      <c r="AH47" s="147" t="str">
        <f t="shared" si="25"/>
        <v/>
      </c>
      <c r="AI47" s="147"/>
      <c r="AJ47" s="147"/>
      <c r="AK47" s="147"/>
      <c r="AL47" s="147"/>
      <c r="AM47" s="147"/>
      <c r="AN47" s="147"/>
      <c r="AO47" s="147"/>
      <c r="AP47" s="147"/>
      <c r="AQ47" s="147"/>
      <c r="AW47" s="178">
        <f t="shared" si="26"/>
        <v>0</v>
      </c>
      <c r="AX47" s="178">
        <f t="shared" si="27"/>
        <v>0</v>
      </c>
      <c r="AY47" s="62" t="str">
        <f t="shared" si="16"/>
        <v/>
      </c>
      <c r="AZ47" s="122" t="str">
        <f t="shared" si="17"/>
        <v>S/I</v>
      </c>
    </row>
    <row r="48" spans="1:52" ht="15" customHeight="1" x14ac:dyDescent="0.2">
      <c r="A48" s="683">
        <f>'RESUMEN REGION'!A48</f>
        <v>0</v>
      </c>
      <c r="B48" s="683">
        <f>'RESUMEN REGION'!B48</f>
        <v>0</v>
      </c>
      <c r="C48" s="683">
        <f>'RESUMEN REGION'!C48</f>
        <v>0</v>
      </c>
      <c r="D48" s="597">
        <f>'RESUMEN REGION'!E48</f>
        <v>0</v>
      </c>
      <c r="E48" s="598" t="str">
        <f>+IFERROR(VLOOKUP(B48,'RES EVAL. INFORMES'!$B$16:$AD$181,4,FALSE),"")</f>
        <v/>
      </c>
      <c r="F48" s="601" t="str">
        <f t="shared" si="21"/>
        <v/>
      </c>
      <c r="G48" s="600">
        <f>'RESUMEN REGION'!K48</f>
        <v>0</v>
      </c>
      <c r="H48" s="93"/>
      <c r="I48" s="684" t="str">
        <f t="shared" si="22"/>
        <v/>
      </c>
      <c r="J48" s="685">
        <f>'RESUMEN REGION'!M48</f>
        <v>0</v>
      </c>
      <c r="K48" s="93"/>
      <c r="L48" s="64" t="str">
        <f t="shared" si="4"/>
        <v/>
      </c>
      <c r="M48" s="600">
        <f>'RESUMEN REGION'!I48</f>
        <v>0</v>
      </c>
      <c r="N48" s="93"/>
      <c r="O48" s="64" t="str">
        <f t="shared" si="23"/>
        <v/>
      </c>
      <c r="P48" s="601" t="str">
        <f t="shared" si="0"/>
        <v/>
      </c>
      <c r="Q48" s="601" t="str">
        <f t="shared" si="6"/>
        <v/>
      </c>
      <c r="R48" s="602" t="str">
        <f>+IFERROR(VLOOKUP($B48,'EV ADM FINANCIERA'!$B$11:$AZ$79,4,FALSE),"")</f>
        <v/>
      </c>
      <c r="S48" s="602" t="str">
        <f>+IFERROR(VLOOKUP($B48,'EV ADM FINANCIERA'!$B$11:$AZ$79,S$4,FALSE),"")</f>
        <v/>
      </c>
      <c r="T48" s="602" t="str">
        <f>+IFERROR(VLOOKUP($B48,'EV ADM FINANCIERA'!$B$11:$AZ$79,T$4,FALSE),"")</f>
        <v/>
      </c>
      <c r="U48" s="602" t="str">
        <f>+IFERROR(VLOOKUP($B48,'EV ADM FINANCIERA'!$B$11:$AZ$79,U$4,FALSE),"")</f>
        <v/>
      </c>
      <c r="V48" s="603" t="str">
        <f>+IFERROR(VLOOKUP($B48,'EV ADM FINANCIERA'!$B$11:$AZ$79,V$4,FALSE),"")</f>
        <v/>
      </c>
      <c r="W48" s="601" t="str">
        <f t="shared" si="7"/>
        <v/>
      </c>
      <c r="X48" s="275"/>
      <c r="Y48" s="276"/>
      <c r="Z48" s="605">
        <f t="shared" si="8"/>
        <v>0</v>
      </c>
      <c r="AA48" s="604" t="str">
        <f t="shared" si="24"/>
        <v/>
      </c>
      <c r="AB48" s="93"/>
      <c r="AD48" s="176" t="str">
        <f t="shared" si="18"/>
        <v/>
      </c>
      <c r="AE48" s="176" t="str">
        <f t="shared" si="19"/>
        <v/>
      </c>
      <c r="AF48" s="176" t="str">
        <f t="shared" si="20"/>
        <v/>
      </c>
      <c r="AG48" s="177" t="str">
        <f t="shared" si="13"/>
        <v/>
      </c>
      <c r="AH48" s="147" t="str">
        <f t="shared" si="25"/>
        <v/>
      </c>
      <c r="AI48" s="147"/>
      <c r="AJ48" s="147"/>
      <c r="AK48" s="147"/>
      <c r="AL48" s="147"/>
      <c r="AM48" s="147"/>
      <c r="AN48" s="147"/>
      <c r="AO48" s="147"/>
      <c r="AP48" s="147"/>
      <c r="AQ48" s="147"/>
      <c r="AW48" s="178">
        <f t="shared" si="26"/>
        <v>0</v>
      </c>
      <c r="AX48" s="178">
        <f t="shared" si="27"/>
        <v>0</v>
      </c>
      <c r="AY48" s="62" t="str">
        <f t="shared" si="16"/>
        <v/>
      </c>
      <c r="AZ48" s="122" t="str">
        <f t="shared" si="17"/>
        <v>S/I</v>
      </c>
    </row>
    <row r="49" spans="1:52" ht="15" customHeight="1" x14ac:dyDescent="0.2">
      <c r="A49" s="683">
        <f>'RESUMEN REGION'!A49</f>
        <v>0</v>
      </c>
      <c r="B49" s="683">
        <f>'RESUMEN REGION'!B49</f>
        <v>0</v>
      </c>
      <c r="C49" s="683">
        <f>'RESUMEN REGION'!C49</f>
        <v>0</v>
      </c>
      <c r="D49" s="597">
        <f>'RESUMEN REGION'!E49</f>
        <v>0</v>
      </c>
      <c r="E49" s="598" t="str">
        <f>+IFERROR(VLOOKUP(B49,'RES EVAL. INFORMES'!$B$16:$AD$181,4,FALSE),"")</f>
        <v/>
      </c>
      <c r="F49" s="601" t="str">
        <f t="shared" si="21"/>
        <v/>
      </c>
      <c r="G49" s="600">
        <f>'RESUMEN REGION'!K49</f>
        <v>0</v>
      </c>
      <c r="H49" s="93"/>
      <c r="I49" s="684" t="str">
        <f t="shared" si="22"/>
        <v/>
      </c>
      <c r="J49" s="685">
        <f>'RESUMEN REGION'!M49</f>
        <v>0</v>
      </c>
      <c r="K49" s="93"/>
      <c r="L49" s="64" t="str">
        <f t="shared" si="4"/>
        <v/>
      </c>
      <c r="M49" s="600">
        <f>'RESUMEN REGION'!I49</f>
        <v>0</v>
      </c>
      <c r="N49" s="93"/>
      <c r="O49" s="64" t="str">
        <f t="shared" si="23"/>
        <v/>
      </c>
      <c r="P49" s="601" t="str">
        <f t="shared" si="0"/>
        <v/>
      </c>
      <c r="Q49" s="601" t="str">
        <f t="shared" si="6"/>
        <v/>
      </c>
      <c r="R49" s="602" t="str">
        <f>+IFERROR(VLOOKUP($B49,'EV ADM FINANCIERA'!$B$11:$AZ$79,4,FALSE),"")</f>
        <v/>
      </c>
      <c r="S49" s="602" t="str">
        <f>+IFERROR(VLOOKUP($B49,'EV ADM FINANCIERA'!$B$11:$AZ$79,S$4,FALSE),"")</f>
        <v/>
      </c>
      <c r="T49" s="602" t="str">
        <f>+IFERROR(VLOOKUP($B49,'EV ADM FINANCIERA'!$B$11:$AZ$79,T$4,FALSE),"")</f>
        <v/>
      </c>
      <c r="U49" s="602" t="str">
        <f>+IFERROR(VLOOKUP($B49,'EV ADM FINANCIERA'!$B$11:$AZ$79,U$4,FALSE),"")</f>
        <v/>
      </c>
      <c r="V49" s="603" t="str">
        <f>+IFERROR(VLOOKUP($B49,'EV ADM FINANCIERA'!$B$11:$AZ$79,V$4,FALSE),"")</f>
        <v/>
      </c>
      <c r="W49" s="601" t="str">
        <f t="shared" si="7"/>
        <v/>
      </c>
      <c r="X49" s="275"/>
      <c r="Y49" s="276"/>
      <c r="Z49" s="605">
        <f t="shared" si="8"/>
        <v>0</v>
      </c>
      <c r="AA49" s="604" t="str">
        <f t="shared" si="24"/>
        <v/>
      </c>
      <c r="AB49" s="93"/>
      <c r="AD49" s="176" t="str">
        <f t="shared" si="18"/>
        <v/>
      </c>
      <c r="AE49" s="176" t="str">
        <f t="shared" si="19"/>
        <v/>
      </c>
      <c r="AF49" s="176" t="str">
        <f t="shared" si="20"/>
        <v/>
      </c>
      <c r="AG49" s="177" t="str">
        <f t="shared" si="13"/>
        <v/>
      </c>
      <c r="AH49" s="147" t="str">
        <f t="shared" si="25"/>
        <v/>
      </c>
      <c r="AI49" s="147"/>
      <c r="AJ49" s="147"/>
      <c r="AK49" s="147"/>
      <c r="AL49" s="147"/>
      <c r="AM49" s="147"/>
      <c r="AN49" s="147"/>
      <c r="AO49" s="147"/>
      <c r="AP49" s="147"/>
      <c r="AQ49" s="147"/>
      <c r="AW49" s="178">
        <f t="shared" si="26"/>
        <v>0</v>
      </c>
      <c r="AX49" s="178">
        <f t="shared" si="27"/>
        <v>0</v>
      </c>
      <c r="AY49" s="62" t="str">
        <f t="shared" si="16"/>
        <v/>
      </c>
      <c r="AZ49" s="122" t="str">
        <f t="shared" si="17"/>
        <v>S/I</v>
      </c>
    </row>
    <row r="50" spans="1:52" ht="15" customHeight="1" x14ac:dyDescent="0.2">
      <c r="A50" s="683">
        <f>'RESUMEN REGION'!A50</f>
        <v>0</v>
      </c>
      <c r="B50" s="683">
        <f>'RESUMEN REGION'!B50</f>
        <v>0</v>
      </c>
      <c r="C50" s="683">
        <f>'RESUMEN REGION'!C50</f>
        <v>0</v>
      </c>
      <c r="D50" s="597">
        <f>'RESUMEN REGION'!E50</f>
        <v>0</v>
      </c>
      <c r="E50" s="598" t="str">
        <f>+IFERROR(VLOOKUP(B50,'RES EVAL. INFORMES'!$B$16:$AD$181,4,FALSE),"")</f>
        <v/>
      </c>
      <c r="F50" s="601" t="str">
        <f t="shared" si="21"/>
        <v/>
      </c>
      <c r="G50" s="600">
        <f>'RESUMEN REGION'!K50</f>
        <v>0</v>
      </c>
      <c r="H50" s="93"/>
      <c r="I50" s="684" t="str">
        <f t="shared" si="22"/>
        <v/>
      </c>
      <c r="J50" s="685">
        <f>'RESUMEN REGION'!M50</f>
        <v>0</v>
      </c>
      <c r="K50" s="93"/>
      <c r="L50" s="64" t="str">
        <f t="shared" si="4"/>
        <v/>
      </c>
      <c r="M50" s="600">
        <f>'RESUMEN REGION'!I50</f>
        <v>0</v>
      </c>
      <c r="N50" s="93"/>
      <c r="O50" s="64" t="str">
        <f t="shared" si="23"/>
        <v/>
      </c>
      <c r="P50" s="601" t="str">
        <f t="shared" si="0"/>
        <v/>
      </c>
      <c r="Q50" s="601" t="str">
        <f t="shared" si="6"/>
        <v/>
      </c>
      <c r="R50" s="602" t="str">
        <f>+IFERROR(VLOOKUP($B50,'EV ADM FINANCIERA'!$B$11:$AZ$79,4,FALSE),"")</f>
        <v/>
      </c>
      <c r="S50" s="602" t="str">
        <f>+IFERROR(VLOOKUP($B50,'EV ADM FINANCIERA'!$B$11:$AZ$79,S$4,FALSE),"")</f>
        <v/>
      </c>
      <c r="T50" s="602" t="str">
        <f>+IFERROR(VLOOKUP($B50,'EV ADM FINANCIERA'!$B$11:$AZ$79,T$4,FALSE),"")</f>
        <v/>
      </c>
      <c r="U50" s="602" t="str">
        <f>+IFERROR(VLOOKUP($B50,'EV ADM FINANCIERA'!$B$11:$AZ$79,U$4,FALSE),"")</f>
        <v/>
      </c>
      <c r="V50" s="603" t="str">
        <f>+IFERROR(VLOOKUP($B50,'EV ADM FINANCIERA'!$B$11:$AZ$79,V$4,FALSE),"")</f>
        <v/>
      </c>
      <c r="W50" s="601" t="str">
        <f t="shared" si="7"/>
        <v/>
      </c>
      <c r="X50" s="275"/>
      <c r="Y50" s="276"/>
      <c r="Z50" s="605">
        <f t="shared" si="8"/>
        <v>0</v>
      </c>
      <c r="AA50" s="604" t="str">
        <f t="shared" si="24"/>
        <v/>
      </c>
      <c r="AB50" s="93"/>
      <c r="AD50" s="176" t="str">
        <f t="shared" si="18"/>
        <v/>
      </c>
      <c r="AE50" s="176" t="str">
        <f t="shared" si="19"/>
        <v/>
      </c>
      <c r="AF50" s="176" t="str">
        <f t="shared" si="20"/>
        <v/>
      </c>
      <c r="AG50" s="177" t="str">
        <f t="shared" si="13"/>
        <v/>
      </c>
      <c r="AH50" s="147" t="str">
        <f t="shared" si="25"/>
        <v/>
      </c>
      <c r="AI50" s="147"/>
      <c r="AJ50" s="147"/>
      <c r="AK50" s="147"/>
      <c r="AL50" s="147"/>
      <c r="AM50" s="147"/>
      <c r="AN50" s="147"/>
      <c r="AO50" s="147"/>
      <c r="AP50" s="147"/>
      <c r="AQ50" s="147"/>
      <c r="AW50" s="178">
        <f t="shared" si="26"/>
        <v>0</v>
      </c>
      <c r="AX50" s="178">
        <f t="shared" si="27"/>
        <v>0</v>
      </c>
      <c r="AY50" s="62" t="str">
        <f t="shared" si="16"/>
        <v/>
      </c>
      <c r="AZ50" s="122" t="str">
        <f t="shared" si="17"/>
        <v>S/I</v>
      </c>
    </row>
    <row r="51" spans="1:52" ht="15" customHeight="1" x14ac:dyDescent="0.2">
      <c r="A51" s="683">
        <f>'RESUMEN REGION'!A51</f>
        <v>0</v>
      </c>
      <c r="B51" s="683">
        <f>'RESUMEN REGION'!B51</f>
        <v>0</v>
      </c>
      <c r="C51" s="683">
        <f>'RESUMEN REGION'!C51</f>
        <v>0</v>
      </c>
      <c r="D51" s="597">
        <f>'RESUMEN REGION'!E51</f>
        <v>0</v>
      </c>
      <c r="E51" s="598" t="str">
        <f>+IFERROR(VLOOKUP(B51,'RES EVAL. INFORMES'!$B$16:$AD$181,4,FALSE),"")</f>
        <v/>
      </c>
      <c r="F51" s="601" t="str">
        <f t="shared" si="21"/>
        <v/>
      </c>
      <c r="G51" s="600">
        <f>'RESUMEN REGION'!K51</f>
        <v>0</v>
      </c>
      <c r="H51" s="93"/>
      <c r="I51" s="684" t="str">
        <f t="shared" si="22"/>
        <v/>
      </c>
      <c r="J51" s="685">
        <f>'RESUMEN REGION'!M51</f>
        <v>0</v>
      </c>
      <c r="K51" s="93"/>
      <c r="L51" s="64" t="str">
        <f t="shared" si="4"/>
        <v/>
      </c>
      <c r="M51" s="600">
        <f>'RESUMEN REGION'!I51</f>
        <v>0</v>
      </c>
      <c r="N51" s="93"/>
      <c r="O51" s="64" t="str">
        <f t="shared" si="23"/>
        <v/>
      </c>
      <c r="P51" s="601" t="str">
        <f t="shared" si="0"/>
        <v/>
      </c>
      <c r="Q51" s="601" t="str">
        <f t="shared" si="6"/>
        <v/>
      </c>
      <c r="R51" s="602" t="str">
        <f>+IFERROR(VLOOKUP($B51,'EV ADM FINANCIERA'!$B$11:$AZ$79,4,FALSE),"")</f>
        <v/>
      </c>
      <c r="S51" s="602" t="str">
        <f>+IFERROR(VLOOKUP($B51,'EV ADM FINANCIERA'!$B$11:$AZ$79,S$4,FALSE),"")</f>
        <v/>
      </c>
      <c r="T51" s="602" t="str">
        <f>+IFERROR(VLOOKUP($B51,'EV ADM FINANCIERA'!$B$11:$AZ$79,T$4,FALSE),"")</f>
        <v/>
      </c>
      <c r="U51" s="602" t="str">
        <f>+IFERROR(VLOOKUP($B51,'EV ADM FINANCIERA'!$B$11:$AZ$79,U$4,FALSE),"")</f>
        <v/>
      </c>
      <c r="V51" s="603" t="str">
        <f>+IFERROR(VLOOKUP($B51,'EV ADM FINANCIERA'!$B$11:$AZ$79,V$4,FALSE),"")</f>
        <v/>
      </c>
      <c r="W51" s="601" t="str">
        <f t="shared" si="7"/>
        <v/>
      </c>
      <c r="X51" s="275"/>
      <c r="Y51" s="276"/>
      <c r="Z51" s="605">
        <f t="shared" si="8"/>
        <v>0</v>
      </c>
      <c r="AA51" s="604" t="str">
        <f t="shared" si="24"/>
        <v/>
      </c>
      <c r="AB51" s="93"/>
      <c r="AD51" s="176" t="str">
        <f t="shared" si="18"/>
        <v/>
      </c>
      <c r="AE51" s="176" t="str">
        <f t="shared" si="19"/>
        <v/>
      </c>
      <c r="AF51" s="176" t="str">
        <f t="shared" si="20"/>
        <v/>
      </c>
      <c r="AG51" s="177" t="str">
        <f t="shared" si="13"/>
        <v/>
      </c>
      <c r="AH51" s="147" t="str">
        <f t="shared" si="25"/>
        <v/>
      </c>
      <c r="AI51" s="147"/>
      <c r="AJ51" s="147"/>
      <c r="AK51" s="147"/>
      <c r="AL51" s="147"/>
      <c r="AM51" s="147"/>
      <c r="AN51" s="147"/>
      <c r="AO51" s="147"/>
      <c r="AP51" s="147"/>
      <c r="AQ51" s="147"/>
      <c r="AW51" s="178">
        <f t="shared" si="26"/>
        <v>0</v>
      </c>
      <c r="AX51" s="178">
        <f t="shared" si="27"/>
        <v>0</v>
      </c>
      <c r="AY51" s="62" t="str">
        <f t="shared" si="16"/>
        <v/>
      </c>
      <c r="AZ51" s="122" t="str">
        <f t="shared" si="17"/>
        <v>S/I</v>
      </c>
    </row>
    <row r="52" spans="1:52" ht="15" customHeight="1" x14ac:dyDescent="0.2">
      <c r="A52" s="683">
        <f>'RESUMEN REGION'!A52</f>
        <v>0</v>
      </c>
      <c r="B52" s="683">
        <f>'RESUMEN REGION'!B52</f>
        <v>0</v>
      </c>
      <c r="C52" s="683">
        <f>'RESUMEN REGION'!C52</f>
        <v>0</v>
      </c>
      <c r="D52" s="597">
        <f>'RESUMEN REGION'!E52</f>
        <v>0</v>
      </c>
      <c r="E52" s="598" t="str">
        <f>+IFERROR(VLOOKUP(B52,'RES EVAL. INFORMES'!$B$16:$AD$181,4,FALSE),"")</f>
        <v/>
      </c>
      <c r="F52" s="601" t="str">
        <f t="shared" si="21"/>
        <v/>
      </c>
      <c r="G52" s="600">
        <f>'RESUMEN REGION'!K52</f>
        <v>0</v>
      </c>
      <c r="H52" s="93"/>
      <c r="I52" s="684" t="str">
        <f t="shared" si="22"/>
        <v/>
      </c>
      <c r="J52" s="685">
        <f>'RESUMEN REGION'!M52</f>
        <v>0</v>
      </c>
      <c r="K52" s="93"/>
      <c r="L52" s="64" t="str">
        <f t="shared" si="4"/>
        <v/>
      </c>
      <c r="M52" s="600">
        <f>'RESUMEN REGION'!I52</f>
        <v>0</v>
      </c>
      <c r="N52" s="93"/>
      <c r="O52" s="64" t="str">
        <f t="shared" si="23"/>
        <v/>
      </c>
      <c r="P52" s="601" t="str">
        <f t="shared" si="0"/>
        <v/>
      </c>
      <c r="Q52" s="601" t="str">
        <f t="shared" si="6"/>
        <v/>
      </c>
      <c r="R52" s="602" t="str">
        <f>+IFERROR(VLOOKUP($B52,'EV ADM FINANCIERA'!$B$11:$AZ$79,4,FALSE),"")</f>
        <v/>
      </c>
      <c r="S52" s="602" t="str">
        <f>+IFERROR(VLOOKUP($B52,'EV ADM FINANCIERA'!$B$11:$AZ$79,S$4,FALSE),"")</f>
        <v/>
      </c>
      <c r="T52" s="602" t="str">
        <f>+IFERROR(VLOOKUP($B52,'EV ADM FINANCIERA'!$B$11:$AZ$79,T$4,FALSE),"")</f>
        <v/>
      </c>
      <c r="U52" s="602" t="str">
        <f>+IFERROR(VLOOKUP($B52,'EV ADM FINANCIERA'!$B$11:$AZ$79,U$4,FALSE),"")</f>
        <v/>
      </c>
      <c r="V52" s="603" t="str">
        <f>+IFERROR(VLOOKUP($B52,'EV ADM FINANCIERA'!$B$11:$AZ$79,V$4,FALSE),"")</f>
        <v/>
      </c>
      <c r="W52" s="601" t="str">
        <f t="shared" si="7"/>
        <v/>
      </c>
      <c r="X52" s="275"/>
      <c r="Y52" s="276"/>
      <c r="Z52" s="605">
        <f t="shared" si="8"/>
        <v>0</v>
      </c>
      <c r="AA52" s="604" t="str">
        <f t="shared" si="24"/>
        <v/>
      </c>
      <c r="AB52" s="93"/>
      <c r="AD52" s="176" t="str">
        <f t="shared" si="18"/>
        <v/>
      </c>
      <c r="AE52" s="176" t="str">
        <f t="shared" si="19"/>
        <v/>
      </c>
      <c r="AF52" s="176" t="str">
        <f t="shared" si="20"/>
        <v/>
      </c>
      <c r="AG52" s="177" t="str">
        <f t="shared" si="13"/>
        <v/>
      </c>
      <c r="AH52" s="147" t="str">
        <f t="shared" si="25"/>
        <v/>
      </c>
      <c r="AI52" s="147"/>
      <c r="AJ52" s="147"/>
      <c r="AK52" s="147"/>
      <c r="AL52" s="147"/>
      <c r="AM52" s="147"/>
      <c r="AN52" s="147"/>
      <c r="AO52" s="147"/>
      <c r="AP52" s="147"/>
      <c r="AQ52" s="147"/>
      <c r="AW52" s="178">
        <f t="shared" si="26"/>
        <v>0</v>
      </c>
      <c r="AX52" s="178">
        <f t="shared" si="27"/>
        <v>0</v>
      </c>
      <c r="AY52" s="62" t="str">
        <f t="shared" si="16"/>
        <v/>
      </c>
      <c r="AZ52" s="122" t="str">
        <f t="shared" si="17"/>
        <v>S/I</v>
      </c>
    </row>
    <row r="53" spans="1:52" ht="15" customHeight="1" x14ac:dyDescent="0.2">
      <c r="A53" s="683">
        <f>'RESUMEN REGION'!A53</f>
        <v>0</v>
      </c>
      <c r="B53" s="683">
        <f>'RESUMEN REGION'!B53</f>
        <v>0</v>
      </c>
      <c r="C53" s="683">
        <f>'RESUMEN REGION'!C53</f>
        <v>0</v>
      </c>
      <c r="D53" s="597">
        <f>'RESUMEN REGION'!E53</f>
        <v>0</v>
      </c>
      <c r="E53" s="598" t="str">
        <f>+IFERROR(VLOOKUP(B53,'RES EVAL. INFORMES'!$B$16:$AD$181,4,FALSE),"")</f>
        <v/>
      </c>
      <c r="F53" s="601" t="str">
        <f t="shared" si="21"/>
        <v/>
      </c>
      <c r="G53" s="600">
        <f>'RESUMEN REGION'!K53</f>
        <v>0</v>
      </c>
      <c r="H53" s="93"/>
      <c r="I53" s="684" t="str">
        <f t="shared" si="22"/>
        <v/>
      </c>
      <c r="J53" s="685">
        <f>'RESUMEN REGION'!M53</f>
        <v>0</v>
      </c>
      <c r="K53" s="93"/>
      <c r="L53" s="64" t="str">
        <f t="shared" si="4"/>
        <v/>
      </c>
      <c r="M53" s="600">
        <f>'RESUMEN REGION'!I53</f>
        <v>0</v>
      </c>
      <c r="N53" s="93"/>
      <c r="O53" s="64" t="str">
        <f t="shared" si="23"/>
        <v/>
      </c>
      <c r="P53" s="601" t="str">
        <f t="shared" si="0"/>
        <v/>
      </c>
      <c r="Q53" s="601" t="str">
        <f t="shared" si="6"/>
        <v/>
      </c>
      <c r="R53" s="602" t="str">
        <f>+IFERROR(VLOOKUP($B53,'EV ADM FINANCIERA'!$B$11:$AZ$79,4,FALSE),"")</f>
        <v/>
      </c>
      <c r="S53" s="602" t="str">
        <f>+IFERROR(VLOOKUP($B53,'EV ADM FINANCIERA'!$B$11:$AZ$79,S$4,FALSE),"")</f>
        <v/>
      </c>
      <c r="T53" s="602" t="str">
        <f>+IFERROR(VLOOKUP($B53,'EV ADM FINANCIERA'!$B$11:$AZ$79,T$4,FALSE),"")</f>
        <v/>
      </c>
      <c r="U53" s="602" t="str">
        <f>+IFERROR(VLOOKUP($B53,'EV ADM FINANCIERA'!$B$11:$AZ$79,U$4,FALSE),"")</f>
        <v/>
      </c>
      <c r="V53" s="603" t="str">
        <f>+IFERROR(VLOOKUP($B53,'EV ADM FINANCIERA'!$B$11:$AZ$79,V$4,FALSE),"")</f>
        <v/>
      </c>
      <c r="W53" s="601" t="str">
        <f t="shared" si="7"/>
        <v/>
      </c>
      <c r="X53" s="275"/>
      <c r="Y53" s="276"/>
      <c r="Z53" s="605">
        <f t="shared" si="8"/>
        <v>0</v>
      </c>
      <c r="AA53" s="604" t="str">
        <f t="shared" si="24"/>
        <v/>
      </c>
      <c r="AB53" s="93"/>
      <c r="AD53" s="176" t="str">
        <f t="shared" si="18"/>
        <v/>
      </c>
      <c r="AE53" s="176" t="str">
        <f t="shared" si="19"/>
        <v/>
      </c>
      <c r="AF53" s="176" t="str">
        <f t="shared" si="20"/>
        <v/>
      </c>
      <c r="AG53" s="177" t="str">
        <f t="shared" si="13"/>
        <v/>
      </c>
      <c r="AH53" s="147" t="str">
        <f t="shared" si="25"/>
        <v/>
      </c>
      <c r="AI53" s="147"/>
      <c r="AJ53" s="147"/>
      <c r="AK53" s="147"/>
      <c r="AL53" s="147"/>
      <c r="AM53" s="147"/>
      <c r="AN53" s="147"/>
      <c r="AO53" s="147"/>
      <c r="AP53" s="147"/>
      <c r="AQ53" s="147"/>
      <c r="AW53" s="178">
        <f t="shared" si="26"/>
        <v>0</v>
      </c>
      <c r="AX53" s="178">
        <f t="shared" si="27"/>
        <v>0</v>
      </c>
      <c r="AY53" s="62" t="str">
        <f t="shared" si="16"/>
        <v/>
      </c>
      <c r="AZ53" s="122" t="str">
        <f t="shared" si="17"/>
        <v>S/I</v>
      </c>
    </row>
    <row r="54" spans="1:52" ht="15" customHeight="1" x14ac:dyDescent="0.2">
      <c r="A54" s="683">
        <f>'RESUMEN REGION'!A54</f>
        <v>0</v>
      </c>
      <c r="B54" s="683">
        <f>'RESUMEN REGION'!B54</f>
        <v>0</v>
      </c>
      <c r="C54" s="683">
        <f>'RESUMEN REGION'!C54</f>
        <v>0</v>
      </c>
      <c r="D54" s="597">
        <f>'RESUMEN REGION'!E54</f>
        <v>0</v>
      </c>
      <c r="E54" s="598" t="str">
        <f>+IFERROR(VLOOKUP(B54,'RES EVAL. INFORMES'!$B$16:$AD$181,4,FALSE),"")</f>
        <v/>
      </c>
      <c r="F54" s="601" t="str">
        <f t="shared" si="21"/>
        <v/>
      </c>
      <c r="G54" s="600">
        <f>'RESUMEN REGION'!K54</f>
        <v>0</v>
      </c>
      <c r="H54" s="93"/>
      <c r="I54" s="684" t="str">
        <f t="shared" si="22"/>
        <v/>
      </c>
      <c r="J54" s="685">
        <f>'RESUMEN REGION'!M54</f>
        <v>0</v>
      </c>
      <c r="K54" s="93"/>
      <c r="L54" s="64" t="str">
        <f t="shared" si="4"/>
        <v/>
      </c>
      <c r="M54" s="600">
        <f>'RESUMEN REGION'!I54</f>
        <v>0</v>
      </c>
      <c r="N54" s="93"/>
      <c r="O54" s="64" t="str">
        <f t="shared" si="23"/>
        <v/>
      </c>
      <c r="P54" s="601" t="str">
        <f t="shared" si="0"/>
        <v/>
      </c>
      <c r="Q54" s="601" t="str">
        <f t="shared" si="6"/>
        <v/>
      </c>
      <c r="R54" s="602" t="str">
        <f>+IFERROR(VLOOKUP($B54,'EV ADM FINANCIERA'!$B$11:$AZ$79,4,FALSE),"")</f>
        <v/>
      </c>
      <c r="S54" s="602" t="str">
        <f>+IFERROR(VLOOKUP($B54,'EV ADM FINANCIERA'!$B$11:$AZ$79,S$4,FALSE),"")</f>
        <v/>
      </c>
      <c r="T54" s="602" t="str">
        <f>+IFERROR(VLOOKUP($B54,'EV ADM FINANCIERA'!$B$11:$AZ$79,T$4,FALSE),"")</f>
        <v/>
      </c>
      <c r="U54" s="602" t="str">
        <f>+IFERROR(VLOOKUP($B54,'EV ADM FINANCIERA'!$B$11:$AZ$79,U$4,FALSE),"")</f>
        <v/>
      </c>
      <c r="V54" s="603" t="str">
        <f>+IFERROR(VLOOKUP($B54,'EV ADM FINANCIERA'!$B$11:$AZ$79,V$4,FALSE),"")</f>
        <v/>
      </c>
      <c r="W54" s="601" t="str">
        <f t="shared" si="7"/>
        <v/>
      </c>
      <c r="X54" s="275"/>
      <c r="Y54" s="276"/>
      <c r="Z54" s="605">
        <f t="shared" si="8"/>
        <v>0</v>
      </c>
      <c r="AA54" s="604" t="str">
        <f t="shared" si="24"/>
        <v/>
      </c>
      <c r="AB54" s="93"/>
      <c r="AD54" s="176" t="str">
        <f t="shared" si="18"/>
        <v/>
      </c>
      <c r="AE54" s="176" t="str">
        <f t="shared" si="19"/>
        <v/>
      </c>
      <c r="AF54" s="176" t="str">
        <f t="shared" si="20"/>
        <v/>
      </c>
      <c r="AG54" s="177" t="str">
        <f t="shared" si="13"/>
        <v/>
      </c>
      <c r="AH54" s="147" t="str">
        <f t="shared" si="25"/>
        <v/>
      </c>
      <c r="AI54" s="147"/>
      <c r="AJ54" s="147"/>
      <c r="AK54" s="147"/>
      <c r="AL54" s="147"/>
      <c r="AM54" s="147"/>
      <c r="AN54" s="147"/>
      <c r="AO54" s="147"/>
      <c r="AP54" s="147"/>
      <c r="AQ54" s="147"/>
      <c r="AW54" s="178">
        <f t="shared" si="26"/>
        <v>0</v>
      </c>
      <c r="AX54" s="178">
        <f t="shared" si="27"/>
        <v>0</v>
      </c>
      <c r="AY54" s="62" t="str">
        <f t="shared" si="16"/>
        <v/>
      </c>
      <c r="AZ54" s="122" t="str">
        <f t="shared" si="17"/>
        <v>S/I</v>
      </c>
    </row>
    <row r="55" spans="1:52" ht="15" customHeight="1" x14ac:dyDescent="0.2">
      <c r="A55" s="683">
        <f>'RESUMEN REGION'!A55</f>
        <v>0</v>
      </c>
      <c r="B55" s="683">
        <f>'RESUMEN REGION'!B55</f>
        <v>0</v>
      </c>
      <c r="C55" s="683">
        <f>'RESUMEN REGION'!C55</f>
        <v>0</v>
      </c>
      <c r="D55" s="597">
        <f>'RESUMEN REGION'!E55</f>
        <v>0</v>
      </c>
      <c r="E55" s="598" t="str">
        <f>+IFERROR(VLOOKUP(B55,'RES EVAL. INFORMES'!$B$16:$AD$181,4,FALSE),"")</f>
        <v/>
      </c>
      <c r="F55" s="601" t="str">
        <f t="shared" si="21"/>
        <v/>
      </c>
      <c r="G55" s="600">
        <f>'RESUMEN REGION'!K55</f>
        <v>0</v>
      </c>
      <c r="H55" s="93"/>
      <c r="I55" s="684" t="str">
        <f t="shared" si="22"/>
        <v/>
      </c>
      <c r="J55" s="685">
        <f>'RESUMEN REGION'!M55</f>
        <v>0</v>
      </c>
      <c r="K55" s="93"/>
      <c r="L55" s="64" t="str">
        <f t="shared" si="4"/>
        <v/>
      </c>
      <c r="M55" s="600">
        <f>'RESUMEN REGION'!I55</f>
        <v>0</v>
      </c>
      <c r="N55" s="93"/>
      <c r="O55" s="64" t="str">
        <f t="shared" si="23"/>
        <v/>
      </c>
      <c r="P55" s="601" t="str">
        <f t="shared" si="0"/>
        <v/>
      </c>
      <c r="Q55" s="601" t="str">
        <f t="shared" si="6"/>
        <v/>
      </c>
      <c r="R55" s="602" t="str">
        <f>+IFERROR(VLOOKUP($B55,'EV ADM FINANCIERA'!$B$11:$AZ$79,4,FALSE),"")</f>
        <v/>
      </c>
      <c r="S55" s="602" t="str">
        <f>+IFERROR(VLOOKUP($B55,'EV ADM FINANCIERA'!$B$11:$AZ$79,S$4,FALSE),"")</f>
        <v/>
      </c>
      <c r="T55" s="602" t="str">
        <f>+IFERROR(VLOOKUP($B55,'EV ADM FINANCIERA'!$B$11:$AZ$79,T$4,FALSE),"")</f>
        <v/>
      </c>
      <c r="U55" s="602" t="str">
        <f>+IFERROR(VLOOKUP($B55,'EV ADM FINANCIERA'!$B$11:$AZ$79,U$4,FALSE),"")</f>
        <v/>
      </c>
      <c r="V55" s="603" t="str">
        <f>+IFERROR(VLOOKUP($B55,'EV ADM FINANCIERA'!$B$11:$AZ$79,V$4,FALSE),"")</f>
        <v/>
      </c>
      <c r="W55" s="601" t="str">
        <f t="shared" si="7"/>
        <v/>
      </c>
      <c r="X55" s="275"/>
      <c r="Y55" s="276"/>
      <c r="Z55" s="605">
        <f t="shared" si="8"/>
        <v>0</v>
      </c>
      <c r="AA55" s="604" t="str">
        <f t="shared" si="24"/>
        <v/>
      </c>
      <c r="AB55" s="93"/>
      <c r="AD55" s="176" t="str">
        <f t="shared" si="18"/>
        <v/>
      </c>
      <c r="AE55" s="176" t="str">
        <f t="shared" si="19"/>
        <v/>
      </c>
      <c r="AF55" s="176" t="str">
        <f t="shared" si="20"/>
        <v/>
      </c>
      <c r="AG55" s="177" t="str">
        <f t="shared" si="13"/>
        <v/>
      </c>
      <c r="AH55" s="147" t="str">
        <f t="shared" si="25"/>
        <v/>
      </c>
      <c r="AI55" s="147"/>
      <c r="AJ55" s="147"/>
      <c r="AK55" s="147"/>
      <c r="AL55" s="147"/>
      <c r="AM55" s="147"/>
      <c r="AN55" s="147"/>
      <c r="AO55" s="147"/>
      <c r="AP55" s="147"/>
      <c r="AQ55" s="147"/>
      <c r="AW55" s="178">
        <f t="shared" si="26"/>
        <v>0</v>
      </c>
      <c r="AX55" s="178">
        <f t="shared" si="27"/>
        <v>0</v>
      </c>
      <c r="AY55" s="62" t="str">
        <f t="shared" si="16"/>
        <v/>
      </c>
      <c r="AZ55" s="122" t="str">
        <f t="shared" si="17"/>
        <v>S/I</v>
      </c>
    </row>
    <row r="56" spans="1:52" ht="15" customHeight="1" x14ac:dyDescent="0.2">
      <c r="A56" s="683">
        <f>'RESUMEN REGION'!A56</f>
        <v>0</v>
      </c>
      <c r="B56" s="683">
        <f>'RESUMEN REGION'!B56</f>
        <v>0</v>
      </c>
      <c r="C56" s="683">
        <f>'RESUMEN REGION'!C56</f>
        <v>0</v>
      </c>
      <c r="D56" s="597">
        <f>'RESUMEN REGION'!E56</f>
        <v>0</v>
      </c>
      <c r="E56" s="598" t="str">
        <f>+IFERROR(VLOOKUP(B56,'RES EVAL. INFORMES'!$B$16:$AD$181,4,FALSE),"")</f>
        <v/>
      </c>
      <c r="F56" s="601" t="str">
        <f t="shared" si="21"/>
        <v/>
      </c>
      <c r="G56" s="600">
        <f>'RESUMEN REGION'!K56</f>
        <v>0</v>
      </c>
      <c r="H56" s="93"/>
      <c r="I56" s="684" t="str">
        <f t="shared" si="22"/>
        <v/>
      </c>
      <c r="J56" s="685">
        <f>'RESUMEN REGION'!M56</f>
        <v>0</v>
      </c>
      <c r="K56" s="93"/>
      <c r="L56" s="64" t="str">
        <f t="shared" si="4"/>
        <v/>
      </c>
      <c r="M56" s="600">
        <f>'RESUMEN REGION'!I56</f>
        <v>0</v>
      </c>
      <c r="N56" s="93"/>
      <c r="O56" s="64" t="str">
        <f t="shared" si="23"/>
        <v/>
      </c>
      <c r="P56" s="601" t="str">
        <f t="shared" si="0"/>
        <v/>
      </c>
      <c r="Q56" s="601" t="str">
        <f t="shared" si="6"/>
        <v/>
      </c>
      <c r="R56" s="602" t="str">
        <f>+IFERROR(VLOOKUP($B56,'EV ADM FINANCIERA'!$B$11:$AZ$79,4,FALSE),"")</f>
        <v/>
      </c>
      <c r="S56" s="602" t="str">
        <f>+IFERROR(VLOOKUP($B56,'EV ADM FINANCIERA'!$B$11:$AZ$79,S$4,FALSE),"")</f>
        <v/>
      </c>
      <c r="T56" s="602" t="str">
        <f>+IFERROR(VLOOKUP($B56,'EV ADM FINANCIERA'!$B$11:$AZ$79,T$4,FALSE),"")</f>
        <v/>
      </c>
      <c r="U56" s="602" t="str">
        <f>+IFERROR(VLOOKUP($B56,'EV ADM FINANCIERA'!$B$11:$AZ$79,U$4,FALSE),"")</f>
        <v/>
      </c>
      <c r="V56" s="603" t="str">
        <f>+IFERROR(VLOOKUP($B56,'EV ADM FINANCIERA'!$B$11:$AZ$79,V$4,FALSE),"")</f>
        <v/>
      </c>
      <c r="W56" s="601" t="str">
        <f t="shared" si="7"/>
        <v/>
      </c>
      <c r="X56" s="275"/>
      <c r="Y56" s="276"/>
      <c r="Z56" s="605">
        <f t="shared" si="8"/>
        <v>0</v>
      </c>
      <c r="AA56" s="604" t="str">
        <f t="shared" si="24"/>
        <v/>
      </c>
      <c r="AB56" s="93"/>
      <c r="AD56" s="176" t="str">
        <f t="shared" si="18"/>
        <v/>
      </c>
      <c r="AE56" s="176" t="str">
        <f t="shared" si="19"/>
        <v/>
      </c>
      <c r="AF56" s="176" t="str">
        <f t="shared" si="20"/>
        <v/>
      </c>
      <c r="AG56" s="177" t="str">
        <f t="shared" si="13"/>
        <v/>
      </c>
      <c r="AH56" s="147" t="str">
        <f t="shared" si="25"/>
        <v/>
      </c>
      <c r="AI56" s="147"/>
      <c r="AJ56" s="147"/>
      <c r="AK56" s="147"/>
      <c r="AL56" s="147"/>
      <c r="AM56" s="147"/>
      <c r="AN56" s="147"/>
      <c r="AO56" s="147"/>
      <c r="AP56" s="147"/>
      <c r="AQ56" s="147"/>
      <c r="AW56" s="178">
        <f t="shared" si="26"/>
        <v>0</v>
      </c>
      <c r="AX56" s="178">
        <f t="shared" si="27"/>
        <v>0</v>
      </c>
      <c r="AY56" s="62" t="str">
        <f t="shared" si="16"/>
        <v/>
      </c>
      <c r="AZ56" s="122" t="str">
        <f t="shared" si="17"/>
        <v>S/I</v>
      </c>
    </row>
    <row r="57" spans="1:52" ht="15" customHeight="1" x14ac:dyDescent="0.2">
      <c r="A57" s="683">
        <f>'RESUMEN REGION'!A57</f>
        <v>0</v>
      </c>
      <c r="B57" s="683">
        <f>'RESUMEN REGION'!B57</f>
        <v>0</v>
      </c>
      <c r="C57" s="683">
        <f>'RESUMEN REGION'!C57</f>
        <v>0</v>
      </c>
      <c r="D57" s="597">
        <f>'RESUMEN REGION'!E57</f>
        <v>0</v>
      </c>
      <c r="E57" s="598" t="str">
        <f>+IFERROR(VLOOKUP(B57,'RES EVAL. INFORMES'!$B$16:$AD$181,4,FALSE),"")</f>
        <v/>
      </c>
      <c r="F57" s="601" t="str">
        <f t="shared" si="21"/>
        <v/>
      </c>
      <c r="G57" s="600">
        <f>'RESUMEN REGION'!K57</f>
        <v>0</v>
      </c>
      <c r="H57" s="93"/>
      <c r="I57" s="684" t="str">
        <f t="shared" si="22"/>
        <v/>
      </c>
      <c r="J57" s="685">
        <f>'RESUMEN REGION'!M57</f>
        <v>0</v>
      </c>
      <c r="K57" s="93"/>
      <c r="L57" s="64" t="str">
        <f t="shared" si="4"/>
        <v/>
      </c>
      <c r="M57" s="600">
        <f>'RESUMEN REGION'!I57</f>
        <v>0</v>
      </c>
      <c r="N57" s="93"/>
      <c r="O57" s="64" t="str">
        <f t="shared" si="23"/>
        <v/>
      </c>
      <c r="P57" s="601" t="str">
        <f t="shared" si="0"/>
        <v/>
      </c>
      <c r="Q57" s="601" t="str">
        <f t="shared" si="6"/>
        <v/>
      </c>
      <c r="R57" s="602" t="str">
        <f>+IFERROR(VLOOKUP($B57,'EV ADM FINANCIERA'!$B$11:$AZ$79,4,FALSE),"")</f>
        <v/>
      </c>
      <c r="S57" s="602" t="str">
        <f>+IFERROR(VLOOKUP($B57,'EV ADM FINANCIERA'!$B$11:$AZ$79,S$4,FALSE),"")</f>
        <v/>
      </c>
      <c r="T57" s="602" t="str">
        <f>+IFERROR(VLOOKUP($B57,'EV ADM FINANCIERA'!$B$11:$AZ$79,T$4,FALSE),"")</f>
        <v/>
      </c>
      <c r="U57" s="602" t="str">
        <f>+IFERROR(VLOOKUP($B57,'EV ADM FINANCIERA'!$B$11:$AZ$79,U$4,FALSE),"")</f>
        <v/>
      </c>
      <c r="V57" s="603" t="str">
        <f>+IFERROR(VLOOKUP($B57,'EV ADM FINANCIERA'!$B$11:$AZ$79,V$4,FALSE),"")</f>
        <v/>
      </c>
      <c r="W57" s="601" t="str">
        <f t="shared" si="7"/>
        <v/>
      </c>
      <c r="X57" s="275"/>
      <c r="Y57" s="276"/>
      <c r="Z57" s="605">
        <f t="shared" si="8"/>
        <v>0</v>
      </c>
      <c r="AA57" s="604" t="str">
        <f t="shared" si="24"/>
        <v/>
      </c>
      <c r="AB57" s="93"/>
      <c r="AD57" s="176" t="str">
        <f t="shared" si="18"/>
        <v/>
      </c>
      <c r="AE57" s="176" t="str">
        <f t="shared" si="19"/>
        <v/>
      </c>
      <c r="AF57" s="176" t="str">
        <f t="shared" si="20"/>
        <v/>
      </c>
      <c r="AG57" s="177" t="str">
        <f t="shared" si="13"/>
        <v/>
      </c>
      <c r="AH57" s="147" t="str">
        <f t="shared" si="25"/>
        <v/>
      </c>
      <c r="AI57" s="147"/>
      <c r="AJ57" s="147"/>
      <c r="AK57" s="147"/>
      <c r="AL57" s="147"/>
      <c r="AM57" s="147"/>
      <c r="AN57" s="147"/>
      <c r="AO57" s="147"/>
      <c r="AP57" s="147"/>
      <c r="AQ57" s="147"/>
      <c r="AW57" s="178">
        <f t="shared" si="26"/>
        <v>0</v>
      </c>
      <c r="AX57" s="178">
        <f t="shared" si="27"/>
        <v>0</v>
      </c>
      <c r="AY57" s="62" t="str">
        <f t="shared" si="16"/>
        <v/>
      </c>
      <c r="AZ57" s="122" t="str">
        <f t="shared" si="17"/>
        <v>S/I</v>
      </c>
    </row>
    <row r="58" spans="1:52" ht="15" customHeight="1" x14ac:dyDescent="0.2">
      <c r="A58" s="683">
        <f>'RESUMEN REGION'!A58</f>
        <v>0</v>
      </c>
      <c r="B58" s="683">
        <f>'RESUMEN REGION'!B58</f>
        <v>0</v>
      </c>
      <c r="C58" s="683">
        <f>'RESUMEN REGION'!C58</f>
        <v>0</v>
      </c>
      <c r="D58" s="597">
        <f>'RESUMEN REGION'!E58</f>
        <v>0</v>
      </c>
      <c r="E58" s="598" t="str">
        <f>+IFERROR(VLOOKUP(B58,'RES EVAL. INFORMES'!$B$16:$AD$181,4,FALSE),"")</f>
        <v/>
      </c>
      <c r="F58" s="601" t="str">
        <f t="shared" si="21"/>
        <v/>
      </c>
      <c r="G58" s="600">
        <f>'RESUMEN REGION'!K58</f>
        <v>0</v>
      </c>
      <c r="H58" s="93"/>
      <c r="I58" s="684" t="str">
        <f t="shared" si="22"/>
        <v/>
      </c>
      <c r="J58" s="685">
        <f>'RESUMEN REGION'!M58</f>
        <v>0</v>
      </c>
      <c r="K58" s="93"/>
      <c r="L58" s="64" t="str">
        <f t="shared" si="4"/>
        <v/>
      </c>
      <c r="M58" s="600">
        <f>'RESUMEN REGION'!I58</f>
        <v>0</v>
      </c>
      <c r="N58" s="93"/>
      <c r="O58" s="64" t="str">
        <f t="shared" si="23"/>
        <v/>
      </c>
      <c r="P58" s="601" t="str">
        <f t="shared" si="0"/>
        <v/>
      </c>
      <c r="Q58" s="601" t="str">
        <f t="shared" si="6"/>
        <v/>
      </c>
      <c r="R58" s="602" t="str">
        <f>+IFERROR(VLOOKUP($B58,'EV ADM FINANCIERA'!$B$11:$AZ$79,4,FALSE),"")</f>
        <v/>
      </c>
      <c r="S58" s="602" t="str">
        <f>+IFERROR(VLOOKUP($B58,'EV ADM FINANCIERA'!$B$11:$AZ$79,S$4,FALSE),"")</f>
        <v/>
      </c>
      <c r="T58" s="602" t="str">
        <f>+IFERROR(VLOOKUP($B58,'EV ADM FINANCIERA'!$B$11:$AZ$79,T$4,FALSE),"")</f>
        <v/>
      </c>
      <c r="U58" s="602" t="str">
        <f>+IFERROR(VLOOKUP($B58,'EV ADM FINANCIERA'!$B$11:$AZ$79,U$4,FALSE),"")</f>
        <v/>
      </c>
      <c r="V58" s="603" t="str">
        <f>+IFERROR(VLOOKUP($B58,'EV ADM FINANCIERA'!$B$11:$AZ$79,V$4,FALSE),"")</f>
        <v/>
      </c>
      <c r="W58" s="601" t="str">
        <f t="shared" si="7"/>
        <v/>
      </c>
      <c r="X58" s="275"/>
      <c r="Y58" s="276"/>
      <c r="Z58" s="605">
        <f t="shared" si="8"/>
        <v>0</v>
      </c>
      <c r="AA58" s="604" t="str">
        <f t="shared" si="24"/>
        <v/>
      </c>
      <c r="AB58" s="93"/>
      <c r="AD58" s="176" t="str">
        <f t="shared" si="18"/>
        <v/>
      </c>
      <c r="AE58" s="176" t="str">
        <f t="shared" si="19"/>
        <v/>
      </c>
      <c r="AF58" s="176" t="str">
        <f t="shared" si="20"/>
        <v/>
      </c>
      <c r="AG58" s="177" t="str">
        <f t="shared" si="13"/>
        <v/>
      </c>
      <c r="AH58" s="147" t="str">
        <f t="shared" si="25"/>
        <v/>
      </c>
      <c r="AI58" s="147"/>
      <c r="AJ58" s="147"/>
      <c r="AK58" s="147"/>
      <c r="AL58" s="147"/>
      <c r="AM58" s="147"/>
      <c r="AN58" s="147"/>
      <c r="AO58" s="147"/>
      <c r="AP58" s="147"/>
      <c r="AQ58" s="147"/>
      <c r="AW58" s="178">
        <f t="shared" si="26"/>
        <v>0</v>
      </c>
      <c r="AX58" s="178">
        <f t="shared" si="27"/>
        <v>0</v>
      </c>
      <c r="AY58" s="62" t="str">
        <f t="shared" si="16"/>
        <v/>
      </c>
      <c r="AZ58" s="122" t="str">
        <f t="shared" si="17"/>
        <v>S/I</v>
      </c>
    </row>
    <row r="59" spans="1:52" ht="15" customHeight="1" x14ac:dyDescent="0.2">
      <c r="A59" s="683">
        <f>'RESUMEN REGION'!A59</f>
        <v>0</v>
      </c>
      <c r="B59" s="683">
        <f>'RESUMEN REGION'!B59</f>
        <v>0</v>
      </c>
      <c r="C59" s="683">
        <f>'RESUMEN REGION'!C59</f>
        <v>0</v>
      </c>
      <c r="D59" s="597">
        <f>'RESUMEN REGION'!E59</f>
        <v>0</v>
      </c>
      <c r="E59" s="598" t="str">
        <f>+IFERROR(VLOOKUP(B59,'RES EVAL. INFORMES'!$B$16:$AD$181,4,FALSE),"")</f>
        <v/>
      </c>
      <c r="F59" s="601" t="str">
        <f t="shared" si="21"/>
        <v/>
      </c>
      <c r="G59" s="600">
        <f>'RESUMEN REGION'!K59</f>
        <v>0</v>
      </c>
      <c r="H59" s="93"/>
      <c r="I59" s="684" t="str">
        <f t="shared" si="22"/>
        <v/>
      </c>
      <c r="J59" s="685">
        <f>'RESUMEN REGION'!M59</f>
        <v>0</v>
      </c>
      <c r="K59" s="93"/>
      <c r="L59" s="64" t="str">
        <f t="shared" si="4"/>
        <v/>
      </c>
      <c r="M59" s="600">
        <f>'RESUMEN REGION'!I59</f>
        <v>0</v>
      </c>
      <c r="N59" s="93"/>
      <c r="O59" s="64" t="str">
        <f t="shared" si="23"/>
        <v/>
      </c>
      <c r="P59" s="601" t="str">
        <f t="shared" si="0"/>
        <v/>
      </c>
      <c r="Q59" s="601" t="str">
        <f t="shared" si="6"/>
        <v/>
      </c>
      <c r="R59" s="602" t="str">
        <f>+IFERROR(VLOOKUP($B59,'EV ADM FINANCIERA'!$B$11:$AZ$79,4,FALSE),"")</f>
        <v/>
      </c>
      <c r="S59" s="602" t="str">
        <f>+IFERROR(VLOOKUP($B59,'EV ADM FINANCIERA'!$B$11:$AZ$79,S$4,FALSE),"")</f>
        <v/>
      </c>
      <c r="T59" s="602" t="str">
        <f>+IFERROR(VLOOKUP($B59,'EV ADM FINANCIERA'!$B$11:$AZ$79,T$4,FALSE),"")</f>
        <v/>
      </c>
      <c r="U59" s="602" t="str">
        <f>+IFERROR(VLOOKUP($B59,'EV ADM FINANCIERA'!$B$11:$AZ$79,U$4,FALSE),"")</f>
        <v/>
      </c>
      <c r="V59" s="603" t="str">
        <f>+IFERROR(VLOOKUP($B59,'EV ADM FINANCIERA'!$B$11:$AZ$79,V$4,FALSE),"")</f>
        <v/>
      </c>
      <c r="W59" s="601" t="str">
        <f t="shared" si="7"/>
        <v/>
      </c>
      <c r="X59" s="275"/>
      <c r="Y59" s="276"/>
      <c r="Z59" s="605">
        <f t="shared" si="8"/>
        <v>0</v>
      </c>
      <c r="AA59" s="604" t="str">
        <f t="shared" si="24"/>
        <v/>
      </c>
      <c r="AB59" s="93"/>
      <c r="AD59" s="176" t="str">
        <f t="shared" si="18"/>
        <v/>
      </c>
      <c r="AE59" s="176" t="str">
        <f t="shared" si="19"/>
        <v/>
      </c>
      <c r="AF59" s="176" t="str">
        <f t="shared" si="20"/>
        <v/>
      </c>
      <c r="AG59" s="177" t="str">
        <f t="shared" si="13"/>
        <v/>
      </c>
      <c r="AH59" s="147" t="str">
        <f t="shared" si="25"/>
        <v/>
      </c>
      <c r="AI59" s="147"/>
      <c r="AJ59" s="147"/>
      <c r="AK59" s="147"/>
      <c r="AL59" s="147"/>
      <c r="AM59" s="147"/>
      <c r="AN59" s="147"/>
      <c r="AO59" s="147"/>
      <c r="AP59" s="147"/>
      <c r="AQ59" s="147"/>
      <c r="AW59" s="178">
        <f t="shared" si="26"/>
        <v>0</v>
      </c>
      <c r="AX59" s="178">
        <f t="shared" si="27"/>
        <v>0</v>
      </c>
      <c r="AY59" s="62" t="str">
        <f t="shared" si="16"/>
        <v/>
      </c>
      <c r="AZ59" s="122" t="str">
        <f t="shared" si="17"/>
        <v>S/I</v>
      </c>
    </row>
    <row r="60" spans="1:52" ht="15" customHeight="1" x14ac:dyDescent="0.2">
      <c r="A60" s="683">
        <f>'RESUMEN REGION'!A60</f>
        <v>0</v>
      </c>
      <c r="B60" s="683">
        <f>'RESUMEN REGION'!B60</f>
        <v>0</v>
      </c>
      <c r="C60" s="683">
        <f>'RESUMEN REGION'!C60</f>
        <v>0</v>
      </c>
      <c r="D60" s="597">
        <f>'RESUMEN REGION'!E60</f>
        <v>0</v>
      </c>
      <c r="E60" s="598" t="str">
        <f>+IFERROR(VLOOKUP(B60,'RES EVAL. INFORMES'!$B$16:$AD$181,4,FALSE),"")</f>
        <v/>
      </c>
      <c r="F60" s="601" t="str">
        <f t="shared" si="21"/>
        <v/>
      </c>
      <c r="G60" s="600">
        <f>'RESUMEN REGION'!K60</f>
        <v>0</v>
      </c>
      <c r="H60" s="93"/>
      <c r="I60" s="684" t="str">
        <f t="shared" si="22"/>
        <v/>
      </c>
      <c r="J60" s="685">
        <f>'RESUMEN REGION'!M60</f>
        <v>0</v>
      </c>
      <c r="K60" s="93"/>
      <c r="L60" s="64" t="str">
        <f t="shared" si="4"/>
        <v/>
      </c>
      <c r="M60" s="600">
        <f>'RESUMEN REGION'!I60</f>
        <v>0</v>
      </c>
      <c r="N60" s="93"/>
      <c r="O60" s="64" t="str">
        <f t="shared" si="23"/>
        <v/>
      </c>
      <c r="P60" s="601" t="str">
        <f t="shared" si="0"/>
        <v/>
      </c>
      <c r="Q60" s="601" t="str">
        <f t="shared" si="6"/>
        <v/>
      </c>
      <c r="R60" s="602" t="str">
        <f>+IFERROR(VLOOKUP($B60,'EV ADM FINANCIERA'!$B$11:$AZ$79,4,FALSE),"")</f>
        <v/>
      </c>
      <c r="S60" s="602" t="str">
        <f>+IFERROR(VLOOKUP($B60,'EV ADM FINANCIERA'!$B$11:$AZ$79,S$4,FALSE),"")</f>
        <v/>
      </c>
      <c r="T60" s="602" t="str">
        <f>+IFERROR(VLOOKUP($B60,'EV ADM FINANCIERA'!$B$11:$AZ$79,T$4,FALSE),"")</f>
        <v/>
      </c>
      <c r="U60" s="602" t="str">
        <f>+IFERROR(VLOOKUP($B60,'EV ADM FINANCIERA'!$B$11:$AZ$79,U$4,FALSE),"")</f>
        <v/>
      </c>
      <c r="V60" s="603" t="str">
        <f>+IFERROR(VLOOKUP($B60,'EV ADM FINANCIERA'!$B$11:$AZ$79,V$4,FALSE),"")</f>
        <v/>
      </c>
      <c r="W60" s="601" t="str">
        <f t="shared" si="7"/>
        <v/>
      </c>
      <c r="X60" s="275"/>
      <c r="Y60" s="276"/>
      <c r="Z60" s="605">
        <f t="shared" si="8"/>
        <v>0</v>
      </c>
      <c r="AA60" s="604" t="str">
        <f t="shared" si="24"/>
        <v/>
      </c>
      <c r="AB60" s="93"/>
      <c r="AD60" s="176" t="str">
        <f t="shared" si="18"/>
        <v/>
      </c>
      <c r="AE60" s="176" t="str">
        <f t="shared" si="19"/>
        <v/>
      </c>
      <c r="AF60" s="176" t="str">
        <f t="shared" si="20"/>
        <v/>
      </c>
      <c r="AG60" s="177" t="str">
        <f t="shared" si="13"/>
        <v/>
      </c>
      <c r="AH60" s="147" t="str">
        <f t="shared" si="25"/>
        <v/>
      </c>
      <c r="AI60" s="147"/>
      <c r="AJ60" s="147"/>
      <c r="AK60" s="147"/>
      <c r="AL60" s="147"/>
      <c r="AM60" s="147"/>
      <c r="AN60" s="147"/>
      <c r="AO60" s="147"/>
      <c r="AP60" s="147"/>
      <c r="AQ60" s="147"/>
      <c r="AW60" s="178">
        <f t="shared" si="26"/>
        <v>0</v>
      </c>
      <c r="AX60" s="178">
        <f t="shared" si="27"/>
        <v>0</v>
      </c>
      <c r="AY60" s="62" t="str">
        <f t="shared" si="16"/>
        <v/>
      </c>
      <c r="AZ60" s="122" t="str">
        <f t="shared" si="17"/>
        <v>S/I</v>
      </c>
    </row>
    <row r="61" spans="1:52" ht="15" customHeight="1" x14ac:dyDescent="0.2">
      <c r="A61" s="683">
        <f>'RESUMEN REGION'!A61</f>
        <v>0</v>
      </c>
      <c r="B61" s="683">
        <f>'RESUMEN REGION'!B61</f>
        <v>0</v>
      </c>
      <c r="C61" s="683">
        <f>'RESUMEN REGION'!C61</f>
        <v>0</v>
      </c>
      <c r="D61" s="597">
        <f>'RESUMEN REGION'!E61</f>
        <v>0</v>
      </c>
      <c r="E61" s="598" t="str">
        <f>+IFERROR(VLOOKUP(B61,'RES EVAL. INFORMES'!$B$16:$AD$181,4,FALSE),"")</f>
        <v/>
      </c>
      <c r="F61" s="601" t="str">
        <f t="shared" si="21"/>
        <v/>
      </c>
      <c r="G61" s="600">
        <f>'RESUMEN REGION'!K61</f>
        <v>0</v>
      </c>
      <c r="H61" s="93"/>
      <c r="I61" s="684" t="str">
        <f t="shared" si="22"/>
        <v/>
      </c>
      <c r="J61" s="685">
        <f>'RESUMEN REGION'!M61</f>
        <v>0</v>
      </c>
      <c r="K61" s="93"/>
      <c r="L61" s="64" t="str">
        <f t="shared" si="4"/>
        <v/>
      </c>
      <c r="M61" s="600">
        <f>'RESUMEN REGION'!I61</f>
        <v>0</v>
      </c>
      <c r="N61" s="93"/>
      <c r="O61" s="64" t="str">
        <f t="shared" si="23"/>
        <v/>
      </c>
      <c r="P61" s="601" t="str">
        <f t="shared" si="0"/>
        <v/>
      </c>
      <c r="Q61" s="601" t="str">
        <f t="shared" si="6"/>
        <v/>
      </c>
      <c r="R61" s="602" t="str">
        <f>+IFERROR(VLOOKUP($B61,'EV ADM FINANCIERA'!$B$11:$AZ$79,4,FALSE),"")</f>
        <v/>
      </c>
      <c r="S61" s="602" t="str">
        <f>+IFERROR(VLOOKUP($B61,'EV ADM FINANCIERA'!$B$11:$AZ$79,S$4,FALSE),"")</f>
        <v/>
      </c>
      <c r="T61" s="602" t="str">
        <f>+IFERROR(VLOOKUP($B61,'EV ADM FINANCIERA'!$B$11:$AZ$79,T$4,FALSE),"")</f>
        <v/>
      </c>
      <c r="U61" s="602" t="str">
        <f>+IFERROR(VLOOKUP($B61,'EV ADM FINANCIERA'!$B$11:$AZ$79,U$4,FALSE),"")</f>
        <v/>
      </c>
      <c r="V61" s="603" t="str">
        <f>+IFERROR(VLOOKUP($B61,'EV ADM FINANCIERA'!$B$11:$AZ$79,V$4,FALSE),"")</f>
        <v/>
      </c>
      <c r="W61" s="601" t="str">
        <f t="shared" si="7"/>
        <v/>
      </c>
      <c r="X61" s="275"/>
      <c r="Y61" s="276"/>
      <c r="Z61" s="605">
        <f t="shared" si="8"/>
        <v>0</v>
      </c>
      <c r="AA61" s="604" t="str">
        <f t="shared" si="24"/>
        <v/>
      </c>
      <c r="AB61" s="93"/>
      <c r="AD61" s="176" t="str">
        <f t="shared" si="18"/>
        <v/>
      </c>
      <c r="AE61" s="176" t="str">
        <f t="shared" si="19"/>
        <v/>
      </c>
      <c r="AF61" s="176" t="str">
        <f t="shared" si="20"/>
        <v/>
      </c>
      <c r="AG61" s="177" t="str">
        <f t="shared" si="13"/>
        <v/>
      </c>
      <c r="AH61" s="147" t="str">
        <f t="shared" si="25"/>
        <v/>
      </c>
      <c r="AI61" s="147"/>
      <c r="AJ61" s="147"/>
      <c r="AK61" s="147"/>
      <c r="AL61" s="147"/>
      <c r="AM61" s="147"/>
      <c r="AN61" s="147"/>
      <c r="AO61" s="147"/>
      <c r="AP61" s="147"/>
      <c r="AQ61" s="147"/>
      <c r="AW61" s="178">
        <f t="shared" si="26"/>
        <v>0</v>
      </c>
      <c r="AX61" s="178">
        <f t="shared" si="27"/>
        <v>0</v>
      </c>
      <c r="AY61" s="62" t="str">
        <f t="shared" si="16"/>
        <v/>
      </c>
      <c r="AZ61" s="122" t="str">
        <f t="shared" si="17"/>
        <v>S/I</v>
      </c>
    </row>
    <row r="62" spans="1:52" ht="15" customHeight="1" x14ac:dyDescent="0.2">
      <c r="A62" s="683">
        <f>'RESUMEN REGION'!A62</f>
        <v>0</v>
      </c>
      <c r="B62" s="683">
        <f>'RESUMEN REGION'!B62</f>
        <v>0</v>
      </c>
      <c r="C62" s="683">
        <f>'RESUMEN REGION'!C62</f>
        <v>0</v>
      </c>
      <c r="D62" s="597">
        <f>'RESUMEN REGION'!E62</f>
        <v>0</v>
      </c>
      <c r="E62" s="598" t="str">
        <f>+IFERROR(VLOOKUP(B62,'RES EVAL. INFORMES'!$B$16:$AD$181,4,FALSE),"")</f>
        <v/>
      </c>
      <c r="F62" s="601" t="str">
        <f t="shared" si="21"/>
        <v/>
      </c>
      <c r="G62" s="600">
        <f>'RESUMEN REGION'!K62</f>
        <v>0</v>
      </c>
      <c r="H62" s="93"/>
      <c r="I62" s="684" t="str">
        <f t="shared" si="22"/>
        <v/>
      </c>
      <c r="J62" s="685">
        <f>'RESUMEN REGION'!M62</f>
        <v>0</v>
      </c>
      <c r="K62" s="93"/>
      <c r="L62" s="64" t="str">
        <f t="shared" si="4"/>
        <v/>
      </c>
      <c r="M62" s="600">
        <f>'RESUMEN REGION'!I62</f>
        <v>0</v>
      </c>
      <c r="N62" s="93"/>
      <c r="O62" s="64" t="str">
        <f t="shared" si="23"/>
        <v/>
      </c>
      <c r="P62" s="601" t="str">
        <f t="shared" si="0"/>
        <v/>
      </c>
      <c r="Q62" s="601" t="str">
        <f t="shared" si="6"/>
        <v/>
      </c>
      <c r="R62" s="602" t="str">
        <f>+IFERROR(VLOOKUP($B62,'EV ADM FINANCIERA'!$B$11:$AZ$79,4,FALSE),"")</f>
        <v/>
      </c>
      <c r="S62" s="602" t="str">
        <f>+IFERROR(VLOOKUP($B62,'EV ADM FINANCIERA'!$B$11:$AZ$79,S$4,FALSE),"")</f>
        <v/>
      </c>
      <c r="T62" s="602" t="str">
        <f>+IFERROR(VLOOKUP($B62,'EV ADM FINANCIERA'!$B$11:$AZ$79,T$4,FALSE),"")</f>
        <v/>
      </c>
      <c r="U62" s="602" t="str">
        <f>+IFERROR(VLOOKUP($B62,'EV ADM FINANCIERA'!$B$11:$AZ$79,U$4,FALSE),"")</f>
        <v/>
      </c>
      <c r="V62" s="603" t="str">
        <f>+IFERROR(VLOOKUP($B62,'EV ADM FINANCIERA'!$B$11:$AZ$79,V$4,FALSE),"")</f>
        <v/>
      </c>
      <c r="W62" s="601" t="str">
        <f t="shared" si="7"/>
        <v/>
      </c>
      <c r="X62" s="275"/>
      <c r="Y62" s="276"/>
      <c r="Z62" s="605">
        <f t="shared" si="8"/>
        <v>0</v>
      </c>
      <c r="AA62" s="604" t="str">
        <f t="shared" si="24"/>
        <v/>
      </c>
      <c r="AB62" s="93"/>
      <c r="AD62" s="176" t="str">
        <f t="shared" si="18"/>
        <v/>
      </c>
      <c r="AE62" s="176" t="str">
        <f t="shared" si="19"/>
        <v/>
      </c>
      <c r="AF62" s="176" t="str">
        <f t="shared" si="20"/>
        <v/>
      </c>
      <c r="AG62" s="177" t="str">
        <f t="shared" si="13"/>
        <v/>
      </c>
      <c r="AH62" s="147" t="str">
        <f t="shared" si="25"/>
        <v/>
      </c>
      <c r="AI62" s="147"/>
      <c r="AJ62" s="147"/>
      <c r="AK62" s="147"/>
      <c r="AL62" s="147"/>
      <c r="AM62" s="147"/>
      <c r="AN62" s="147"/>
      <c r="AO62" s="147"/>
      <c r="AP62" s="147"/>
      <c r="AQ62" s="147"/>
      <c r="AW62" s="178">
        <f t="shared" si="26"/>
        <v>0</v>
      </c>
      <c r="AX62" s="178">
        <f t="shared" si="27"/>
        <v>0</v>
      </c>
      <c r="AY62" s="62" t="str">
        <f t="shared" si="16"/>
        <v/>
      </c>
      <c r="AZ62" s="122" t="str">
        <f t="shared" si="17"/>
        <v>S/I</v>
      </c>
    </row>
    <row r="63" spans="1:52" ht="15" customHeight="1" x14ac:dyDescent="0.2">
      <c r="A63" s="683">
        <f>'RESUMEN REGION'!A63</f>
        <v>0</v>
      </c>
      <c r="B63" s="683">
        <f>'RESUMEN REGION'!B63</f>
        <v>0</v>
      </c>
      <c r="C63" s="683">
        <f>'RESUMEN REGION'!C63</f>
        <v>0</v>
      </c>
      <c r="D63" s="597">
        <f>'RESUMEN REGION'!E63</f>
        <v>0</v>
      </c>
      <c r="E63" s="598" t="str">
        <f>+IFERROR(VLOOKUP(B63,'RES EVAL. INFORMES'!$B$16:$AD$181,4,FALSE),"")</f>
        <v/>
      </c>
      <c r="F63" s="601" t="str">
        <f t="shared" si="21"/>
        <v/>
      </c>
      <c r="G63" s="600">
        <f>'RESUMEN REGION'!K63</f>
        <v>0</v>
      </c>
      <c r="H63" s="93"/>
      <c r="I63" s="684" t="str">
        <f t="shared" si="22"/>
        <v/>
      </c>
      <c r="J63" s="685">
        <f>'RESUMEN REGION'!M63</f>
        <v>0</v>
      </c>
      <c r="K63" s="93"/>
      <c r="L63" s="64" t="str">
        <f t="shared" si="4"/>
        <v/>
      </c>
      <c r="M63" s="600">
        <f>'RESUMEN REGION'!I63</f>
        <v>0</v>
      </c>
      <c r="N63" s="93"/>
      <c r="O63" s="64" t="str">
        <f t="shared" si="23"/>
        <v/>
      </c>
      <c r="P63" s="601" t="str">
        <f t="shared" si="0"/>
        <v/>
      </c>
      <c r="Q63" s="601" t="str">
        <f t="shared" si="6"/>
        <v/>
      </c>
      <c r="R63" s="602" t="str">
        <f>+IFERROR(VLOOKUP($B63,'EV ADM FINANCIERA'!$B$11:$AZ$79,4,FALSE),"")</f>
        <v/>
      </c>
      <c r="S63" s="602" t="str">
        <f>+IFERROR(VLOOKUP($B63,'EV ADM FINANCIERA'!$B$11:$AZ$79,S$4,FALSE),"")</f>
        <v/>
      </c>
      <c r="T63" s="602" t="str">
        <f>+IFERROR(VLOOKUP($B63,'EV ADM FINANCIERA'!$B$11:$AZ$79,T$4,FALSE),"")</f>
        <v/>
      </c>
      <c r="U63" s="602" t="str">
        <f>+IFERROR(VLOOKUP($B63,'EV ADM FINANCIERA'!$B$11:$AZ$79,U$4,FALSE),"")</f>
        <v/>
      </c>
      <c r="V63" s="603" t="str">
        <f>+IFERROR(VLOOKUP($B63,'EV ADM FINANCIERA'!$B$11:$AZ$79,V$4,FALSE),"")</f>
        <v/>
      </c>
      <c r="W63" s="601" t="str">
        <f t="shared" si="7"/>
        <v/>
      </c>
      <c r="X63" s="275"/>
      <c r="Y63" s="276"/>
      <c r="Z63" s="605">
        <f t="shared" si="8"/>
        <v>0</v>
      </c>
      <c r="AA63" s="604" t="str">
        <f t="shared" si="24"/>
        <v/>
      </c>
      <c r="AB63" s="93"/>
      <c r="AD63" s="176" t="str">
        <f t="shared" si="18"/>
        <v/>
      </c>
      <c r="AE63" s="176" t="str">
        <f t="shared" si="19"/>
        <v/>
      </c>
      <c r="AF63" s="176" t="str">
        <f t="shared" si="20"/>
        <v/>
      </c>
      <c r="AG63" s="177" t="str">
        <f t="shared" si="13"/>
        <v/>
      </c>
      <c r="AH63" s="147" t="str">
        <f t="shared" si="25"/>
        <v/>
      </c>
      <c r="AI63" s="147"/>
      <c r="AJ63" s="147"/>
      <c r="AK63" s="147"/>
      <c r="AL63" s="147"/>
      <c r="AM63" s="147"/>
      <c r="AN63" s="147"/>
      <c r="AO63" s="147"/>
      <c r="AP63" s="147"/>
      <c r="AQ63" s="147"/>
      <c r="AW63" s="178">
        <f t="shared" si="26"/>
        <v>0</v>
      </c>
      <c r="AX63" s="178">
        <f t="shared" si="27"/>
        <v>0</v>
      </c>
      <c r="AY63" s="62" t="str">
        <f t="shared" si="16"/>
        <v/>
      </c>
      <c r="AZ63" s="122" t="str">
        <f t="shared" si="17"/>
        <v>S/I</v>
      </c>
    </row>
    <row r="64" spans="1:52" ht="15" customHeight="1" x14ac:dyDescent="0.2">
      <c r="A64" s="683">
        <f>'RESUMEN REGION'!A64</f>
        <v>0</v>
      </c>
      <c r="B64" s="683">
        <f>'RESUMEN REGION'!B64</f>
        <v>0</v>
      </c>
      <c r="C64" s="683">
        <f>'RESUMEN REGION'!C64</f>
        <v>0</v>
      </c>
      <c r="D64" s="597">
        <f>'RESUMEN REGION'!E64</f>
        <v>0</v>
      </c>
      <c r="E64" s="598" t="str">
        <f>+IFERROR(VLOOKUP(B64,'RES EVAL. INFORMES'!$B$16:$AD$181,4,FALSE),"")</f>
        <v/>
      </c>
      <c r="F64" s="601" t="str">
        <f t="shared" si="21"/>
        <v/>
      </c>
      <c r="G64" s="600">
        <f>'RESUMEN REGION'!K64</f>
        <v>0</v>
      </c>
      <c r="H64" s="93"/>
      <c r="I64" s="684" t="str">
        <f t="shared" si="22"/>
        <v/>
      </c>
      <c r="J64" s="685">
        <f>'RESUMEN REGION'!M64</f>
        <v>0</v>
      </c>
      <c r="K64" s="93"/>
      <c r="L64" s="64" t="str">
        <f t="shared" si="4"/>
        <v/>
      </c>
      <c r="M64" s="600">
        <f>'RESUMEN REGION'!I64</f>
        <v>0</v>
      </c>
      <c r="N64" s="93"/>
      <c r="O64" s="64" t="str">
        <f t="shared" si="23"/>
        <v/>
      </c>
      <c r="P64" s="601" t="str">
        <f t="shared" si="0"/>
        <v/>
      </c>
      <c r="Q64" s="601" t="str">
        <f t="shared" si="6"/>
        <v/>
      </c>
      <c r="R64" s="602" t="str">
        <f>+IFERROR(VLOOKUP($B64,'EV ADM FINANCIERA'!$B$11:$AZ$79,4,FALSE),"")</f>
        <v/>
      </c>
      <c r="S64" s="602" t="str">
        <f>+IFERROR(VLOOKUP($B64,'EV ADM FINANCIERA'!$B$11:$AZ$79,S$4,FALSE),"")</f>
        <v/>
      </c>
      <c r="T64" s="602" t="str">
        <f>+IFERROR(VLOOKUP($B64,'EV ADM FINANCIERA'!$B$11:$AZ$79,T$4,FALSE),"")</f>
        <v/>
      </c>
      <c r="U64" s="602" t="str">
        <f>+IFERROR(VLOOKUP($B64,'EV ADM FINANCIERA'!$B$11:$AZ$79,U$4,FALSE),"")</f>
        <v/>
      </c>
      <c r="V64" s="603" t="str">
        <f>+IFERROR(VLOOKUP($B64,'EV ADM FINANCIERA'!$B$11:$AZ$79,V$4,FALSE),"")</f>
        <v/>
      </c>
      <c r="W64" s="601" t="str">
        <f t="shared" si="7"/>
        <v/>
      </c>
      <c r="X64" s="275"/>
      <c r="Y64" s="276"/>
      <c r="Z64" s="605">
        <f t="shared" si="8"/>
        <v>0</v>
      </c>
      <c r="AA64" s="604" t="str">
        <f t="shared" si="24"/>
        <v/>
      </c>
      <c r="AB64" s="93"/>
      <c r="AD64" s="176" t="str">
        <f t="shared" si="18"/>
        <v/>
      </c>
      <c r="AE64" s="176" t="str">
        <f t="shared" si="19"/>
        <v/>
      </c>
      <c r="AF64" s="176" t="str">
        <f t="shared" si="20"/>
        <v/>
      </c>
      <c r="AG64" s="177" t="str">
        <f t="shared" si="13"/>
        <v/>
      </c>
      <c r="AH64" s="147" t="str">
        <f t="shared" si="25"/>
        <v/>
      </c>
      <c r="AI64" s="147"/>
      <c r="AJ64" s="147"/>
      <c r="AK64" s="147"/>
      <c r="AL64" s="147"/>
      <c r="AM64" s="147"/>
      <c r="AN64" s="147"/>
      <c r="AO64" s="147"/>
      <c r="AP64" s="147"/>
      <c r="AQ64" s="147"/>
      <c r="AW64" s="178">
        <f t="shared" si="26"/>
        <v>0</v>
      </c>
      <c r="AX64" s="178">
        <f t="shared" si="27"/>
        <v>0</v>
      </c>
      <c r="AY64" s="62" t="str">
        <f t="shared" si="16"/>
        <v/>
      </c>
      <c r="AZ64" s="122" t="str">
        <f t="shared" si="17"/>
        <v>S/I</v>
      </c>
    </row>
    <row r="65" spans="1:52" ht="15" customHeight="1" x14ac:dyDescent="0.2">
      <c r="A65" s="683">
        <f>'RESUMEN REGION'!A65</f>
        <v>0</v>
      </c>
      <c r="B65" s="683">
        <f>'RESUMEN REGION'!B65</f>
        <v>0</v>
      </c>
      <c r="C65" s="683">
        <f>'RESUMEN REGION'!C65</f>
        <v>0</v>
      </c>
      <c r="D65" s="597">
        <f>'RESUMEN REGION'!E65</f>
        <v>0</v>
      </c>
      <c r="E65" s="598" t="str">
        <f>+IFERROR(VLOOKUP(B65,'RES EVAL. INFORMES'!$B$16:$AD$181,4,FALSE),"")</f>
        <v/>
      </c>
      <c r="F65" s="601" t="str">
        <f t="shared" si="21"/>
        <v/>
      </c>
      <c r="G65" s="600">
        <f>'RESUMEN REGION'!K65</f>
        <v>0</v>
      </c>
      <c r="H65" s="93"/>
      <c r="I65" s="684" t="str">
        <f t="shared" si="22"/>
        <v/>
      </c>
      <c r="J65" s="685">
        <f>'RESUMEN REGION'!M65</f>
        <v>0</v>
      </c>
      <c r="K65" s="93"/>
      <c r="L65" s="64" t="str">
        <f t="shared" si="4"/>
        <v/>
      </c>
      <c r="M65" s="600">
        <f>'RESUMEN REGION'!I65</f>
        <v>0</v>
      </c>
      <c r="N65" s="93"/>
      <c r="O65" s="64" t="str">
        <f t="shared" si="23"/>
        <v/>
      </c>
      <c r="P65" s="601" t="str">
        <f t="shared" si="0"/>
        <v/>
      </c>
      <c r="Q65" s="601" t="str">
        <f t="shared" si="6"/>
        <v/>
      </c>
      <c r="R65" s="602" t="str">
        <f>+IFERROR(VLOOKUP($B65,'EV ADM FINANCIERA'!$B$11:$AZ$79,4,FALSE),"")</f>
        <v/>
      </c>
      <c r="S65" s="602" t="str">
        <f>+IFERROR(VLOOKUP($B65,'EV ADM FINANCIERA'!$B$11:$AZ$79,S$4,FALSE),"")</f>
        <v/>
      </c>
      <c r="T65" s="602" t="str">
        <f>+IFERROR(VLOOKUP($B65,'EV ADM FINANCIERA'!$B$11:$AZ$79,T$4,FALSE),"")</f>
        <v/>
      </c>
      <c r="U65" s="602" t="str">
        <f>+IFERROR(VLOOKUP($B65,'EV ADM FINANCIERA'!$B$11:$AZ$79,U$4,FALSE),"")</f>
        <v/>
      </c>
      <c r="V65" s="603" t="str">
        <f>+IFERROR(VLOOKUP($B65,'EV ADM FINANCIERA'!$B$11:$AZ$79,V$4,FALSE),"")</f>
        <v/>
      </c>
      <c r="W65" s="601" t="str">
        <f t="shared" si="7"/>
        <v/>
      </c>
      <c r="X65" s="275"/>
      <c r="Y65" s="276"/>
      <c r="Z65" s="605">
        <f t="shared" si="8"/>
        <v>0</v>
      </c>
      <c r="AA65" s="604" t="str">
        <f t="shared" si="24"/>
        <v/>
      </c>
      <c r="AB65" s="93"/>
      <c r="AD65" s="176" t="str">
        <f t="shared" si="18"/>
        <v/>
      </c>
      <c r="AE65" s="176" t="str">
        <f t="shared" si="19"/>
        <v/>
      </c>
      <c r="AF65" s="176" t="str">
        <f t="shared" si="20"/>
        <v/>
      </c>
      <c r="AG65" s="177" t="str">
        <f t="shared" si="13"/>
        <v/>
      </c>
      <c r="AH65" s="147" t="str">
        <f t="shared" si="25"/>
        <v/>
      </c>
      <c r="AI65" s="147"/>
      <c r="AJ65" s="147"/>
      <c r="AK65" s="147"/>
      <c r="AL65" s="147"/>
      <c r="AM65" s="147"/>
      <c r="AN65" s="147"/>
      <c r="AO65" s="147"/>
      <c r="AP65" s="147"/>
      <c r="AQ65" s="147"/>
      <c r="AW65" s="178">
        <f t="shared" si="26"/>
        <v>0</v>
      </c>
      <c r="AX65" s="178">
        <f t="shared" si="27"/>
        <v>0</v>
      </c>
      <c r="AY65" s="62" t="str">
        <f t="shared" si="16"/>
        <v/>
      </c>
      <c r="AZ65" s="122" t="str">
        <f t="shared" si="17"/>
        <v>S/I</v>
      </c>
    </row>
    <row r="66" spans="1:52" ht="15" customHeight="1" x14ac:dyDescent="0.2">
      <c r="A66" s="683">
        <f>'RESUMEN REGION'!A66</f>
        <v>0</v>
      </c>
      <c r="B66" s="683">
        <f>'RESUMEN REGION'!B66</f>
        <v>0</v>
      </c>
      <c r="C66" s="683">
        <f>'RESUMEN REGION'!C66</f>
        <v>0</v>
      </c>
      <c r="D66" s="597">
        <f>'RESUMEN REGION'!E66</f>
        <v>0</v>
      </c>
      <c r="E66" s="598" t="str">
        <f>+IFERROR(VLOOKUP(B66,'RES EVAL. INFORMES'!$B$16:$AD$181,4,FALSE),"")</f>
        <v/>
      </c>
      <c r="F66" s="601" t="str">
        <f t="shared" si="21"/>
        <v/>
      </c>
      <c r="G66" s="600">
        <f>'RESUMEN REGION'!K66</f>
        <v>0</v>
      </c>
      <c r="H66" s="93"/>
      <c r="I66" s="684" t="str">
        <f t="shared" si="22"/>
        <v/>
      </c>
      <c r="J66" s="685">
        <f>'RESUMEN REGION'!M66</f>
        <v>0</v>
      </c>
      <c r="K66" s="93"/>
      <c r="L66" s="64" t="str">
        <f t="shared" si="4"/>
        <v/>
      </c>
      <c r="M66" s="600">
        <f>'RESUMEN REGION'!I66</f>
        <v>0</v>
      </c>
      <c r="N66" s="93"/>
      <c r="O66" s="64" t="str">
        <f t="shared" si="23"/>
        <v/>
      </c>
      <c r="P66" s="601" t="str">
        <f t="shared" si="0"/>
        <v/>
      </c>
      <c r="Q66" s="601" t="str">
        <f t="shared" si="6"/>
        <v/>
      </c>
      <c r="R66" s="602" t="str">
        <f>+IFERROR(VLOOKUP($B66,'EV ADM FINANCIERA'!$B$11:$AZ$79,4,FALSE),"")</f>
        <v/>
      </c>
      <c r="S66" s="602" t="str">
        <f>+IFERROR(VLOOKUP($B66,'EV ADM FINANCIERA'!$B$11:$AZ$79,S$4,FALSE),"")</f>
        <v/>
      </c>
      <c r="T66" s="602" t="str">
        <f>+IFERROR(VLOOKUP($B66,'EV ADM FINANCIERA'!$B$11:$AZ$79,T$4,FALSE),"")</f>
        <v/>
      </c>
      <c r="U66" s="602" t="str">
        <f>+IFERROR(VLOOKUP($B66,'EV ADM FINANCIERA'!$B$11:$AZ$79,U$4,FALSE),"")</f>
        <v/>
      </c>
      <c r="V66" s="603" t="str">
        <f>+IFERROR(VLOOKUP($B66,'EV ADM FINANCIERA'!$B$11:$AZ$79,V$4,FALSE),"")</f>
        <v/>
      </c>
      <c r="W66" s="601" t="str">
        <f t="shared" si="7"/>
        <v/>
      </c>
      <c r="X66" s="275"/>
      <c r="Y66" s="276"/>
      <c r="Z66" s="605">
        <f t="shared" si="8"/>
        <v>0</v>
      </c>
      <c r="AA66" s="604" t="str">
        <f t="shared" si="24"/>
        <v/>
      </c>
      <c r="AB66" s="93"/>
      <c r="AD66" s="176" t="str">
        <f t="shared" si="18"/>
        <v/>
      </c>
      <c r="AE66" s="176" t="str">
        <f t="shared" si="19"/>
        <v/>
      </c>
      <c r="AF66" s="176" t="str">
        <f t="shared" si="20"/>
        <v/>
      </c>
      <c r="AG66" s="177" t="str">
        <f t="shared" si="13"/>
        <v/>
      </c>
      <c r="AH66" s="147" t="str">
        <f t="shared" si="25"/>
        <v/>
      </c>
      <c r="AI66" s="147"/>
      <c r="AJ66" s="147"/>
      <c r="AK66" s="147"/>
      <c r="AL66" s="147"/>
      <c r="AM66" s="147"/>
      <c r="AN66" s="147"/>
      <c r="AO66" s="147"/>
      <c r="AP66" s="147"/>
      <c r="AQ66" s="147"/>
      <c r="AW66" s="178">
        <f t="shared" si="26"/>
        <v>0</v>
      </c>
      <c r="AX66" s="178">
        <f t="shared" si="27"/>
        <v>0</v>
      </c>
      <c r="AY66" s="62" t="str">
        <f t="shared" si="16"/>
        <v/>
      </c>
      <c r="AZ66" s="122" t="str">
        <f t="shared" si="17"/>
        <v>S/I</v>
      </c>
    </row>
    <row r="67" spans="1:52" ht="15" customHeight="1" x14ac:dyDescent="0.2">
      <c r="A67" s="683">
        <f>'RESUMEN REGION'!A67</f>
        <v>0</v>
      </c>
      <c r="B67" s="683">
        <f>'RESUMEN REGION'!B67</f>
        <v>0</v>
      </c>
      <c r="C67" s="683">
        <f>'RESUMEN REGION'!C67</f>
        <v>0</v>
      </c>
      <c r="D67" s="597">
        <f>'RESUMEN REGION'!E67</f>
        <v>0</v>
      </c>
      <c r="E67" s="598" t="str">
        <f>+IFERROR(VLOOKUP(B67,'RES EVAL. INFORMES'!$B$16:$AD$181,4,FALSE),"")</f>
        <v/>
      </c>
      <c r="F67" s="601" t="str">
        <f t="shared" si="21"/>
        <v/>
      </c>
      <c r="G67" s="600">
        <f>'RESUMEN REGION'!K67</f>
        <v>0</v>
      </c>
      <c r="H67" s="93"/>
      <c r="I67" s="684" t="str">
        <f t="shared" si="22"/>
        <v/>
      </c>
      <c r="J67" s="685">
        <f>'RESUMEN REGION'!M67</f>
        <v>0</v>
      </c>
      <c r="K67" s="93"/>
      <c r="L67" s="64" t="str">
        <f t="shared" si="4"/>
        <v/>
      </c>
      <c r="M67" s="600">
        <f>'RESUMEN REGION'!I67</f>
        <v>0</v>
      </c>
      <c r="N67" s="93"/>
      <c r="O67" s="64" t="str">
        <f t="shared" si="23"/>
        <v/>
      </c>
      <c r="P67" s="601" t="str">
        <f t="shared" si="0"/>
        <v/>
      </c>
      <c r="Q67" s="601" t="str">
        <f t="shared" si="6"/>
        <v/>
      </c>
      <c r="R67" s="602" t="str">
        <f>+IFERROR(VLOOKUP($B67,'EV ADM FINANCIERA'!$B$11:$AZ$79,4,FALSE),"")</f>
        <v/>
      </c>
      <c r="S67" s="602" t="str">
        <f>+IFERROR(VLOOKUP($B67,'EV ADM FINANCIERA'!$B$11:$AZ$79,S$4,FALSE),"")</f>
        <v/>
      </c>
      <c r="T67" s="602" t="str">
        <f>+IFERROR(VLOOKUP($B67,'EV ADM FINANCIERA'!$B$11:$AZ$79,T$4,FALSE),"")</f>
        <v/>
      </c>
      <c r="U67" s="602" t="str">
        <f>+IFERROR(VLOOKUP($B67,'EV ADM FINANCIERA'!$B$11:$AZ$79,U$4,FALSE),"")</f>
        <v/>
      </c>
      <c r="V67" s="603" t="str">
        <f>+IFERROR(VLOOKUP($B67,'EV ADM FINANCIERA'!$B$11:$AZ$79,V$4,FALSE),"")</f>
        <v/>
      </c>
      <c r="W67" s="601" t="str">
        <f t="shared" si="7"/>
        <v/>
      </c>
      <c r="X67" s="275"/>
      <c r="Y67" s="276"/>
      <c r="Z67" s="605">
        <f t="shared" si="8"/>
        <v>0</v>
      </c>
      <c r="AA67" s="604" t="str">
        <f t="shared" si="24"/>
        <v/>
      </c>
      <c r="AB67" s="93"/>
      <c r="AD67" s="176" t="str">
        <f t="shared" si="18"/>
        <v/>
      </c>
      <c r="AE67" s="176" t="str">
        <f t="shared" si="19"/>
        <v/>
      </c>
      <c r="AF67" s="176" t="str">
        <f t="shared" si="20"/>
        <v/>
      </c>
      <c r="AG67" s="177" t="str">
        <f t="shared" si="13"/>
        <v/>
      </c>
      <c r="AH67" s="147" t="str">
        <f t="shared" si="25"/>
        <v/>
      </c>
      <c r="AI67" s="147"/>
      <c r="AJ67" s="147"/>
      <c r="AK67" s="147"/>
      <c r="AL67" s="147"/>
      <c r="AM67" s="147"/>
      <c r="AN67" s="147"/>
      <c r="AO67" s="147"/>
      <c r="AP67" s="147"/>
      <c r="AQ67" s="147"/>
      <c r="AW67" s="178">
        <f t="shared" si="26"/>
        <v>0</v>
      </c>
      <c r="AX67" s="178">
        <f t="shared" si="27"/>
        <v>0</v>
      </c>
      <c r="AY67" s="62" t="str">
        <f t="shared" si="16"/>
        <v/>
      </c>
      <c r="AZ67" s="122" t="str">
        <f t="shared" si="17"/>
        <v>S/I</v>
      </c>
    </row>
    <row r="68" spans="1:52" ht="15" customHeight="1" x14ac:dyDescent="0.2">
      <c r="A68" s="683">
        <f>'RESUMEN REGION'!A68</f>
        <v>0</v>
      </c>
      <c r="B68" s="683">
        <f>'RESUMEN REGION'!B68</f>
        <v>0</v>
      </c>
      <c r="C68" s="683">
        <f>'RESUMEN REGION'!C68</f>
        <v>0</v>
      </c>
      <c r="D68" s="597">
        <f>'RESUMEN REGION'!E68</f>
        <v>0</v>
      </c>
      <c r="E68" s="598" t="str">
        <f>+IFERROR(VLOOKUP(B68,'RES EVAL. INFORMES'!$B$16:$AD$181,4,FALSE),"")</f>
        <v/>
      </c>
      <c r="F68" s="601" t="str">
        <f t="shared" si="21"/>
        <v/>
      </c>
      <c r="G68" s="600">
        <f>'RESUMEN REGION'!K68</f>
        <v>0</v>
      </c>
      <c r="H68" s="93"/>
      <c r="I68" s="684" t="str">
        <f t="shared" si="22"/>
        <v/>
      </c>
      <c r="J68" s="685">
        <f>'RESUMEN REGION'!M68</f>
        <v>0</v>
      </c>
      <c r="K68" s="93"/>
      <c r="L68" s="64" t="str">
        <f t="shared" si="4"/>
        <v/>
      </c>
      <c r="M68" s="600">
        <f>'RESUMEN REGION'!I68</f>
        <v>0</v>
      </c>
      <c r="N68" s="93"/>
      <c r="O68" s="64" t="str">
        <f t="shared" si="23"/>
        <v/>
      </c>
      <c r="P68" s="601" t="str">
        <f t="shared" si="0"/>
        <v/>
      </c>
      <c r="Q68" s="601" t="str">
        <f t="shared" si="6"/>
        <v/>
      </c>
      <c r="R68" s="602" t="str">
        <f>+IFERROR(VLOOKUP($B68,'EV ADM FINANCIERA'!$B$11:$AZ$79,4,FALSE),"")</f>
        <v/>
      </c>
      <c r="S68" s="602" t="str">
        <f>+IFERROR(VLOOKUP($B68,'EV ADM FINANCIERA'!$B$11:$AZ$79,S$4,FALSE),"")</f>
        <v/>
      </c>
      <c r="T68" s="602" t="str">
        <f>+IFERROR(VLOOKUP($B68,'EV ADM FINANCIERA'!$B$11:$AZ$79,T$4,FALSE),"")</f>
        <v/>
      </c>
      <c r="U68" s="602" t="str">
        <f>+IFERROR(VLOOKUP($B68,'EV ADM FINANCIERA'!$B$11:$AZ$79,U$4,FALSE),"")</f>
        <v/>
      </c>
      <c r="V68" s="603" t="str">
        <f>+IFERROR(VLOOKUP($B68,'EV ADM FINANCIERA'!$B$11:$AZ$79,V$4,FALSE),"")</f>
        <v/>
      </c>
      <c r="W68" s="601" t="str">
        <f t="shared" si="7"/>
        <v/>
      </c>
      <c r="X68" s="275"/>
      <c r="Y68" s="276"/>
      <c r="Z68" s="605">
        <f t="shared" si="8"/>
        <v>0</v>
      </c>
      <c r="AA68" s="604" t="str">
        <f t="shared" si="24"/>
        <v/>
      </c>
      <c r="AB68" s="93"/>
      <c r="AD68" s="176" t="str">
        <f t="shared" si="18"/>
        <v/>
      </c>
      <c r="AE68" s="176" t="str">
        <f t="shared" si="19"/>
        <v/>
      </c>
      <c r="AF68" s="176" t="str">
        <f t="shared" si="20"/>
        <v/>
      </c>
      <c r="AG68" s="177" t="str">
        <f t="shared" si="13"/>
        <v/>
      </c>
      <c r="AH68" s="147" t="str">
        <f t="shared" si="25"/>
        <v/>
      </c>
      <c r="AI68" s="147"/>
      <c r="AJ68" s="147"/>
      <c r="AK68" s="147"/>
      <c r="AL68" s="147"/>
      <c r="AM68" s="147"/>
      <c r="AN68" s="147"/>
      <c r="AO68" s="147"/>
      <c r="AP68" s="147"/>
      <c r="AQ68" s="147"/>
      <c r="AW68" s="178">
        <f t="shared" si="26"/>
        <v>0</v>
      </c>
      <c r="AX68" s="178">
        <f t="shared" si="27"/>
        <v>0</v>
      </c>
      <c r="AY68" s="62" t="str">
        <f t="shared" si="16"/>
        <v/>
      </c>
      <c r="AZ68" s="122" t="str">
        <f t="shared" si="17"/>
        <v>S/I</v>
      </c>
    </row>
    <row r="69" spans="1:52" ht="15" customHeight="1" x14ac:dyDescent="0.2">
      <c r="A69" s="683">
        <f>'RESUMEN REGION'!A69</f>
        <v>0</v>
      </c>
      <c r="B69" s="683">
        <f>'RESUMEN REGION'!B69</f>
        <v>0</v>
      </c>
      <c r="C69" s="683">
        <f>'RESUMEN REGION'!C69</f>
        <v>0</v>
      </c>
      <c r="D69" s="597">
        <f>'RESUMEN REGION'!E69</f>
        <v>0</v>
      </c>
      <c r="E69" s="598" t="str">
        <f>+IFERROR(VLOOKUP(B69,'RES EVAL. INFORMES'!$B$16:$AD$181,4,FALSE),"")</f>
        <v/>
      </c>
      <c r="F69" s="601" t="str">
        <f t="shared" si="21"/>
        <v/>
      </c>
      <c r="G69" s="600">
        <f>'RESUMEN REGION'!K69</f>
        <v>0</v>
      </c>
      <c r="H69" s="93"/>
      <c r="I69" s="684" t="str">
        <f t="shared" si="22"/>
        <v/>
      </c>
      <c r="J69" s="685">
        <f>'RESUMEN REGION'!M69</f>
        <v>0</v>
      </c>
      <c r="K69" s="93"/>
      <c r="L69" s="64" t="str">
        <f t="shared" si="4"/>
        <v/>
      </c>
      <c r="M69" s="600">
        <f>'RESUMEN REGION'!I69</f>
        <v>0</v>
      </c>
      <c r="N69" s="93"/>
      <c r="O69" s="64" t="str">
        <f t="shared" si="23"/>
        <v/>
      </c>
      <c r="P69" s="601" t="str">
        <f t="shared" si="0"/>
        <v/>
      </c>
      <c r="Q69" s="601" t="str">
        <f t="shared" si="6"/>
        <v/>
      </c>
      <c r="R69" s="602" t="str">
        <f>+IFERROR(VLOOKUP($B69,'EV ADM FINANCIERA'!$B$11:$AZ$79,4,FALSE),"")</f>
        <v/>
      </c>
      <c r="S69" s="602" t="str">
        <f>+IFERROR(VLOOKUP($B69,'EV ADM FINANCIERA'!$B$11:$AZ$79,S$4,FALSE),"")</f>
        <v/>
      </c>
      <c r="T69" s="602" t="str">
        <f>+IFERROR(VLOOKUP($B69,'EV ADM FINANCIERA'!$B$11:$AZ$79,T$4,FALSE),"")</f>
        <v/>
      </c>
      <c r="U69" s="602" t="str">
        <f>+IFERROR(VLOOKUP($B69,'EV ADM FINANCIERA'!$B$11:$AZ$79,U$4,FALSE),"")</f>
        <v/>
      </c>
      <c r="V69" s="603" t="str">
        <f>+IFERROR(VLOOKUP($B69,'EV ADM FINANCIERA'!$B$11:$AZ$79,V$4,FALSE),"")</f>
        <v/>
      </c>
      <c r="W69" s="601" t="str">
        <f t="shared" si="7"/>
        <v/>
      </c>
      <c r="X69" s="275"/>
      <c r="Y69" s="276"/>
      <c r="Z69" s="605">
        <f t="shared" si="8"/>
        <v>0</v>
      </c>
      <c r="AA69" s="604" t="str">
        <f t="shared" si="24"/>
        <v/>
      </c>
      <c r="AB69" s="93"/>
      <c r="AD69" s="176" t="str">
        <f t="shared" si="18"/>
        <v/>
      </c>
      <c r="AE69" s="176" t="str">
        <f t="shared" si="19"/>
        <v/>
      </c>
      <c r="AF69" s="176" t="str">
        <f t="shared" si="20"/>
        <v/>
      </c>
      <c r="AG69" s="177" t="str">
        <f t="shared" si="13"/>
        <v/>
      </c>
      <c r="AH69" s="147" t="str">
        <f t="shared" si="25"/>
        <v/>
      </c>
      <c r="AI69" s="147"/>
      <c r="AJ69" s="147"/>
      <c r="AK69" s="147"/>
      <c r="AL69" s="147"/>
      <c r="AM69" s="147"/>
      <c r="AN69" s="147"/>
      <c r="AO69" s="147"/>
      <c r="AP69" s="147"/>
      <c r="AQ69" s="147"/>
      <c r="AW69" s="178">
        <f t="shared" si="26"/>
        <v>0</v>
      </c>
      <c r="AX69" s="178">
        <f t="shared" si="27"/>
        <v>0</v>
      </c>
      <c r="AY69" s="62" t="str">
        <f t="shared" si="16"/>
        <v/>
      </c>
      <c r="AZ69" s="122" t="str">
        <f t="shared" si="17"/>
        <v>S/I</v>
      </c>
    </row>
    <row r="70" spans="1:52" ht="15" customHeight="1" x14ac:dyDescent="0.2">
      <c r="A70" s="683">
        <f>'RESUMEN REGION'!A70</f>
        <v>0</v>
      </c>
      <c r="B70" s="683">
        <f>'RESUMEN REGION'!B70</f>
        <v>0</v>
      </c>
      <c r="C70" s="683">
        <f>'RESUMEN REGION'!C70</f>
        <v>0</v>
      </c>
      <c r="D70" s="597">
        <f>'RESUMEN REGION'!E70</f>
        <v>0</v>
      </c>
      <c r="E70" s="598" t="str">
        <f>+IFERROR(VLOOKUP(B70,'RES EVAL. INFORMES'!$B$16:$AD$181,4,FALSE),"")</f>
        <v/>
      </c>
      <c r="F70" s="601" t="str">
        <f t="shared" si="21"/>
        <v/>
      </c>
      <c r="G70" s="600">
        <f>'RESUMEN REGION'!K70</f>
        <v>0</v>
      </c>
      <c r="H70" s="93"/>
      <c r="I70" s="684" t="str">
        <f t="shared" si="22"/>
        <v/>
      </c>
      <c r="J70" s="685">
        <f>'RESUMEN REGION'!M70</f>
        <v>0</v>
      </c>
      <c r="K70" s="93"/>
      <c r="L70" s="64" t="str">
        <f t="shared" si="4"/>
        <v/>
      </c>
      <c r="M70" s="600">
        <f>'RESUMEN REGION'!I70</f>
        <v>0</v>
      </c>
      <c r="N70" s="93"/>
      <c r="O70" s="64" t="str">
        <f t="shared" si="23"/>
        <v/>
      </c>
      <c r="P70" s="601" t="str">
        <f t="shared" si="0"/>
        <v/>
      </c>
      <c r="Q70" s="601" t="str">
        <f t="shared" si="6"/>
        <v/>
      </c>
      <c r="R70" s="602" t="str">
        <f>+IFERROR(VLOOKUP($B70,'EV ADM FINANCIERA'!$B$11:$AZ$79,4,FALSE),"")</f>
        <v/>
      </c>
      <c r="S70" s="602" t="str">
        <f>+IFERROR(VLOOKUP($B70,'EV ADM FINANCIERA'!$B$11:$AZ$79,S$4,FALSE),"")</f>
        <v/>
      </c>
      <c r="T70" s="602" t="str">
        <f>+IFERROR(VLOOKUP($B70,'EV ADM FINANCIERA'!$B$11:$AZ$79,T$4,FALSE),"")</f>
        <v/>
      </c>
      <c r="U70" s="602" t="str">
        <f>+IFERROR(VLOOKUP($B70,'EV ADM FINANCIERA'!$B$11:$AZ$79,U$4,FALSE),"")</f>
        <v/>
      </c>
      <c r="V70" s="603" t="str">
        <f>+IFERROR(VLOOKUP($B70,'EV ADM FINANCIERA'!$B$11:$AZ$79,V$4,FALSE),"")</f>
        <v/>
      </c>
      <c r="W70" s="601" t="str">
        <f t="shared" si="7"/>
        <v/>
      </c>
      <c r="X70" s="275"/>
      <c r="Y70" s="276"/>
      <c r="Z70" s="605">
        <f t="shared" si="8"/>
        <v>0</v>
      </c>
      <c r="AA70" s="604" t="str">
        <f t="shared" si="24"/>
        <v/>
      </c>
      <c r="AB70" s="93"/>
      <c r="AD70" s="176" t="str">
        <f t="shared" si="18"/>
        <v/>
      </c>
      <c r="AE70" s="176" t="str">
        <f t="shared" si="19"/>
        <v/>
      </c>
      <c r="AF70" s="176" t="str">
        <f t="shared" si="20"/>
        <v/>
      </c>
      <c r="AG70" s="177" t="str">
        <f t="shared" si="13"/>
        <v/>
      </c>
      <c r="AH70" s="147" t="str">
        <f t="shared" si="25"/>
        <v/>
      </c>
      <c r="AI70" s="147"/>
      <c r="AJ70" s="147"/>
      <c r="AK70" s="147"/>
      <c r="AL70" s="147"/>
      <c r="AM70" s="147"/>
      <c r="AN70" s="147"/>
      <c r="AO70" s="147"/>
      <c r="AP70" s="147"/>
      <c r="AQ70" s="147"/>
      <c r="AW70" s="178">
        <f t="shared" si="26"/>
        <v>0</v>
      </c>
      <c r="AX70" s="178">
        <f t="shared" si="27"/>
        <v>0</v>
      </c>
      <c r="AY70" s="62" t="str">
        <f t="shared" si="16"/>
        <v/>
      </c>
      <c r="AZ70" s="122" t="str">
        <f t="shared" si="17"/>
        <v>S/I</v>
      </c>
    </row>
    <row r="71" spans="1:52" ht="15" customHeight="1" x14ac:dyDescent="0.2">
      <c r="A71" s="683">
        <f>'RESUMEN REGION'!A71</f>
        <v>0</v>
      </c>
      <c r="B71" s="683">
        <f>'RESUMEN REGION'!B71</f>
        <v>0</v>
      </c>
      <c r="C71" s="683">
        <f>'RESUMEN REGION'!C71</f>
        <v>0</v>
      </c>
      <c r="D71" s="597">
        <f>'RESUMEN REGION'!E71</f>
        <v>0</v>
      </c>
      <c r="E71" s="598" t="str">
        <f>+IFERROR(VLOOKUP(B71,'RES EVAL. INFORMES'!$B$16:$AD$181,4,FALSE),"")</f>
        <v/>
      </c>
      <c r="F71" s="601" t="str">
        <f t="shared" si="21"/>
        <v/>
      </c>
      <c r="G71" s="600">
        <f>'RESUMEN REGION'!K71</f>
        <v>0</v>
      </c>
      <c r="H71" s="93"/>
      <c r="I71" s="684" t="str">
        <f t="shared" si="22"/>
        <v/>
      </c>
      <c r="J71" s="685">
        <f>'RESUMEN REGION'!M71</f>
        <v>0</v>
      </c>
      <c r="K71" s="93"/>
      <c r="L71" s="64" t="str">
        <f t="shared" si="4"/>
        <v/>
      </c>
      <c r="M71" s="600">
        <f>'RESUMEN REGION'!I71</f>
        <v>0</v>
      </c>
      <c r="N71" s="93"/>
      <c r="O71" s="64" t="str">
        <f t="shared" si="23"/>
        <v/>
      </c>
      <c r="P71" s="601" t="str">
        <f t="shared" si="0"/>
        <v/>
      </c>
      <c r="Q71" s="601" t="str">
        <f t="shared" si="6"/>
        <v/>
      </c>
      <c r="R71" s="602" t="str">
        <f>+IFERROR(VLOOKUP($B71,'EV ADM FINANCIERA'!$B$11:$AZ$79,4,FALSE),"")</f>
        <v/>
      </c>
      <c r="S71" s="602" t="str">
        <f>+IFERROR(VLOOKUP($B71,'EV ADM FINANCIERA'!$B$11:$AZ$79,S$4,FALSE),"")</f>
        <v/>
      </c>
      <c r="T71" s="602" t="str">
        <f>+IFERROR(VLOOKUP($B71,'EV ADM FINANCIERA'!$B$11:$AZ$79,T$4,FALSE),"")</f>
        <v/>
      </c>
      <c r="U71" s="602" t="str">
        <f>+IFERROR(VLOOKUP($B71,'EV ADM FINANCIERA'!$B$11:$AZ$79,U$4,FALSE),"")</f>
        <v/>
      </c>
      <c r="V71" s="603" t="str">
        <f>+IFERROR(VLOOKUP($B71,'EV ADM FINANCIERA'!$B$11:$AZ$79,V$4,FALSE),"")</f>
        <v/>
      </c>
      <c r="W71" s="601" t="str">
        <f t="shared" si="7"/>
        <v/>
      </c>
      <c r="X71" s="275"/>
      <c r="Y71" s="276"/>
      <c r="Z71" s="605">
        <f t="shared" si="8"/>
        <v>0</v>
      </c>
      <c r="AA71" s="604" t="str">
        <f t="shared" si="24"/>
        <v/>
      </c>
      <c r="AB71" s="93"/>
      <c r="AD71" s="176" t="str">
        <f t="shared" si="18"/>
        <v/>
      </c>
      <c r="AE71" s="176" t="str">
        <f t="shared" si="19"/>
        <v/>
      </c>
      <c r="AF71" s="176" t="str">
        <f t="shared" si="20"/>
        <v/>
      </c>
      <c r="AG71" s="177" t="str">
        <f t="shared" si="13"/>
        <v/>
      </c>
      <c r="AH71" s="147" t="str">
        <f t="shared" si="25"/>
        <v/>
      </c>
      <c r="AI71" s="147"/>
      <c r="AJ71" s="147"/>
      <c r="AK71" s="147"/>
      <c r="AL71" s="147"/>
      <c r="AM71" s="147"/>
      <c r="AN71" s="147"/>
      <c r="AO71" s="147"/>
      <c r="AP71" s="147"/>
      <c r="AQ71" s="147"/>
      <c r="AW71" s="178">
        <f t="shared" si="26"/>
        <v>0</v>
      </c>
      <c r="AX71" s="178">
        <f t="shared" si="27"/>
        <v>0</v>
      </c>
      <c r="AY71" s="62" t="str">
        <f t="shared" si="16"/>
        <v/>
      </c>
      <c r="AZ71" s="122" t="str">
        <f t="shared" si="17"/>
        <v>S/I</v>
      </c>
    </row>
    <row r="72" spans="1:52" ht="15" customHeight="1" x14ac:dyDescent="0.2">
      <c r="A72" s="683">
        <f>'RESUMEN REGION'!A72</f>
        <v>0</v>
      </c>
      <c r="B72" s="683">
        <f>'RESUMEN REGION'!B72</f>
        <v>0</v>
      </c>
      <c r="C72" s="683">
        <f>'RESUMEN REGION'!C72</f>
        <v>0</v>
      </c>
      <c r="D72" s="597">
        <f>'RESUMEN REGION'!E72</f>
        <v>0</v>
      </c>
      <c r="E72" s="598" t="str">
        <f>+IFERROR(VLOOKUP(B72,'RES EVAL. INFORMES'!$B$16:$AD$181,4,FALSE),"")</f>
        <v/>
      </c>
      <c r="F72" s="601" t="str">
        <f t="shared" si="21"/>
        <v/>
      </c>
      <c r="G72" s="600">
        <f>'RESUMEN REGION'!K72</f>
        <v>0</v>
      </c>
      <c r="H72" s="93"/>
      <c r="I72" s="684" t="str">
        <f t="shared" si="22"/>
        <v/>
      </c>
      <c r="J72" s="685">
        <f>'RESUMEN REGION'!M72</f>
        <v>0</v>
      </c>
      <c r="K72" s="93"/>
      <c r="L72" s="64" t="str">
        <f t="shared" si="4"/>
        <v/>
      </c>
      <c r="M72" s="600">
        <f>'RESUMEN REGION'!I72</f>
        <v>0</v>
      </c>
      <c r="N72" s="93"/>
      <c r="O72" s="64" t="str">
        <f t="shared" si="23"/>
        <v/>
      </c>
      <c r="P72" s="601" t="str">
        <f t="shared" si="0"/>
        <v/>
      </c>
      <c r="Q72" s="601" t="str">
        <f t="shared" si="6"/>
        <v/>
      </c>
      <c r="R72" s="602" t="str">
        <f>+IFERROR(VLOOKUP($B72,'EV ADM FINANCIERA'!$B$11:$AZ$79,4,FALSE),"")</f>
        <v/>
      </c>
      <c r="S72" s="602" t="str">
        <f>+IFERROR(VLOOKUP($B72,'EV ADM FINANCIERA'!$B$11:$AZ$79,S$4,FALSE),"")</f>
        <v/>
      </c>
      <c r="T72" s="602" t="str">
        <f>+IFERROR(VLOOKUP($B72,'EV ADM FINANCIERA'!$B$11:$AZ$79,T$4,FALSE),"")</f>
        <v/>
      </c>
      <c r="U72" s="602" t="str">
        <f>+IFERROR(VLOOKUP($B72,'EV ADM FINANCIERA'!$B$11:$AZ$79,U$4,FALSE),"")</f>
        <v/>
      </c>
      <c r="V72" s="603" t="str">
        <f>+IFERROR(VLOOKUP($B72,'EV ADM FINANCIERA'!$B$11:$AZ$79,V$4,FALSE),"")</f>
        <v/>
      </c>
      <c r="W72" s="601" t="str">
        <f t="shared" si="7"/>
        <v/>
      </c>
      <c r="X72" s="275"/>
      <c r="Y72" s="276"/>
      <c r="Z72" s="605">
        <f t="shared" si="8"/>
        <v>0</v>
      </c>
      <c r="AA72" s="604" t="str">
        <f t="shared" si="24"/>
        <v/>
      </c>
      <c r="AB72" s="93"/>
      <c r="AD72" s="176" t="str">
        <f t="shared" si="18"/>
        <v/>
      </c>
      <c r="AE72" s="176" t="str">
        <f t="shared" si="19"/>
        <v/>
      </c>
      <c r="AF72" s="176" t="str">
        <f t="shared" si="20"/>
        <v/>
      </c>
      <c r="AG72" s="177" t="str">
        <f t="shared" si="13"/>
        <v/>
      </c>
      <c r="AH72" s="147" t="str">
        <f t="shared" si="25"/>
        <v/>
      </c>
      <c r="AI72" s="147"/>
      <c r="AJ72" s="147"/>
      <c r="AK72" s="147"/>
      <c r="AL72" s="147"/>
      <c r="AM72" s="147"/>
      <c r="AN72" s="147"/>
      <c r="AO72" s="147"/>
      <c r="AP72" s="147"/>
      <c r="AQ72" s="147"/>
      <c r="AW72" s="178">
        <f t="shared" si="26"/>
        <v>0</v>
      </c>
      <c r="AX72" s="178">
        <f t="shared" si="27"/>
        <v>0</v>
      </c>
      <c r="AY72" s="62" t="str">
        <f t="shared" si="16"/>
        <v/>
      </c>
      <c r="AZ72" s="122" t="str">
        <f t="shared" si="17"/>
        <v>S/I</v>
      </c>
    </row>
    <row r="73" spans="1:52" ht="15" customHeight="1" x14ac:dyDescent="0.2">
      <c r="A73" s="683">
        <f>'RESUMEN REGION'!A73</f>
        <v>0</v>
      </c>
      <c r="B73" s="683">
        <f>'RESUMEN REGION'!B73</f>
        <v>0</v>
      </c>
      <c r="C73" s="683">
        <f>'RESUMEN REGION'!C73</f>
        <v>0</v>
      </c>
      <c r="D73" s="597">
        <f>'RESUMEN REGION'!E73</f>
        <v>0</v>
      </c>
      <c r="E73" s="598" t="str">
        <f>+IFERROR(VLOOKUP(B73,'RES EVAL. INFORMES'!$B$16:$AD$181,4,FALSE),"")</f>
        <v/>
      </c>
      <c r="F73" s="601" t="str">
        <f t="shared" si="21"/>
        <v/>
      </c>
      <c r="G73" s="600">
        <f>'RESUMEN REGION'!K73</f>
        <v>0</v>
      </c>
      <c r="H73" s="93"/>
      <c r="I73" s="684" t="str">
        <f t="shared" si="22"/>
        <v/>
      </c>
      <c r="J73" s="685">
        <f>'RESUMEN REGION'!M73</f>
        <v>0</v>
      </c>
      <c r="K73" s="93"/>
      <c r="L73" s="64" t="str">
        <f t="shared" si="4"/>
        <v/>
      </c>
      <c r="M73" s="600">
        <f>'RESUMEN REGION'!I73</f>
        <v>0</v>
      </c>
      <c r="N73" s="93"/>
      <c r="O73" s="64" t="str">
        <f t="shared" si="23"/>
        <v/>
      </c>
      <c r="P73" s="601" t="str">
        <f t="shared" si="0"/>
        <v/>
      </c>
      <c r="Q73" s="601" t="str">
        <f t="shared" si="6"/>
        <v/>
      </c>
      <c r="R73" s="602" t="str">
        <f>+IFERROR(VLOOKUP($B73,'EV ADM FINANCIERA'!$B$11:$AZ$79,4,FALSE),"")</f>
        <v/>
      </c>
      <c r="S73" s="602" t="str">
        <f>+IFERROR(VLOOKUP($B73,'EV ADM FINANCIERA'!$B$11:$AZ$79,S$4,FALSE),"")</f>
        <v/>
      </c>
      <c r="T73" s="602" t="str">
        <f>+IFERROR(VLOOKUP($B73,'EV ADM FINANCIERA'!$B$11:$AZ$79,T$4,FALSE),"")</f>
        <v/>
      </c>
      <c r="U73" s="602" t="str">
        <f>+IFERROR(VLOOKUP($B73,'EV ADM FINANCIERA'!$B$11:$AZ$79,U$4,FALSE),"")</f>
        <v/>
      </c>
      <c r="V73" s="603" t="str">
        <f>+IFERROR(VLOOKUP($B73,'EV ADM FINANCIERA'!$B$11:$AZ$79,V$4,FALSE),"")</f>
        <v/>
      </c>
      <c r="W73" s="601" t="str">
        <f t="shared" si="7"/>
        <v/>
      </c>
      <c r="X73" s="275"/>
      <c r="Y73" s="276"/>
      <c r="Z73" s="605">
        <f t="shared" si="8"/>
        <v>0</v>
      </c>
      <c r="AA73" s="604" t="str">
        <f t="shared" si="24"/>
        <v/>
      </c>
      <c r="AB73" s="93"/>
      <c r="AD73" s="176" t="str">
        <f t="shared" si="18"/>
        <v/>
      </c>
      <c r="AE73" s="176" t="str">
        <f t="shared" si="19"/>
        <v/>
      </c>
      <c r="AF73" s="176" t="str">
        <f t="shared" si="20"/>
        <v/>
      </c>
      <c r="AG73" s="177" t="str">
        <f t="shared" si="13"/>
        <v/>
      </c>
      <c r="AH73" s="147" t="str">
        <f t="shared" si="25"/>
        <v/>
      </c>
      <c r="AI73" s="147"/>
      <c r="AJ73" s="147"/>
      <c r="AK73" s="147"/>
      <c r="AL73" s="147"/>
      <c r="AM73" s="147"/>
      <c r="AN73" s="147"/>
      <c r="AO73" s="147"/>
      <c r="AP73" s="147"/>
      <c r="AQ73" s="147"/>
      <c r="AW73" s="178">
        <f t="shared" si="26"/>
        <v>0</v>
      </c>
      <c r="AX73" s="178">
        <f t="shared" si="27"/>
        <v>0</v>
      </c>
      <c r="AY73" s="62" t="str">
        <f t="shared" si="16"/>
        <v/>
      </c>
      <c r="AZ73" s="122" t="str">
        <f t="shared" si="17"/>
        <v>S/I</v>
      </c>
    </row>
    <row r="74" spans="1:52" ht="15" customHeight="1" x14ac:dyDescent="0.2">
      <c r="A74" s="683">
        <f>'RESUMEN REGION'!A74</f>
        <v>0</v>
      </c>
      <c r="B74" s="683">
        <f>'RESUMEN REGION'!B74</f>
        <v>0</v>
      </c>
      <c r="C74" s="683">
        <f>'RESUMEN REGION'!C74</f>
        <v>0</v>
      </c>
      <c r="D74" s="597">
        <f>'RESUMEN REGION'!E74</f>
        <v>0</v>
      </c>
      <c r="E74" s="598" t="str">
        <f>+IFERROR(VLOOKUP(B74,'RES EVAL. INFORMES'!$B$16:$AD$181,4,FALSE),"")</f>
        <v/>
      </c>
      <c r="F74" s="601" t="str">
        <f t="shared" si="21"/>
        <v/>
      </c>
      <c r="G74" s="600">
        <f>'RESUMEN REGION'!K74</f>
        <v>0</v>
      </c>
      <c r="H74" s="93"/>
      <c r="I74" s="684" t="str">
        <f t="shared" si="22"/>
        <v/>
      </c>
      <c r="J74" s="685">
        <f>'RESUMEN REGION'!M74</f>
        <v>0</v>
      </c>
      <c r="K74" s="93"/>
      <c r="L74" s="64" t="str">
        <f t="shared" si="4"/>
        <v/>
      </c>
      <c r="M74" s="600">
        <f>'RESUMEN REGION'!I74</f>
        <v>0</v>
      </c>
      <c r="N74" s="93"/>
      <c r="O74" s="64" t="str">
        <f t="shared" si="23"/>
        <v/>
      </c>
      <c r="P74" s="601" t="str">
        <f t="shared" si="0"/>
        <v/>
      </c>
      <c r="Q74" s="601" t="str">
        <f t="shared" si="6"/>
        <v/>
      </c>
      <c r="R74" s="602" t="str">
        <f>+IFERROR(VLOOKUP($B74,'EV ADM FINANCIERA'!$B$11:$AZ$79,4,FALSE),"")</f>
        <v/>
      </c>
      <c r="S74" s="602" t="str">
        <f>+IFERROR(VLOOKUP($B74,'EV ADM FINANCIERA'!$B$11:$AZ$79,S$4,FALSE),"")</f>
        <v/>
      </c>
      <c r="T74" s="602" t="str">
        <f>+IFERROR(VLOOKUP($B74,'EV ADM FINANCIERA'!$B$11:$AZ$79,T$4,FALSE),"")</f>
        <v/>
      </c>
      <c r="U74" s="602" t="str">
        <f>+IFERROR(VLOOKUP($B74,'EV ADM FINANCIERA'!$B$11:$AZ$79,U$4,FALSE),"")</f>
        <v/>
      </c>
      <c r="V74" s="603" t="str">
        <f>+IFERROR(VLOOKUP($B74,'EV ADM FINANCIERA'!$B$11:$AZ$79,V$4,FALSE),"")</f>
        <v/>
      </c>
      <c r="W74" s="601" t="str">
        <f t="shared" si="7"/>
        <v/>
      </c>
      <c r="X74" s="275"/>
      <c r="Y74" s="276"/>
      <c r="Z74" s="605">
        <f t="shared" si="8"/>
        <v>0</v>
      </c>
      <c r="AA74" s="604" t="str">
        <f t="shared" si="24"/>
        <v/>
      </c>
      <c r="AB74" s="93"/>
      <c r="AD74" s="176" t="str">
        <f t="shared" si="18"/>
        <v/>
      </c>
      <c r="AE74" s="176" t="str">
        <f t="shared" si="19"/>
        <v/>
      </c>
      <c r="AF74" s="176" t="str">
        <f t="shared" si="20"/>
        <v/>
      </c>
      <c r="AG74" s="177" t="str">
        <f t="shared" si="13"/>
        <v/>
      </c>
      <c r="AH74" s="147" t="str">
        <f t="shared" si="25"/>
        <v/>
      </c>
      <c r="AI74" s="147"/>
      <c r="AJ74" s="147"/>
      <c r="AK74" s="147"/>
      <c r="AL74" s="147"/>
      <c r="AM74" s="147"/>
      <c r="AN74" s="147"/>
      <c r="AO74" s="147"/>
      <c r="AP74" s="147"/>
      <c r="AQ74" s="147"/>
      <c r="AW74" s="178">
        <f t="shared" si="26"/>
        <v>0</v>
      </c>
      <c r="AX74" s="178">
        <f t="shared" si="27"/>
        <v>0</v>
      </c>
      <c r="AY74" s="62" t="str">
        <f t="shared" si="16"/>
        <v/>
      </c>
      <c r="AZ74" s="122" t="str">
        <f t="shared" si="17"/>
        <v>S/I</v>
      </c>
    </row>
    <row r="75" spans="1:52" ht="15" customHeight="1" x14ac:dyDescent="0.2">
      <c r="A75" s="683">
        <f>'RESUMEN REGION'!A75</f>
        <v>0</v>
      </c>
      <c r="B75" s="683">
        <f>'RESUMEN REGION'!B75</f>
        <v>0</v>
      </c>
      <c r="C75" s="683">
        <f>'RESUMEN REGION'!C75</f>
        <v>0</v>
      </c>
      <c r="D75" s="597">
        <f>'RESUMEN REGION'!E75</f>
        <v>0</v>
      </c>
      <c r="E75" s="598" t="str">
        <f>+IFERROR(VLOOKUP(B75,'RES EVAL. INFORMES'!$B$16:$AD$181,4,FALSE),"")</f>
        <v/>
      </c>
      <c r="F75" s="601" t="str">
        <f t="shared" si="21"/>
        <v/>
      </c>
      <c r="G75" s="600">
        <f>'RESUMEN REGION'!K75</f>
        <v>0</v>
      </c>
      <c r="H75" s="93"/>
      <c r="I75" s="684" t="str">
        <f t="shared" si="22"/>
        <v/>
      </c>
      <c r="J75" s="685">
        <f>'RESUMEN REGION'!M75</f>
        <v>0</v>
      </c>
      <c r="K75" s="93"/>
      <c r="L75" s="64" t="str">
        <f t="shared" si="4"/>
        <v/>
      </c>
      <c r="M75" s="600">
        <f>'RESUMEN REGION'!I75</f>
        <v>0</v>
      </c>
      <c r="N75" s="93"/>
      <c r="O75" s="64" t="str">
        <f t="shared" si="23"/>
        <v/>
      </c>
      <c r="P75" s="601" t="str">
        <f t="shared" si="0"/>
        <v/>
      </c>
      <c r="Q75" s="601" t="str">
        <f t="shared" si="6"/>
        <v/>
      </c>
      <c r="R75" s="602" t="str">
        <f>+IFERROR(VLOOKUP($B75,'EV ADM FINANCIERA'!$B$11:$AZ$79,4,FALSE),"")</f>
        <v/>
      </c>
      <c r="S75" s="602" t="str">
        <f>+IFERROR(VLOOKUP($B75,'EV ADM FINANCIERA'!$B$11:$AZ$79,S$4,FALSE),"")</f>
        <v/>
      </c>
      <c r="T75" s="602" t="str">
        <f>+IFERROR(VLOOKUP($B75,'EV ADM FINANCIERA'!$B$11:$AZ$79,T$4,FALSE),"")</f>
        <v/>
      </c>
      <c r="U75" s="602" t="str">
        <f>+IFERROR(VLOOKUP($B75,'EV ADM FINANCIERA'!$B$11:$AZ$79,U$4,FALSE),"")</f>
        <v/>
      </c>
      <c r="V75" s="603" t="str">
        <f>+IFERROR(VLOOKUP($B75,'EV ADM FINANCIERA'!$B$11:$AZ$79,V$4,FALSE),"")</f>
        <v/>
      </c>
      <c r="W75" s="601" t="str">
        <f t="shared" si="7"/>
        <v/>
      </c>
      <c r="X75" s="275"/>
      <c r="Y75" s="276"/>
      <c r="Z75" s="605">
        <f t="shared" si="8"/>
        <v>0</v>
      </c>
      <c r="AA75" s="604" t="str">
        <f t="shared" si="24"/>
        <v/>
      </c>
      <c r="AB75" s="93"/>
      <c r="AD75" s="176" t="str">
        <f t="shared" si="18"/>
        <v/>
      </c>
      <c r="AE75" s="176" t="str">
        <f t="shared" si="19"/>
        <v/>
      </c>
      <c r="AF75" s="176" t="str">
        <f t="shared" si="20"/>
        <v/>
      </c>
      <c r="AG75" s="177" t="str">
        <f t="shared" si="13"/>
        <v/>
      </c>
      <c r="AH75" s="147" t="str">
        <f t="shared" si="25"/>
        <v/>
      </c>
      <c r="AI75" s="147"/>
      <c r="AJ75" s="147"/>
      <c r="AK75" s="147"/>
      <c r="AL75" s="147"/>
      <c r="AM75" s="147"/>
      <c r="AN75" s="147"/>
      <c r="AO75" s="147"/>
      <c r="AP75" s="147"/>
      <c r="AQ75" s="147"/>
      <c r="AW75" s="178">
        <f t="shared" si="26"/>
        <v>0</v>
      </c>
      <c r="AX75" s="178">
        <f t="shared" si="27"/>
        <v>0</v>
      </c>
      <c r="AY75" s="62" t="str">
        <f t="shared" si="16"/>
        <v/>
      </c>
      <c r="AZ75" s="122" t="str">
        <f t="shared" si="17"/>
        <v>S/I</v>
      </c>
    </row>
    <row r="76" spans="1:52" ht="15" customHeight="1" x14ac:dyDescent="0.2">
      <c r="A76" s="683">
        <f>'RESUMEN REGION'!A76</f>
        <v>0</v>
      </c>
      <c r="B76" s="683">
        <f>'RESUMEN REGION'!B76</f>
        <v>0</v>
      </c>
      <c r="C76" s="683">
        <f>'RESUMEN REGION'!C76</f>
        <v>0</v>
      </c>
      <c r="D76" s="597">
        <f>'RESUMEN REGION'!E76</f>
        <v>0</v>
      </c>
      <c r="E76" s="598" t="str">
        <f>+IFERROR(VLOOKUP(B76,'RES EVAL. INFORMES'!$B$16:$AD$181,4,FALSE),"")</f>
        <v/>
      </c>
      <c r="F76" s="601" t="str">
        <f t="shared" si="21"/>
        <v/>
      </c>
      <c r="G76" s="600">
        <f>'RESUMEN REGION'!K76</f>
        <v>0</v>
      </c>
      <c r="H76" s="93"/>
      <c r="I76" s="684" t="str">
        <f t="shared" si="22"/>
        <v/>
      </c>
      <c r="J76" s="685">
        <f>'RESUMEN REGION'!M76</f>
        <v>0</v>
      </c>
      <c r="K76" s="93"/>
      <c r="L76" s="64" t="str">
        <f t="shared" si="4"/>
        <v/>
      </c>
      <c r="M76" s="600">
        <f>'RESUMEN REGION'!I76</f>
        <v>0</v>
      </c>
      <c r="N76" s="93"/>
      <c r="O76" s="64" t="str">
        <f t="shared" si="23"/>
        <v/>
      </c>
      <c r="P76" s="601" t="str">
        <f t="shared" si="0"/>
        <v/>
      </c>
      <c r="Q76" s="601" t="str">
        <f t="shared" si="6"/>
        <v/>
      </c>
      <c r="R76" s="602" t="str">
        <f>+IFERROR(VLOOKUP($B76,'EV ADM FINANCIERA'!$B$11:$AZ$79,4,FALSE),"")</f>
        <v/>
      </c>
      <c r="S76" s="602" t="str">
        <f>+IFERROR(VLOOKUP($B76,'EV ADM FINANCIERA'!$B$11:$AZ$79,S$4,FALSE),"")</f>
        <v/>
      </c>
      <c r="T76" s="602" t="str">
        <f>+IFERROR(VLOOKUP($B76,'EV ADM FINANCIERA'!$B$11:$AZ$79,T$4,FALSE),"")</f>
        <v/>
      </c>
      <c r="U76" s="602" t="str">
        <f>+IFERROR(VLOOKUP($B76,'EV ADM FINANCIERA'!$B$11:$AZ$79,U$4,FALSE),"")</f>
        <v/>
      </c>
      <c r="V76" s="603" t="str">
        <f>+IFERROR(VLOOKUP($B76,'EV ADM FINANCIERA'!$B$11:$AZ$79,V$4,FALSE),"")</f>
        <v/>
      </c>
      <c r="W76" s="601" t="str">
        <f t="shared" si="7"/>
        <v/>
      </c>
      <c r="X76" s="275"/>
      <c r="Y76" s="276"/>
      <c r="Z76" s="605">
        <f t="shared" si="8"/>
        <v>0</v>
      </c>
      <c r="AA76" s="604" t="str">
        <f t="shared" si="24"/>
        <v/>
      </c>
      <c r="AB76" s="93"/>
      <c r="AD76" s="176" t="str">
        <f t="shared" si="18"/>
        <v/>
      </c>
      <c r="AE76" s="176" t="str">
        <f t="shared" si="19"/>
        <v/>
      </c>
      <c r="AF76" s="176" t="str">
        <f t="shared" si="20"/>
        <v/>
      </c>
      <c r="AG76" s="177" t="str">
        <f t="shared" si="13"/>
        <v/>
      </c>
      <c r="AH76" s="147" t="str">
        <f t="shared" si="25"/>
        <v/>
      </c>
      <c r="AI76" s="147"/>
      <c r="AJ76" s="147"/>
      <c r="AK76" s="147"/>
      <c r="AL76" s="147"/>
      <c r="AM76" s="147"/>
      <c r="AN76" s="147"/>
      <c r="AO76" s="147"/>
      <c r="AP76" s="147"/>
      <c r="AQ76" s="147"/>
      <c r="AW76" s="178">
        <f t="shared" si="26"/>
        <v>0</v>
      </c>
      <c r="AX76" s="178">
        <f t="shared" si="27"/>
        <v>0</v>
      </c>
      <c r="AY76" s="62" t="str">
        <f t="shared" si="16"/>
        <v/>
      </c>
      <c r="AZ76" s="122" t="str">
        <f t="shared" si="17"/>
        <v>S/I</v>
      </c>
    </row>
    <row r="77" spans="1:52" ht="15" customHeight="1" x14ac:dyDescent="0.2">
      <c r="A77" s="683">
        <f>'RESUMEN REGION'!A77</f>
        <v>0</v>
      </c>
      <c r="B77" s="683">
        <f>'RESUMEN REGION'!B77</f>
        <v>0</v>
      </c>
      <c r="C77" s="683">
        <f>'RESUMEN REGION'!C77</f>
        <v>0</v>
      </c>
      <c r="D77" s="597">
        <f>'RESUMEN REGION'!E77</f>
        <v>0</v>
      </c>
      <c r="E77" s="598" t="str">
        <f>+IFERROR(VLOOKUP(B77,'RES EVAL. INFORMES'!$B$16:$AD$181,4,FALSE),"")</f>
        <v/>
      </c>
      <c r="F77" s="601" t="str">
        <f t="shared" si="21"/>
        <v/>
      </c>
      <c r="G77" s="600">
        <f>'RESUMEN REGION'!K77</f>
        <v>0</v>
      </c>
      <c r="H77" s="93"/>
      <c r="I77" s="684" t="str">
        <f t="shared" si="22"/>
        <v/>
      </c>
      <c r="J77" s="685">
        <f>'RESUMEN REGION'!M77</f>
        <v>0</v>
      </c>
      <c r="K77" s="93"/>
      <c r="L77" s="64" t="str">
        <f t="shared" si="4"/>
        <v/>
      </c>
      <c r="M77" s="600">
        <f>'RESUMEN REGION'!I77</f>
        <v>0</v>
      </c>
      <c r="N77" s="93"/>
      <c r="O77" s="64" t="str">
        <f t="shared" si="23"/>
        <v/>
      </c>
      <c r="P77" s="601" t="str">
        <f t="shared" si="0"/>
        <v/>
      </c>
      <c r="Q77" s="601" t="str">
        <f t="shared" si="6"/>
        <v/>
      </c>
      <c r="R77" s="602" t="str">
        <f>+IFERROR(VLOOKUP($B77,'EV ADM FINANCIERA'!$B$11:$AZ$79,4,FALSE),"")</f>
        <v/>
      </c>
      <c r="S77" s="602" t="str">
        <f>+IFERROR(VLOOKUP($B77,'EV ADM FINANCIERA'!$B$11:$AZ$79,S$4,FALSE),"")</f>
        <v/>
      </c>
      <c r="T77" s="602" t="str">
        <f>+IFERROR(VLOOKUP($B77,'EV ADM FINANCIERA'!$B$11:$AZ$79,T$4,FALSE),"")</f>
        <v/>
      </c>
      <c r="U77" s="602" t="str">
        <f>+IFERROR(VLOOKUP($B77,'EV ADM FINANCIERA'!$B$11:$AZ$79,U$4,FALSE),"")</f>
        <v/>
      </c>
      <c r="V77" s="603" t="str">
        <f>+IFERROR(VLOOKUP($B77,'EV ADM FINANCIERA'!$B$11:$AZ$79,V$4,FALSE),"")</f>
        <v/>
      </c>
      <c r="W77" s="601" t="str">
        <f t="shared" si="7"/>
        <v/>
      </c>
      <c r="X77" s="275"/>
      <c r="Y77" s="276"/>
      <c r="Z77" s="605">
        <f t="shared" si="8"/>
        <v>0</v>
      </c>
      <c r="AA77" s="604" t="str">
        <f t="shared" si="24"/>
        <v/>
      </c>
      <c r="AB77" s="93"/>
      <c r="AD77" s="176" t="str">
        <f t="shared" si="18"/>
        <v/>
      </c>
      <c r="AE77" s="176" t="str">
        <f t="shared" si="19"/>
        <v/>
      </c>
      <c r="AF77" s="176" t="str">
        <f t="shared" si="20"/>
        <v/>
      </c>
      <c r="AG77" s="177" t="str">
        <f t="shared" si="13"/>
        <v/>
      </c>
      <c r="AH77" s="147" t="str">
        <f t="shared" si="25"/>
        <v/>
      </c>
      <c r="AI77" s="147"/>
      <c r="AJ77" s="147"/>
      <c r="AK77" s="147"/>
      <c r="AL77" s="147"/>
      <c r="AM77" s="147"/>
      <c r="AN77" s="147"/>
      <c r="AO77" s="147"/>
      <c r="AP77" s="147"/>
      <c r="AQ77" s="147"/>
      <c r="AW77" s="178">
        <f t="shared" si="26"/>
        <v>0</v>
      </c>
      <c r="AX77" s="178">
        <f t="shared" si="27"/>
        <v>0</v>
      </c>
      <c r="AY77" s="62" t="str">
        <f t="shared" si="16"/>
        <v/>
      </c>
      <c r="AZ77" s="122" t="str">
        <f t="shared" si="17"/>
        <v>S/I</v>
      </c>
    </row>
    <row r="78" spans="1:52" ht="15" customHeight="1" x14ac:dyDescent="0.2">
      <c r="A78" s="683">
        <f>'RESUMEN REGION'!A78</f>
        <v>0</v>
      </c>
      <c r="B78" s="683">
        <f>'RESUMEN REGION'!B78</f>
        <v>0</v>
      </c>
      <c r="C78" s="683">
        <f>'RESUMEN REGION'!C78</f>
        <v>0</v>
      </c>
      <c r="D78" s="597">
        <f>'RESUMEN REGION'!E78</f>
        <v>0</v>
      </c>
      <c r="E78" s="598" t="str">
        <f>+IFERROR(VLOOKUP(B78,'RES EVAL. INFORMES'!$B$16:$AD$181,4,FALSE),"")</f>
        <v/>
      </c>
      <c r="F78" s="601" t="str">
        <f t="shared" si="21"/>
        <v/>
      </c>
      <c r="G78" s="600">
        <f>'RESUMEN REGION'!K78</f>
        <v>0</v>
      </c>
      <c r="H78" s="93"/>
      <c r="I78" s="684" t="str">
        <f t="shared" si="22"/>
        <v/>
      </c>
      <c r="J78" s="685">
        <f>'RESUMEN REGION'!M78</f>
        <v>0</v>
      </c>
      <c r="K78" s="93"/>
      <c r="L78" s="64" t="str">
        <f t="shared" si="4"/>
        <v/>
      </c>
      <c r="M78" s="600">
        <f>'RESUMEN REGION'!I78</f>
        <v>0</v>
      </c>
      <c r="N78" s="93"/>
      <c r="O78" s="64" t="str">
        <f t="shared" si="23"/>
        <v/>
      </c>
      <c r="P78" s="601" t="str">
        <f t="shared" si="0"/>
        <v/>
      </c>
      <c r="Q78" s="601" t="str">
        <f t="shared" si="6"/>
        <v/>
      </c>
      <c r="R78" s="602" t="str">
        <f>+IFERROR(VLOOKUP($B78,'EV ADM FINANCIERA'!$B$11:$AZ$79,4,FALSE),"")</f>
        <v/>
      </c>
      <c r="S78" s="602" t="str">
        <f>+IFERROR(VLOOKUP($B78,'EV ADM FINANCIERA'!$B$11:$AZ$79,S$4,FALSE),"")</f>
        <v/>
      </c>
      <c r="T78" s="602" t="str">
        <f>+IFERROR(VLOOKUP($B78,'EV ADM FINANCIERA'!$B$11:$AZ$79,T$4,FALSE),"")</f>
        <v/>
      </c>
      <c r="U78" s="602" t="str">
        <f>+IFERROR(VLOOKUP($B78,'EV ADM FINANCIERA'!$B$11:$AZ$79,U$4,FALSE),"")</f>
        <v/>
      </c>
      <c r="V78" s="603" t="str">
        <f>+IFERROR(VLOOKUP($B78,'EV ADM FINANCIERA'!$B$11:$AZ$79,V$4,FALSE),"")</f>
        <v/>
      </c>
      <c r="W78" s="601" t="str">
        <f t="shared" si="7"/>
        <v/>
      </c>
      <c r="X78" s="275"/>
      <c r="Y78" s="276"/>
      <c r="Z78" s="605">
        <f t="shared" si="8"/>
        <v>0</v>
      </c>
      <c r="AA78" s="604" t="str">
        <f t="shared" si="24"/>
        <v/>
      </c>
      <c r="AB78" s="93"/>
      <c r="AD78" s="176" t="str">
        <f t="shared" si="18"/>
        <v/>
      </c>
      <c r="AE78" s="176" t="str">
        <f t="shared" si="19"/>
        <v/>
      </c>
      <c r="AF78" s="176" t="str">
        <f t="shared" si="20"/>
        <v/>
      </c>
      <c r="AG78" s="177" t="str">
        <f t="shared" si="13"/>
        <v/>
      </c>
      <c r="AH78" s="147" t="str">
        <f t="shared" si="25"/>
        <v/>
      </c>
      <c r="AI78" s="147"/>
      <c r="AJ78" s="147"/>
      <c r="AK78" s="147"/>
      <c r="AL78" s="147"/>
      <c r="AM78" s="147"/>
      <c r="AN78" s="147"/>
      <c r="AO78" s="147"/>
      <c r="AP78" s="147"/>
      <c r="AQ78" s="147"/>
      <c r="AW78" s="178">
        <f t="shared" si="26"/>
        <v>0</v>
      </c>
      <c r="AX78" s="178">
        <f t="shared" si="27"/>
        <v>0</v>
      </c>
      <c r="AY78" s="62" t="str">
        <f t="shared" si="16"/>
        <v/>
      </c>
      <c r="AZ78" s="122" t="str">
        <f t="shared" si="17"/>
        <v>S/I</v>
      </c>
    </row>
    <row r="79" spans="1:52" ht="15" customHeight="1" x14ac:dyDescent="0.2">
      <c r="A79" s="683">
        <f>'RESUMEN REGION'!A79</f>
        <v>0</v>
      </c>
      <c r="B79" s="683">
        <f>'RESUMEN REGION'!B79</f>
        <v>0</v>
      </c>
      <c r="C79" s="683">
        <f>'RESUMEN REGION'!C79</f>
        <v>0</v>
      </c>
      <c r="D79" s="597">
        <f>'RESUMEN REGION'!E79</f>
        <v>0</v>
      </c>
      <c r="E79" s="598" t="str">
        <f>+IFERROR(VLOOKUP(B79,'RES EVAL. INFORMES'!$B$16:$AD$181,4,FALSE),"")</f>
        <v/>
      </c>
      <c r="F79" s="601" t="str">
        <f t="shared" si="21"/>
        <v/>
      </c>
      <c r="G79" s="600">
        <f>'RESUMEN REGION'!K79</f>
        <v>0</v>
      </c>
      <c r="H79" s="93"/>
      <c r="I79" s="684" t="str">
        <f t="shared" si="22"/>
        <v/>
      </c>
      <c r="J79" s="685">
        <f>'RESUMEN REGION'!M79</f>
        <v>0</v>
      </c>
      <c r="K79" s="93"/>
      <c r="L79" s="64" t="str">
        <f t="shared" si="4"/>
        <v/>
      </c>
      <c r="M79" s="600">
        <f>'RESUMEN REGION'!I79</f>
        <v>0</v>
      </c>
      <c r="N79" s="93"/>
      <c r="O79" s="64" t="str">
        <f t="shared" si="23"/>
        <v/>
      </c>
      <c r="P79" s="601" t="str">
        <f t="shared" si="0"/>
        <v/>
      </c>
      <c r="Q79" s="601" t="str">
        <f t="shared" si="6"/>
        <v/>
      </c>
      <c r="R79" s="602" t="str">
        <f>+IFERROR(VLOOKUP($B79,'EV ADM FINANCIERA'!$B$11:$AZ$79,4,FALSE),"")</f>
        <v/>
      </c>
      <c r="S79" s="602" t="str">
        <f>+IFERROR(VLOOKUP($B79,'EV ADM FINANCIERA'!$B$11:$AZ$79,S$4,FALSE),"")</f>
        <v/>
      </c>
      <c r="T79" s="602" t="str">
        <f>+IFERROR(VLOOKUP($B79,'EV ADM FINANCIERA'!$B$11:$AZ$79,T$4,FALSE),"")</f>
        <v/>
      </c>
      <c r="U79" s="602" t="str">
        <f>+IFERROR(VLOOKUP($B79,'EV ADM FINANCIERA'!$B$11:$AZ$79,U$4,FALSE),"")</f>
        <v/>
      </c>
      <c r="V79" s="603" t="str">
        <f>+IFERROR(VLOOKUP($B79,'EV ADM FINANCIERA'!$B$11:$AZ$79,V$4,FALSE),"")</f>
        <v/>
      </c>
      <c r="W79" s="601" t="str">
        <f t="shared" si="7"/>
        <v/>
      </c>
      <c r="X79" s="275"/>
      <c r="Y79" s="276"/>
      <c r="Z79" s="605">
        <f t="shared" si="8"/>
        <v>0</v>
      </c>
      <c r="AA79" s="604" t="str">
        <f t="shared" si="24"/>
        <v/>
      </c>
      <c r="AB79" s="93"/>
      <c r="AD79" s="176" t="str">
        <f t="shared" si="18"/>
        <v/>
      </c>
      <c r="AE79" s="176" t="str">
        <f t="shared" si="19"/>
        <v/>
      </c>
      <c r="AF79" s="176" t="str">
        <f t="shared" si="20"/>
        <v/>
      </c>
      <c r="AG79" s="177" t="str">
        <f t="shared" si="13"/>
        <v/>
      </c>
      <c r="AH79" s="147" t="str">
        <f t="shared" si="25"/>
        <v/>
      </c>
      <c r="AI79" s="147"/>
      <c r="AJ79" s="147"/>
      <c r="AK79" s="147"/>
      <c r="AL79" s="147"/>
      <c r="AM79" s="147"/>
      <c r="AN79" s="147"/>
      <c r="AO79" s="147"/>
      <c r="AP79" s="147"/>
      <c r="AQ79" s="147"/>
      <c r="AW79" s="178">
        <f t="shared" si="26"/>
        <v>0</v>
      </c>
      <c r="AX79" s="178">
        <f t="shared" si="27"/>
        <v>0</v>
      </c>
      <c r="AY79" s="62" t="str">
        <f t="shared" si="16"/>
        <v/>
      </c>
      <c r="AZ79" s="122" t="str">
        <f t="shared" si="17"/>
        <v>S/I</v>
      </c>
    </row>
    <row r="80" spans="1:52" ht="15" customHeight="1" x14ac:dyDescent="0.2">
      <c r="A80" s="683">
        <f>'RESUMEN REGION'!A80</f>
        <v>0</v>
      </c>
      <c r="B80" s="683">
        <f>'RESUMEN REGION'!B80</f>
        <v>0</v>
      </c>
      <c r="C80" s="683">
        <f>'RESUMEN REGION'!C80</f>
        <v>0</v>
      </c>
      <c r="D80" s="597">
        <f>'RESUMEN REGION'!E80</f>
        <v>0</v>
      </c>
      <c r="E80" s="598" t="str">
        <f>+IFERROR(VLOOKUP(B80,'RES EVAL. INFORMES'!$B$16:$AD$181,4,FALSE),"")</f>
        <v/>
      </c>
      <c r="F80" s="601" t="str">
        <f t="shared" si="21"/>
        <v/>
      </c>
      <c r="G80" s="600">
        <f>'RESUMEN REGION'!K80</f>
        <v>0</v>
      </c>
      <c r="H80" s="93"/>
      <c r="I80" s="684" t="str">
        <f t="shared" si="22"/>
        <v/>
      </c>
      <c r="J80" s="685">
        <f>'RESUMEN REGION'!M80</f>
        <v>0</v>
      </c>
      <c r="K80" s="93"/>
      <c r="L80" s="64" t="str">
        <f t="shared" si="4"/>
        <v/>
      </c>
      <c r="M80" s="600">
        <f>'RESUMEN REGION'!I80</f>
        <v>0</v>
      </c>
      <c r="N80" s="93"/>
      <c r="O80" s="64" t="str">
        <f t="shared" si="23"/>
        <v/>
      </c>
      <c r="P80" s="601" t="str">
        <f t="shared" si="0"/>
        <v/>
      </c>
      <c r="Q80" s="601" t="str">
        <f t="shared" si="6"/>
        <v/>
      </c>
      <c r="R80" s="602" t="str">
        <f>+IFERROR(VLOOKUP($B80,'EV ADM FINANCIERA'!$B$11:$AZ$79,4,FALSE),"")</f>
        <v/>
      </c>
      <c r="S80" s="602" t="str">
        <f>+IFERROR(VLOOKUP($B80,'EV ADM FINANCIERA'!$B$11:$AZ$79,S$4,FALSE),"")</f>
        <v/>
      </c>
      <c r="T80" s="602" t="str">
        <f>+IFERROR(VLOOKUP($B80,'EV ADM FINANCIERA'!$B$11:$AZ$79,T$4,FALSE),"")</f>
        <v/>
      </c>
      <c r="U80" s="602" t="str">
        <f>+IFERROR(VLOOKUP($B80,'EV ADM FINANCIERA'!$B$11:$AZ$79,U$4,FALSE),"")</f>
        <v/>
      </c>
      <c r="V80" s="603" t="str">
        <f>+IFERROR(VLOOKUP($B80,'EV ADM FINANCIERA'!$B$11:$AZ$79,V$4,FALSE),"")</f>
        <v/>
      </c>
      <c r="W80" s="601" t="str">
        <f t="shared" si="7"/>
        <v/>
      </c>
      <c r="X80" s="275"/>
      <c r="Y80" s="276"/>
      <c r="Z80" s="605">
        <f t="shared" si="8"/>
        <v>0</v>
      </c>
      <c r="AA80" s="604" t="str">
        <f t="shared" si="24"/>
        <v/>
      </c>
      <c r="AB80" s="93"/>
      <c r="AD80" s="176" t="str">
        <f t="shared" si="18"/>
        <v/>
      </c>
      <c r="AE80" s="176" t="str">
        <f t="shared" si="19"/>
        <v/>
      </c>
      <c r="AF80" s="176" t="str">
        <f t="shared" si="20"/>
        <v/>
      </c>
      <c r="AG80" s="177" t="str">
        <f t="shared" si="13"/>
        <v/>
      </c>
      <c r="AH80" s="147" t="str">
        <f t="shared" si="25"/>
        <v/>
      </c>
      <c r="AI80" s="147"/>
      <c r="AJ80" s="147"/>
      <c r="AK80" s="147"/>
      <c r="AL80" s="147"/>
      <c r="AM80" s="147"/>
      <c r="AN80" s="147"/>
      <c r="AO80" s="147"/>
      <c r="AP80" s="147"/>
      <c r="AQ80" s="147"/>
      <c r="AW80" s="178">
        <f t="shared" si="26"/>
        <v>0</v>
      </c>
      <c r="AX80" s="178">
        <f t="shared" si="27"/>
        <v>0</v>
      </c>
      <c r="AY80" s="62" t="str">
        <f t="shared" si="16"/>
        <v/>
      </c>
      <c r="AZ80" s="122" t="str">
        <f t="shared" si="17"/>
        <v>S/I</v>
      </c>
    </row>
    <row r="81" spans="1:52" ht="15" customHeight="1" x14ac:dyDescent="0.2">
      <c r="A81" s="683">
        <f>'RESUMEN REGION'!A81</f>
        <v>0</v>
      </c>
      <c r="B81" s="683">
        <f>'RESUMEN REGION'!B81</f>
        <v>0</v>
      </c>
      <c r="C81" s="683">
        <f>'RESUMEN REGION'!C81</f>
        <v>0</v>
      </c>
      <c r="D81" s="597">
        <f>'RESUMEN REGION'!E81</f>
        <v>0</v>
      </c>
      <c r="E81" s="598" t="str">
        <f>+IFERROR(VLOOKUP(B81,'RES EVAL. INFORMES'!$B$16:$AD$181,4,FALSE),"")</f>
        <v/>
      </c>
      <c r="F81" s="601" t="str">
        <f t="shared" si="21"/>
        <v/>
      </c>
      <c r="G81" s="600">
        <f>'RESUMEN REGION'!K81</f>
        <v>0</v>
      </c>
      <c r="H81" s="93"/>
      <c r="I81" s="684" t="str">
        <f t="shared" si="22"/>
        <v/>
      </c>
      <c r="J81" s="685">
        <f>'RESUMEN REGION'!M81</f>
        <v>0</v>
      </c>
      <c r="K81" s="93"/>
      <c r="L81" s="64" t="str">
        <f t="shared" si="4"/>
        <v/>
      </c>
      <c r="M81" s="600">
        <f>'RESUMEN REGION'!I81</f>
        <v>0</v>
      </c>
      <c r="N81" s="93"/>
      <c r="O81" s="64" t="str">
        <f t="shared" si="23"/>
        <v/>
      </c>
      <c r="P81" s="601" t="str">
        <f t="shared" ref="P81" si="28">+IF(B81=0,"",AY81)</f>
        <v/>
      </c>
      <c r="Q81" s="601" t="str">
        <f t="shared" si="6"/>
        <v/>
      </c>
      <c r="R81" s="602" t="str">
        <f>+IFERROR(VLOOKUP($B81,'EV ADM FINANCIERA'!$B$11:$AZ$79,4,FALSE),"")</f>
        <v/>
      </c>
      <c r="S81" s="602" t="str">
        <f>+IFERROR(VLOOKUP($B81,'EV ADM FINANCIERA'!$B$11:$AZ$79,S$4,FALSE),"")</f>
        <v/>
      </c>
      <c r="T81" s="602" t="str">
        <f>+IFERROR(VLOOKUP($B81,'EV ADM FINANCIERA'!$B$11:$AZ$79,T$4,FALSE),"")</f>
        <v/>
      </c>
      <c r="U81" s="602" t="str">
        <f>+IFERROR(VLOOKUP($B81,'EV ADM FINANCIERA'!$B$11:$AZ$79,U$4,FALSE),"")</f>
        <v/>
      </c>
      <c r="V81" s="603" t="str">
        <f>+IFERROR(VLOOKUP($B81,'EV ADM FINANCIERA'!$B$11:$AZ$79,V$4,FALSE),"")</f>
        <v/>
      </c>
      <c r="W81" s="601" t="str">
        <f t="shared" si="7"/>
        <v/>
      </c>
      <c r="X81" s="275"/>
      <c r="Y81" s="276"/>
      <c r="Z81" s="605">
        <f t="shared" si="8"/>
        <v>0</v>
      </c>
      <c r="AA81" s="604" t="str">
        <f t="shared" si="24"/>
        <v/>
      </c>
      <c r="AB81" s="93"/>
      <c r="AD81" s="176" t="str">
        <f t="shared" si="18"/>
        <v/>
      </c>
      <c r="AE81" s="176" t="str">
        <f t="shared" si="19"/>
        <v/>
      </c>
      <c r="AF81" s="176" t="str">
        <f t="shared" si="20"/>
        <v/>
      </c>
      <c r="AG81" s="177" t="str">
        <f t="shared" si="13"/>
        <v/>
      </c>
      <c r="AH81" s="147" t="str">
        <f t="shared" si="25"/>
        <v/>
      </c>
      <c r="AI81" s="147"/>
      <c r="AJ81" s="147"/>
      <c r="AK81" s="147"/>
      <c r="AL81" s="147"/>
      <c r="AM81" s="147"/>
      <c r="AN81" s="147"/>
      <c r="AO81" s="147"/>
      <c r="AP81" s="147"/>
      <c r="AQ81" s="147"/>
      <c r="AW81" s="178">
        <f t="shared" si="26"/>
        <v>0</v>
      </c>
      <c r="AX81" s="178">
        <f t="shared" si="27"/>
        <v>0</v>
      </c>
      <c r="AY81" s="62" t="str">
        <f t="shared" si="16"/>
        <v/>
      </c>
      <c r="AZ81" s="122" t="str">
        <f t="shared" si="17"/>
        <v>S/I</v>
      </c>
    </row>
    <row r="82" spans="1:52" x14ac:dyDescent="0.2">
      <c r="A82" s="683">
        <f>'RESUMEN REGION'!A82</f>
        <v>0</v>
      </c>
      <c r="B82" s="683">
        <f>'RESUMEN REGION'!B82</f>
        <v>0</v>
      </c>
      <c r="C82" s="683">
        <f>'RESUMEN REGION'!C82</f>
        <v>0</v>
      </c>
      <c r="D82" s="597">
        <f>'RESUMEN REGION'!E82</f>
        <v>0</v>
      </c>
      <c r="E82" s="598" t="str">
        <f>+IFERROR(VLOOKUP(B82,'RES EVAL. INFORMES'!$B$16:$AD$181,4,FALSE),"")</f>
        <v/>
      </c>
      <c r="F82" s="601" t="str">
        <f t="shared" ref="F82:F145" si="29">+IF(ISERROR(E82/7),"",E82/7)</f>
        <v/>
      </c>
      <c r="G82" s="600">
        <f>'RESUMEN REGION'!K82</f>
        <v>0</v>
      </c>
      <c r="H82" s="93"/>
      <c r="I82" s="684" t="str">
        <f t="shared" ref="I82:I145" si="30">+IF(ISERROR(H82/G82),"",H82/G82)</f>
        <v/>
      </c>
      <c r="J82" s="685">
        <f>'RESUMEN REGION'!M82</f>
        <v>0</v>
      </c>
      <c r="K82" s="93"/>
      <c r="L82" s="64" t="str">
        <f t="shared" ref="L82:L145" si="31">+IF(ISERROR(K82/J82),"",K82/J82)</f>
        <v/>
      </c>
      <c r="M82" s="600">
        <f>'RESUMEN REGION'!I82</f>
        <v>0</v>
      </c>
      <c r="N82" s="93"/>
      <c r="O82" s="64" t="str">
        <f t="shared" ref="O82:O145" si="32">+IF(ISERROR(N82/M82),"",N82/M82)</f>
        <v/>
      </c>
      <c r="P82" s="601" t="str">
        <f t="shared" ref="P82:P145" si="33">+IF(B82=0,"",AY82)</f>
        <v/>
      </c>
      <c r="Q82" s="601" t="str">
        <f t="shared" ref="Q82:Q145" si="34">+IFERROR((F82*$E$13)+($G$13*P82),"")</f>
        <v/>
      </c>
      <c r="R82" s="602" t="str">
        <f>+IFERROR(VLOOKUP($B82,'EV ADM FINANCIERA'!$B$11:$AZ$79,4,FALSE),"")</f>
        <v/>
      </c>
      <c r="S82" s="602" t="str">
        <f>+IFERROR(VLOOKUP($B82,'EV ADM FINANCIERA'!$B$11:$AZ$79,S$4,FALSE),"")</f>
        <v/>
      </c>
      <c r="T82" s="602" t="str">
        <f>+IFERROR(VLOOKUP($B82,'EV ADM FINANCIERA'!$B$11:$AZ$79,T$4,FALSE),"")</f>
        <v/>
      </c>
      <c r="U82" s="602" t="str">
        <f>+IFERROR(VLOOKUP($B82,'EV ADM FINANCIERA'!$B$11:$AZ$79,U$4,FALSE),"")</f>
        <v/>
      </c>
      <c r="V82" s="603" t="str">
        <f>+IFERROR(VLOOKUP($B82,'EV ADM FINANCIERA'!$B$11:$AZ$79,V$4,FALSE),"")</f>
        <v/>
      </c>
      <c r="W82" s="601" t="str">
        <f t="shared" ref="W82:W145" si="35">+IFERROR(VLOOKUP($R82,$AW$9:$AX$12,2,FALSE),"")</f>
        <v/>
      </c>
      <c r="X82" s="275"/>
      <c r="Y82" s="276"/>
      <c r="Z82" s="605">
        <f t="shared" ref="Z82:Z145" si="36">+IF(ISERROR(X82/5),"",X82/5)</f>
        <v>0</v>
      </c>
      <c r="AA82" s="604" t="str">
        <f t="shared" si="24"/>
        <v/>
      </c>
      <c r="AB82" s="93"/>
      <c r="AD82" s="176" t="str">
        <f t="shared" ref="AD82:AD145" si="37">IF(E82="X",6,IF(G82="X",3,IF(H82="X",0,"")))</f>
        <v/>
      </c>
      <c r="AE82" s="176" t="str">
        <f t="shared" ref="AE82:AE145" si="38">IF(I82="X",6,IF(R82="X",3,IF(S82="X",0,"")))</f>
        <v/>
      </c>
      <c r="AF82" s="176" t="str">
        <f t="shared" ref="AF82:AF145" si="39">IF(T82="X",6,IF(U82="X",3,IF(V82="X",0,"")))</f>
        <v/>
      </c>
      <c r="AG82" s="177" t="str">
        <f t="shared" ref="AG82:AG145" si="40">IF(ISERROR(AH82),SUM(AD82:AF82),"")</f>
        <v/>
      </c>
      <c r="AH82" s="147" t="str">
        <f t="shared" ref="AH82:AH145" si="41">+HLOOKUP("",AD82:AF82,1,FALSE)</f>
        <v/>
      </c>
      <c r="AI82" s="147"/>
      <c r="AJ82" s="147"/>
      <c r="AK82" s="147"/>
      <c r="AL82" s="147"/>
      <c r="AM82" s="147"/>
      <c r="AN82" s="147"/>
      <c r="AO82" s="147"/>
      <c r="AP82" s="147"/>
      <c r="AQ82" s="147"/>
      <c r="AW82" s="178">
        <f t="shared" ref="AW82:AW145" si="42">+G82+J82+M82</f>
        <v>0</v>
      </c>
      <c r="AX82" s="178">
        <f t="shared" ref="AX82:AX145" si="43">+H82+K82+N82</f>
        <v>0</v>
      </c>
      <c r="AY82" s="62" t="str">
        <f t="shared" ref="AY82:AY145" si="44">+IFERROR(IF($R$5="x",IF(AX82&gt;0,100%,IF(AX82=0,0%)),AX82/AW82),"")</f>
        <v/>
      </c>
      <c r="AZ82" s="122" t="str">
        <f t="shared" ref="AZ82:AZ145" si="45">+IF(AW82=$BB$15,$BC$15,IF(AY82&lt;50%,$BC$16,IF(AY82&lt;80%,$BC$17,IF(AY82&gt;=80%,$BC$18,""))))</f>
        <v>S/I</v>
      </c>
    </row>
    <row r="83" spans="1:52" x14ac:dyDescent="0.2">
      <c r="A83" s="683">
        <f>'RESUMEN REGION'!A83</f>
        <v>0</v>
      </c>
      <c r="B83" s="683">
        <f>'RESUMEN REGION'!B83</f>
        <v>0</v>
      </c>
      <c r="C83" s="683">
        <f>'RESUMEN REGION'!C83</f>
        <v>0</v>
      </c>
      <c r="D83" s="597">
        <f>'RESUMEN REGION'!E83</f>
        <v>0</v>
      </c>
      <c r="E83" s="598" t="str">
        <f>+IFERROR(VLOOKUP(B83,'RES EVAL. INFORMES'!$B$16:$AD$181,4,FALSE),"")</f>
        <v/>
      </c>
      <c r="F83" s="601" t="str">
        <f t="shared" si="29"/>
        <v/>
      </c>
      <c r="G83" s="600">
        <f>'RESUMEN REGION'!K83</f>
        <v>0</v>
      </c>
      <c r="H83" s="93"/>
      <c r="I83" s="684" t="str">
        <f t="shared" si="30"/>
        <v/>
      </c>
      <c r="J83" s="685">
        <f>'RESUMEN REGION'!M83</f>
        <v>0</v>
      </c>
      <c r="K83" s="93"/>
      <c r="L83" s="64" t="str">
        <f t="shared" si="31"/>
        <v/>
      </c>
      <c r="M83" s="600">
        <f>'RESUMEN REGION'!I83</f>
        <v>0</v>
      </c>
      <c r="N83" s="93"/>
      <c r="O83" s="64" t="str">
        <f t="shared" si="32"/>
        <v/>
      </c>
      <c r="P83" s="601" t="str">
        <f t="shared" si="33"/>
        <v/>
      </c>
      <c r="Q83" s="601" t="str">
        <f t="shared" si="34"/>
        <v/>
      </c>
      <c r="R83" s="602" t="str">
        <f>+IFERROR(VLOOKUP($B83,'EV ADM FINANCIERA'!$B$11:$AZ$79,4,FALSE),"")</f>
        <v/>
      </c>
      <c r="S83" s="602" t="str">
        <f>+IFERROR(VLOOKUP($B83,'EV ADM FINANCIERA'!$B$11:$AZ$79,S$4,FALSE),"")</f>
        <v/>
      </c>
      <c r="T83" s="602" t="str">
        <f>+IFERROR(VLOOKUP($B83,'EV ADM FINANCIERA'!$B$11:$AZ$79,T$4,FALSE),"")</f>
        <v/>
      </c>
      <c r="U83" s="602" t="str">
        <f>+IFERROR(VLOOKUP($B83,'EV ADM FINANCIERA'!$B$11:$AZ$79,U$4,FALSE),"")</f>
        <v/>
      </c>
      <c r="V83" s="603" t="str">
        <f>+IFERROR(VLOOKUP($B83,'EV ADM FINANCIERA'!$B$11:$AZ$79,V$4,FALSE),"")</f>
        <v/>
      </c>
      <c r="W83" s="601" t="str">
        <f t="shared" si="35"/>
        <v/>
      </c>
      <c r="X83" s="275"/>
      <c r="Y83" s="276"/>
      <c r="Z83" s="605">
        <f t="shared" si="36"/>
        <v>0</v>
      </c>
      <c r="AA83" s="604" t="str">
        <f t="shared" si="24"/>
        <v/>
      </c>
      <c r="AB83" s="93"/>
      <c r="AD83" s="176" t="str">
        <f t="shared" si="37"/>
        <v/>
      </c>
      <c r="AE83" s="176" t="str">
        <f t="shared" si="38"/>
        <v/>
      </c>
      <c r="AF83" s="176" t="str">
        <f t="shared" si="39"/>
        <v/>
      </c>
      <c r="AG83" s="177" t="str">
        <f t="shared" si="40"/>
        <v/>
      </c>
      <c r="AH83" s="147" t="str">
        <f t="shared" si="41"/>
        <v/>
      </c>
      <c r="AI83" s="147"/>
      <c r="AJ83" s="147"/>
      <c r="AK83" s="147"/>
      <c r="AL83" s="147"/>
      <c r="AM83" s="147"/>
      <c r="AN83" s="147"/>
      <c r="AO83" s="147"/>
      <c r="AP83" s="147"/>
      <c r="AQ83" s="147"/>
      <c r="AW83" s="178">
        <f t="shared" si="42"/>
        <v>0</v>
      </c>
      <c r="AX83" s="178">
        <f t="shared" si="43"/>
        <v>0</v>
      </c>
      <c r="AY83" s="62" t="str">
        <f t="shared" si="44"/>
        <v/>
      </c>
      <c r="AZ83" s="122" t="str">
        <f t="shared" si="45"/>
        <v>S/I</v>
      </c>
    </row>
    <row r="84" spans="1:52" x14ac:dyDescent="0.2">
      <c r="A84" s="683">
        <f>'RESUMEN REGION'!A84</f>
        <v>0</v>
      </c>
      <c r="B84" s="683">
        <f>'RESUMEN REGION'!B84</f>
        <v>0</v>
      </c>
      <c r="C84" s="683">
        <f>'RESUMEN REGION'!C84</f>
        <v>0</v>
      </c>
      <c r="D84" s="597">
        <f>'RESUMEN REGION'!E84</f>
        <v>0</v>
      </c>
      <c r="E84" s="598" t="str">
        <f>+IFERROR(VLOOKUP(B84,'RES EVAL. INFORMES'!$B$16:$AD$181,4,FALSE),"")</f>
        <v/>
      </c>
      <c r="F84" s="601" t="str">
        <f t="shared" si="29"/>
        <v/>
      </c>
      <c r="G84" s="600">
        <f>'RESUMEN REGION'!K84</f>
        <v>0</v>
      </c>
      <c r="H84" s="93"/>
      <c r="I84" s="684" t="str">
        <f t="shared" si="30"/>
        <v/>
      </c>
      <c r="J84" s="685">
        <f>'RESUMEN REGION'!M84</f>
        <v>0</v>
      </c>
      <c r="K84" s="93"/>
      <c r="L84" s="64" t="str">
        <f t="shared" si="31"/>
        <v/>
      </c>
      <c r="M84" s="600">
        <f>'RESUMEN REGION'!I84</f>
        <v>0</v>
      </c>
      <c r="N84" s="93"/>
      <c r="O84" s="64" t="str">
        <f t="shared" si="32"/>
        <v/>
      </c>
      <c r="P84" s="601" t="str">
        <f t="shared" si="33"/>
        <v/>
      </c>
      <c r="Q84" s="601" t="str">
        <f t="shared" si="34"/>
        <v/>
      </c>
      <c r="R84" s="602" t="str">
        <f>+IFERROR(VLOOKUP($B84,'EV ADM FINANCIERA'!$B$11:$AZ$79,4,FALSE),"")</f>
        <v/>
      </c>
      <c r="S84" s="602" t="str">
        <f>+IFERROR(VLOOKUP($B84,'EV ADM FINANCIERA'!$B$11:$AZ$79,S$4,FALSE),"")</f>
        <v/>
      </c>
      <c r="T84" s="602" t="str">
        <f>+IFERROR(VLOOKUP($B84,'EV ADM FINANCIERA'!$B$11:$AZ$79,T$4,FALSE),"")</f>
        <v/>
      </c>
      <c r="U84" s="602" t="str">
        <f>+IFERROR(VLOOKUP($B84,'EV ADM FINANCIERA'!$B$11:$AZ$79,U$4,FALSE),"")</f>
        <v/>
      </c>
      <c r="V84" s="603" t="str">
        <f>+IFERROR(VLOOKUP($B84,'EV ADM FINANCIERA'!$B$11:$AZ$79,V$4,FALSE),"")</f>
        <v/>
      </c>
      <c r="W84" s="601" t="str">
        <f t="shared" si="35"/>
        <v/>
      </c>
      <c r="X84" s="275"/>
      <c r="Y84" s="276"/>
      <c r="Z84" s="605">
        <f t="shared" si="36"/>
        <v>0</v>
      </c>
      <c r="AA84" s="604" t="str">
        <f t="shared" si="24"/>
        <v/>
      </c>
      <c r="AB84" s="93"/>
      <c r="AD84" s="176" t="str">
        <f t="shared" si="37"/>
        <v/>
      </c>
      <c r="AE84" s="176" t="str">
        <f t="shared" si="38"/>
        <v/>
      </c>
      <c r="AF84" s="176" t="str">
        <f t="shared" si="39"/>
        <v/>
      </c>
      <c r="AG84" s="177" t="str">
        <f t="shared" si="40"/>
        <v/>
      </c>
      <c r="AH84" s="147" t="str">
        <f t="shared" si="41"/>
        <v/>
      </c>
      <c r="AI84" s="147"/>
      <c r="AJ84" s="147"/>
      <c r="AK84" s="147"/>
      <c r="AL84" s="147"/>
      <c r="AM84" s="147"/>
      <c r="AN84" s="147"/>
      <c r="AO84" s="147"/>
      <c r="AP84" s="147"/>
      <c r="AQ84" s="147"/>
      <c r="AW84" s="178">
        <f t="shared" si="42"/>
        <v>0</v>
      </c>
      <c r="AX84" s="178">
        <f t="shared" si="43"/>
        <v>0</v>
      </c>
      <c r="AY84" s="62" t="str">
        <f t="shared" si="44"/>
        <v/>
      </c>
      <c r="AZ84" s="122" t="str">
        <f t="shared" si="45"/>
        <v>S/I</v>
      </c>
    </row>
    <row r="85" spans="1:52" x14ac:dyDescent="0.2">
      <c r="A85" s="683">
        <f>'RESUMEN REGION'!A85</f>
        <v>0</v>
      </c>
      <c r="B85" s="683">
        <f>'RESUMEN REGION'!B85</f>
        <v>0</v>
      </c>
      <c r="C85" s="683">
        <f>'RESUMEN REGION'!C85</f>
        <v>0</v>
      </c>
      <c r="D85" s="597">
        <f>'RESUMEN REGION'!E85</f>
        <v>0</v>
      </c>
      <c r="E85" s="598" t="str">
        <f>+IFERROR(VLOOKUP(B85,'RES EVAL. INFORMES'!$B$16:$AD$181,4,FALSE),"")</f>
        <v/>
      </c>
      <c r="F85" s="601" t="str">
        <f t="shared" si="29"/>
        <v/>
      </c>
      <c r="G85" s="600">
        <f>'RESUMEN REGION'!K85</f>
        <v>0</v>
      </c>
      <c r="H85" s="93"/>
      <c r="I85" s="684" t="str">
        <f t="shared" si="30"/>
        <v/>
      </c>
      <c r="J85" s="685">
        <f>'RESUMEN REGION'!M85</f>
        <v>0</v>
      </c>
      <c r="K85" s="93"/>
      <c r="L85" s="64" t="str">
        <f t="shared" si="31"/>
        <v/>
      </c>
      <c r="M85" s="600">
        <f>'RESUMEN REGION'!I85</f>
        <v>0</v>
      </c>
      <c r="N85" s="93"/>
      <c r="O85" s="64" t="str">
        <f t="shared" si="32"/>
        <v/>
      </c>
      <c r="P85" s="601" t="str">
        <f t="shared" si="33"/>
        <v/>
      </c>
      <c r="Q85" s="601" t="str">
        <f t="shared" si="34"/>
        <v/>
      </c>
      <c r="R85" s="602" t="str">
        <f>+IFERROR(VLOOKUP($B85,'EV ADM FINANCIERA'!$B$11:$AZ$79,4,FALSE),"")</f>
        <v/>
      </c>
      <c r="S85" s="602" t="str">
        <f>+IFERROR(VLOOKUP($B85,'EV ADM FINANCIERA'!$B$11:$AZ$79,S$4,FALSE),"")</f>
        <v/>
      </c>
      <c r="T85" s="602" t="str">
        <f>+IFERROR(VLOOKUP($B85,'EV ADM FINANCIERA'!$B$11:$AZ$79,T$4,FALSE),"")</f>
        <v/>
      </c>
      <c r="U85" s="602" t="str">
        <f>+IFERROR(VLOOKUP($B85,'EV ADM FINANCIERA'!$B$11:$AZ$79,U$4,FALSE),"")</f>
        <v/>
      </c>
      <c r="V85" s="603" t="str">
        <f>+IFERROR(VLOOKUP($B85,'EV ADM FINANCIERA'!$B$11:$AZ$79,V$4,FALSE),"")</f>
        <v/>
      </c>
      <c r="W85" s="601" t="str">
        <f t="shared" si="35"/>
        <v/>
      </c>
      <c r="X85" s="275"/>
      <c r="Y85" s="276"/>
      <c r="Z85" s="605">
        <f t="shared" si="36"/>
        <v>0</v>
      </c>
      <c r="AA85" s="604" t="str">
        <f t="shared" si="24"/>
        <v/>
      </c>
      <c r="AB85" s="93"/>
      <c r="AD85" s="176" t="str">
        <f t="shared" si="37"/>
        <v/>
      </c>
      <c r="AE85" s="176" t="str">
        <f t="shared" si="38"/>
        <v/>
      </c>
      <c r="AF85" s="176" t="str">
        <f t="shared" si="39"/>
        <v/>
      </c>
      <c r="AG85" s="177" t="str">
        <f t="shared" si="40"/>
        <v/>
      </c>
      <c r="AH85" s="147" t="str">
        <f t="shared" si="41"/>
        <v/>
      </c>
      <c r="AI85" s="147"/>
      <c r="AJ85" s="147"/>
      <c r="AK85" s="147"/>
      <c r="AL85" s="147"/>
      <c r="AM85" s="147"/>
      <c r="AN85" s="147"/>
      <c r="AO85" s="147"/>
      <c r="AP85" s="147"/>
      <c r="AQ85" s="147"/>
      <c r="AW85" s="178">
        <f t="shared" si="42"/>
        <v>0</v>
      </c>
      <c r="AX85" s="178">
        <f t="shared" si="43"/>
        <v>0</v>
      </c>
      <c r="AY85" s="62" t="str">
        <f t="shared" si="44"/>
        <v/>
      </c>
      <c r="AZ85" s="122" t="str">
        <f t="shared" si="45"/>
        <v>S/I</v>
      </c>
    </row>
    <row r="86" spans="1:52" x14ac:dyDescent="0.2">
      <c r="A86" s="683">
        <f>'RESUMEN REGION'!A86</f>
        <v>0</v>
      </c>
      <c r="B86" s="683">
        <f>'RESUMEN REGION'!B86</f>
        <v>0</v>
      </c>
      <c r="C86" s="683">
        <f>'RESUMEN REGION'!C86</f>
        <v>0</v>
      </c>
      <c r="D86" s="597">
        <f>'RESUMEN REGION'!E86</f>
        <v>0</v>
      </c>
      <c r="E86" s="598" t="str">
        <f>+IFERROR(VLOOKUP(B86,'RES EVAL. INFORMES'!$B$16:$AD$181,4,FALSE),"")</f>
        <v/>
      </c>
      <c r="F86" s="601" t="str">
        <f t="shared" si="29"/>
        <v/>
      </c>
      <c r="G86" s="600">
        <f>'RESUMEN REGION'!K86</f>
        <v>0</v>
      </c>
      <c r="H86" s="93"/>
      <c r="I86" s="684" t="str">
        <f t="shared" si="30"/>
        <v/>
      </c>
      <c r="J86" s="685">
        <f>'RESUMEN REGION'!M86</f>
        <v>0</v>
      </c>
      <c r="K86" s="93"/>
      <c r="L86" s="64" t="str">
        <f t="shared" si="31"/>
        <v/>
      </c>
      <c r="M86" s="600">
        <f>'RESUMEN REGION'!I86</f>
        <v>0</v>
      </c>
      <c r="N86" s="93"/>
      <c r="O86" s="64" t="str">
        <f t="shared" si="32"/>
        <v/>
      </c>
      <c r="P86" s="601" t="str">
        <f t="shared" si="33"/>
        <v/>
      </c>
      <c r="Q86" s="601" t="str">
        <f t="shared" si="34"/>
        <v/>
      </c>
      <c r="R86" s="602" t="str">
        <f>+IFERROR(VLOOKUP($B86,'EV ADM FINANCIERA'!$B$11:$AZ$175,4,FALSE),"")</f>
        <v/>
      </c>
      <c r="S86" s="602" t="str">
        <f>+IFERROR(VLOOKUP($B86,'EV ADM FINANCIERA'!$B$11:$AZ$175,S$4,FALSE),"")</f>
        <v/>
      </c>
      <c r="T86" s="602" t="str">
        <f>+IFERROR(VLOOKUP($B86,'EV ADM FINANCIERA'!$B$11:$AZ$175,T$4,FALSE),"")</f>
        <v/>
      </c>
      <c r="U86" s="602" t="str">
        <f>+IFERROR(VLOOKUP($B86,'EV ADM FINANCIERA'!$B$11:$AZ$175,U$4,FALSE),"")</f>
        <v/>
      </c>
      <c r="V86" s="603" t="str">
        <f>+IFERROR(VLOOKUP($B86,'EV ADM FINANCIERA'!$B$11:$AZ$175,V$4,FALSE),"")</f>
        <v/>
      </c>
      <c r="W86" s="601" t="str">
        <f t="shared" si="35"/>
        <v/>
      </c>
      <c r="X86" s="275"/>
      <c r="Y86" s="276"/>
      <c r="Z86" s="605">
        <f t="shared" si="36"/>
        <v>0</v>
      </c>
      <c r="AA86" s="604" t="str">
        <f t="shared" si="24"/>
        <v/>
      </c>
      <c r="AB86" s="93"/>
      <c r="AD86" s="176" t="str">
        <f t="shared" si="37"/>
        <v/>
      </c>
      <c r="AE86" s="176" t="str">
        <f t="shared" si="38"/>
        <v/>
      </c>
      <c r="AF86" s="176" t="str">
        <f t="shared" si="39"/>
        <v/>
      </c>
      <c r="AG86" s="177" t="str">
        <f t="shared" si="40"/>
        <v/>
      </c>
      <c r="AH86" s="147" t="str">
        <f t="shared" si="41"/>
        <v/>
      </c>
      <c r="AI86" s="147"/>
      <c r="AJ86" s="147"/>
      <c r="AK86" s="147"/>
      <c r="AL86" s="147"/>
      <c r="AM86" s="147"/>
      <c r="AN86" s="147"/>
      <c r="AO86" s="147"/>
      <c r="AP86" s="147"/>
      <c r="AQ86" s="147"/>
      <c r="AW86" s="178">
        <f t="shared" si="42"/>
        <v>0</v>
      </c>
      <c r="AX86" s="178">
        <f t="shared" si="43"/>
        <v>0</v>
      </c>
      <c r="AY86" s="62" t="str">
        <f t="shared" si="44"/>
        <v/>
      </c>
      <c r="AZ86" s="122" t="str">
        <f t="shared" si="45"/>
        <v>S/I</v>
      </c>
    </row>
    <row r="87" spans="1:52" x14ac:dyDescent="0.2">
      <c r="A87" s="683">
        <f>'RESUMEN REGION'!A87</f>
        <v>0</v>
      </c>
      <c r="B87" s="683">
        <f>'RESUMEN REGION'!B87</f>
        <v>0</v>
      </c>
      <c r="C87" s="683">
        <f>'RESUMEN REGION'!C87</f>
        <v>0</v>
      </c>
      <c r="D87" s="597">
        <f>'RESUMEN REGION'!E87</f>
        <v>0</v>
      </c>
      <c r="E87" s="598" t="str">
        <f>+IFERROR(VLOOKUP(B87,'RES EVAL. INFORMES'!$B$16:$AD$181,4,FALSE),"")</f>
        <v/>
      </c>
      <c r="F87" s="601" t="str">
        <f t="shared" si="29"/>
        <v/>
      </c>
      <c r="G87" s="600">
        <f>'RESUMEN REGION'!K87</f>
        <v>0</v>
      </c>
      <c r="H87" s="93"/>
      <c r="I87" s="684" t="str">
        <f t="shared" si="30"/>
        <v/>
      </c>
      <c r="J87" s="685">
        <f>'RESUMEN REGION'!M87</f>
        <v>0</v>
      </c>
      <c r="K87" s="93"/>
      <c r="L87" s="64" t="str">
        <f t="shared" si="31"/>
        <v/>
      </c>
      <c r="M87" s="600">
        <f>'RESUMEN REGION'!I87</f>
        <v>0</v>
      </c>
      <c r="N87" s="93"/>
      <c r="O87" s="64" t="str">
        <f t="shared" si="32"/>
        <v/>
      </c>
      <c r="P87" s="601" t="str">
        <f t="shared" si="33"/>
        <v/>
      </c>
      <c r="Q87" s="601" t="str">
        <f t="shared" si="34"/>
        <v/>
      </c>
      <c r="R87" s="602" t="str">
        <f>+IFERROR(VLOOKUP($B87,'EV ADM FINANCIERA'!$B$11:$AZ$175,4,FALSE),"")</f>
        <v/>
      </c>
      <c r="S87" s="602" t="str">
        <f>+IFERROR(VLOOKUP($B87,'EV ADM FINANCIERA'!$B$11:$AZ$175,S$4,FALSE),"")</f>
        <v/>
      </c>
      <c r="T87" s="602" t="str">
        <f>+IFERROR(VLOOKUP($B87,'EV ADM FINANCIERA'!$B$11:$AZ$175,T$4,FALSE),"")</f>
        <v/>
      </c>
      <c r="U87" s="602" t="str">
        <f>+IFERROR(VLOOKUP($B87,'EV ADM FINANCIERA'!$B$11:$AZ$175,U$4,FALSE),"")</f>
        <v/>
      </c>
      <c r="V87" s="603" t="str">
        <f>+IFERROR(VLOOKUP($B87,'EV ADM FINANCIERA'!$B$11:$AZ$175,V$4,FALSE),"")</f>
        <v/>
      </c>
      <c r="W87" s="601" t="str">
        <f t="shared" si="35"/>
        <v/>
      </c>
      <c r="X87" s="275"/>
      <c r="Y87" s="276"/>
      <c r="Z87" s="605">
        <f t="shared" si="36"/>
        <v>0</v>
      </c>
      <c r="AA87" s="604" t="str">
        <f t="shared" si="24"/>
        <v/>
      </c>
      <c r="AB87" s="93"/>
      <c r="AD87" s="176" t="str">
        <f t="shared" si="37"/>
        <v/>
      </c>
      <c r="AE87" s="176" t="str">
        <f t="shared" si="38"/>
        <v/>
      </c>
      <c r="AF87" s="176" t="str">
        <f t="shared" si="39"/>
        <v/>
      </c>
      <c r="AG87" s="177" t="str">
        <f t="shared" si="40"/>
        <v/>
      </c>
      <c r="AH87" s="147" t="str">
        <f t="shared" si="41"/>
        <v/>
      </c>
      <c r="AI87" s="147"/>
      <c r="AJ87" s="147"/>
      <c r="AK87" s="147"/>
      <c r="AL87" s="147"/>
      <c r="AM87" s="147"/>
      <c r="AN87" s="147"/>
      <c r="AO87" s="147"/>
      <c r="AP87" s="147"/>
      <c r="AQ87" s="147"/>
      <c r="AW87" s="178">
        <f t="shared" si="42"/>
        <v>0</v>
      </c>
      <c r="AX87" s="178">
        <f t="shared" si="43"/>
        <v>0</v>
      </c>
      <c r="AY87" s="62" t="str">
        <f t="shared" si="44"/>
        <v/>
      </c>
      <c r="AZ87" s="122" t="str">
        <f t="shared" si="45"/>
        <v>S/I</v>
      </c>
    </row>
    <row r="88" spans="1:52" x14ac:dyDescent="0.2">
      <c r="A88" s="683">
        <f>'RESUMEN REGION'!A88</f>
        <v>0</v>
      </c>
      <c r="B88" s="683">
        <f>'RESUMEN REGION'!B88</f>
        <v>0</v>
      </c>
      <c r="C88" s="683">
        <f>'RESUMEN REGION'!C88</f>
        <v>0</v>
      </c>
      <c r="D88" s="597">
        <f>'RESUMEN REGION'!E88</f>
        <v>0</v>
      </c>
      <c r="E88" s="598" t="str">
        <f>+IFERROR(VLOOKUP(B88,'RES EVAL. INFORMES'!$B$16:$AD$181,4,FALSE),"")</f>
        <v/>
      </c>
      <c r="F88" s="601" t="str">
        <f t="shared" si="29"/>
        <v/>
      </c>
      <c r="G88" s="600">
        <f>'RESUMEN REGION'!K88</f>
        <v>0</v>
      </c>
      <c r="H88" s="93"/>
      <c r="I88" s="684" t="str">
        <f t="shared" si="30"/>
        <v/>
      </c>
      <c r="J88" s="685">
        <f>'RESUMEN REGION'!M88</f>
        <v>0</v>
      </c>
      <c r="K88" s="93"/>
      <c r="L88" s="64" t="str">
        <f t="shared" si="31"/>
        <v/>
      </c>
      <c r="M88" s="600">
        <f>'RESUMEN REGION'!I88</f>
        <v>0</v>
      </c>
      <c r="N88" s="93"/>
      <c r="O88" s="64" t="str">
        <f t="shared" si="32"/>
        <v/>
      </c>
      <c r="P88" s="601" t="str">
        <f t="shared" si="33"/>
        <v/>
      </c>
      <c r="Q88" s="601" t="str">
        <f t="shared" si="34"/>
        <v/>
      </c>
      <c r="R88" s="602" t="str">
        <f>+IFERROR(VLOOKUP($B88,'EV ADM FINANCIERA'!$B$11:$AZ$175,4,FALSE),"")</f>
        <v/>
      </c>
      <c r="S88" s="602" t="str">
        <f>+IFERROR(VLOOKUP($B88,'EV ADM FINANCIERA'!$B$11:$AZ$175,S$4,FALSE),"")</f>
        <v/>
      </c>
      <c r="T88" s="602" t="str">
        <f>+IFERROR(VLOOKUP($B88,'EV ADM FINANCIERA'!$B$11:$AZ$175,T$4,FALSE),"")</f>
        <v/>
      </c>
      <c r="U88" s="602" t="str">
        <f>+IFERROR(VLOOKUP($B88,'EV ADM FINANCIERA'!$B$11:$AZ$175,U$4,FALSE),"")</f>
        <v/>
      </c>
      <c r="V88" s="603" t="str">
        <f>+IFERROR(VLOOKUP($B88,'EV ADM FINANCIERA'!$B$11:$AZ$175,V$4,FALSE),"")</f>
        <v/>
      </c>
      <c r="W88" s="601" t="str">
        <f t="shared" si="35"/>
        <v/>
      </c>
      <c r="X88" s="275"/>
      <c r="Y88" s="276"/>
      <c r="Z88" s="605">
        <f t="shared" si="36"/>
        <v>0</v>
      </c>
      <c r="AA88" s="604" t="str">
        <f t="shared" si="24"/>
        <v/>
      </c>
      <c r="AB88" s="93"/>
      <c r="AD88" s="176" t="str">
        <f t="shared" si="37"/>
        <v/>
      </c>
      <c r="AE88" s="176" t="str">
        <f t="shared" si="38"/>
        <v/>
      </c>
      <c r="AF88" s="176" t="str">
        <f t="shared" si="39"/>
        <v/>
      </c>
      <c r="AG88" s="177" t="str">
        <f t="shared" si="40"/>
        <v/>
      </c>
      <c r="AH88" s="147" t="str">
        <f t="shared" si="41"/>
        <v/>
      </c>
      <c r="AI88" s="147"/>
      <c r="AJ88" s="147"/>
      <c r="AK88" s="147"/>
      <c r="AL88" s="147"/>
      <c r="AM88" s="147"/>
      <c r="AN88" s="147"/>
      <c r="AO88" s="147"/>
      <c r="AP88" s="147"/>
      <c r="AQ88" s="147"/>
      <c r="AW88" s="178">
        <f t="shared" si="42"/>
        <v>0</v>
      </c>
      <c r="AX88" s="178">
        <f t="shared" si="43"/>
        <v>0</v>
      </c>
      <c r="AY88" s="62" t="str">
        <f t="shared" si="44"/>
        <v/>
      </c>
      <c r="AZ88" s="122" t="str">
        <f t="shared" si="45"/>
        <v>S/I</v>
      </c>
    </row>
    <row r="89" spans="1:52" x14ac:dyDescent="0.2">
      <c r="A89" s="683">
        <f>'RESUMEN REGION'!A89</f>
        <v>0</v>
      </c>
      <c r="B89" s="683">
        <f>'RESUMEN REGION'!B89</f>
        <v>0</v>
      </c>
      <c r="C89" s="683">
        <f>'RESUMEN REGION'!C89</f>
        <v>0</v>
      </c>
      <c r="D89" s="597">
        <f>'RESUMEN REGION'!E89</f>
        <v>0</v>
      </c>
      <c r="E89" s="598" t="str">
        <f>+IFERROR(VLOOKUP(B89,'RES EVAL. INFORMES'!$B$16:$AD$181,4,FALSE),"")</f>
        <v/>
      </c>
      <c r="F89" s="601" t="str">
        <f t="shared" si="29"/>
        <v/>
      </c>
      <c r="G89" s="600">
        <f>'RESUMEN REGION'!K89</f>
        <v>0</v>
      </c>
      <c r="H89" s="93"/>
      <c r="I89" s="684" t="str">
        <f t="shared" si="30"/>
        <v/>
      </c>
      <c r="J89" s="685">
        <f>'RESUMEN REGION'!M89</f>
        <v>0</v>
      </c>
      <c r="K89" s="93"/>
      <c r="L89" s="64" t="str">
        <f t="shared" si="31"/>
        <v/>
      </c>
      <c r="M89" s="600">
        <f>'RESUMEN REGION'!I89</f>
        <v>0</v>
      </c>
      <c r="N89" s="93"/>
      <c r="O89" s="64" t="str">
        <f t="shared" si="32"/>
        <v/>
      </c>
      <c r="P89" s="601" t="str">
        <f t="shared" si="33"/>
        <v/>
      </c>
      <c r="Q89" s="601" t="str">
        <f t="shared" si="34"/>
        <v/>
      </c>
      <c r="R89" s="602" t="str">
        <f>+IFERROR(VLOOKUP($B89,'EV ADM FINANCIERA'!$B$11:$AZ$175,4,FALSE),"")</f>
        <v/>
      </c>
      <c r="S89" s="602" t="str">
        <f>+IFERROR(VLOOKUP($B89,'EV ADM FINANCIERA'!$B$11:$AZ$175,S$4,FALSE),"")</f>
        <v/>
      </c>
      <c r="T89" s="602" t="str">
        <f>+IFERROR(VLOOKUP($B89,'EV ADM FINANCIERA'!$B$11:$AZ$175,T$4,FALSE),"")</f>
        <v/>
      </c>
      <c r="U89" s="602" t="str">
        <f>+IFERROR(VLOOKUP($B89,'EV ADM FINANCIERA'!$B$11:$AZ$175,U$4,FALSE),"")</f>
        <v/>
      </c>
      <c r="V89" s="603" t="str">
        <f>+IFERROR(VLOOKUP($B89,'EV ADM FINANCIERA'!$B$11:$AZ$175,V$4,FALSE),"")</f>
        <v/>
      </c>
      <c r="W89" s="601" t="str">
        <f t="shared" si="35"/>
        <v/>
      </c>
      <c r="X89" s="275"/>
      <c r="Y89" s="276"/>
      <c r="Z89" s="605">
        <f t="shared" si="36"/>
        <v>0</v>
      </c>
      <c r="AA89" s="604" t="str">
        <f t="shared" si="24"/>
        <v/>
      </c>
      <c r="AB89" s="93"/>
      <c r="AD89" s="176" t="str">
        <f t="shared" si="37"/>
        <v/>
      </c>
      <c r="AE89" s="176" t="str">
        <f t="shared" si="38"/>
        <v/>
      </c>
      <c r="AF89" s="176" t="str">
        <f t="shared" si="39"/>
        <v/>
      </c>
      <c r="AG89" s="177" t="str">
        <f t="shared" si="40"/>
        <v/>
      </c>
      <c r="AH89" s="147" t="str">
        <f t="shared" si="41"/>
        <v/>
      </c>
      <c r="AI89" s="147"/>
      <c r="AJ89" s="147"/>
      <c r="AK89" s="147"/>
      <c r="AL89" s="147"/>
      <c r="AM89" s="147"/>
      <c r="AN89" s="147"/>
      <c r="AO89" s="147"/>
      <c r="AP89" s="147"/>
      <c r="AQ89" s="147"/>
      <c r="AW89" s="178">
        <f t="shared" si="42"/>
        <v>0</v>
      </c>
      <c r="AX89" s="178">
        <f t="shared" si="43"/>
        <v>0</v>
      </c>
      <c r="AY89" s="62" t="str">
        <f t="shared" si="44"/>
        <v/>
      </c>
      <c r="AZ89" s="122" t="str">
        <f t="shared" si="45"/>
        <v>S/I</v>
      </c>
    </row>
    <row r="90" spans="1:52" x14ac:dyDescent="0.2">
      <c r="A90" s="683">
        <f>'RESUMEN REGION'!A90</f>
        <v>0</v>
      </c>
      <c r="B90" s="683">
        <f>'RESUMEN REGION'!B90</f>
        <v>0</v>
      </c>
      <c r="C90" s="683">
        <f>'RESUMEN REGION'!C90</f>
        <v>0</v>
      </c>
      <c r="D90" s="597">
        <f>'RESUMEN REGION'!E90</f>
        <v>0</v>
      </c>
      <c r="E90" s="598" t="str">
        <f>+IFERROR(VLOOKUP(B90,'RES EVAL. INFORMES'!$B$16:$AD$181,4,FALSE),"")</f>
        <v/>
      </c>
      <c r="F90" s="601" t="str">
        <f t="shared" si="29"/>
        <v/>
      </c>
      <c r="G90" s="600">
        <f>'RESUMEN REGION'!K90</f>
        <v>0</v>
      </c>
      <c r="H90" s="93"/>
      <c r="I90" s="684" t="str">
        <f t="shared" si="30"/>
        <v/>
      </c>
      <c r="J90" s="685">
        <f>'RESUMEN REGION'!M90</f>
        <v>0</v>
      </c>
      <c r="K90" s="93"/>
      <c r="L90" s="64" t="str">
        <f t="shared" si="31"/>
        <v/>
      </c>
      <c r="M90" s="600">
        <f>'RESUMEN REGION'!I90</f>
        <v>0</v>
      </c>
      <c r="N90" s="93"/>
      <c r="O90" s="64" t="str">
        <f t="shared" si="32"/>
        <v/>
      </c>
      <c r="P90" s="601" t="str">
        <f t="shared" si="33"/>
        <v/>
      </c>
      <c r="Q90" s="601" t="str">
        <f t="shared" si="34"/>
        <v/>
      </c>
      <c r="R90" s="602" t="str">
        <f>+IFERROR(VLOOKUP($B90,'EV ADM FINANCIERA'!$B$11:$AZ$175,4,FALSE),"")</f>
        <v/>
      </c>
      <c r="S90" s="602" t="str">
        <f>+IFERROR(VLOOKUP($B90,'EV ADM FINANCIERA'!$B$11:$AZ$175,S$4,FALSE),"")</f>
        <v/>
      </c>
      <c r="T90" s="602" t="str">
        <f>+IFERROR(VLOOKUP($B90,'EV ADM FINANCIERA'!$B$11:$AZ$175,T$4,FALSE),"")</f>
        <v/>
      </c>
      <c r="U90" s="602" t="str">
        <f>+IFERROR(VLOOKUP($B90,'EV ADM FINANCIERA'!$B$11:$AZ$175,U$4,FALSE),"")</f>
        <v/>
      </c>
      <c r="V90" s="603" t="str">
        <f>+IFERROR(VLOOKUP($B90,'EV ADM FINANCIERA'!$B$11:$AZ$175,V$4,FALSE),"")</f>
        <v/>
      </c>
      <c r="W90" s="601" t="str">
        <f t="shared" si="35"/>
        <v/>
      </c>
      <c r="X90" s="275"/>
      <c r="Y90" s="276"/>
      <c r="Z90" s="605">
        <f t="shared" si="36"/>
        <v>0</v>
      </c>
      <c r="AA90" s="604" t="str">
        <f t="shared" si="24"/>
        <v/>
      </c>
      <c r="AB90" s="93"/>
      <c r="AD90" s="176" t="str">
        <f t="shared" si="37"/>
        <v/>
      </c>
      <c r="AE90" s="176" t="str">
        <f t="shared" si="38"/>
        <v/>
      </c>
      <c r="AF90" s="176" t="str">
        <f t="shared" si="39"/>
        <v/>
      </c>
      <c r="AG90" s="177" t="str">
        <f t="shared" si="40"/>
        <v/>
      </c>
      <c r="AH90" s="147" t="str">
        <f t="shared" si="41"/>
        <v/>
      </c>
      <c r="AI90" s="147"/>
      <c r="AJ90" s="147"/>
      <c r="AK90" s="147"/>
      <c r="AL90" s="147"/>
      <c r="AM90" s="147"/>
      <c r="AN90" s="147"/>
      <c r="AO90" s="147"/>
      <c r="AP90" s="147"/>
      <c r="AQ90" s="147"/>
      <c r="AW90" s="178">
        <f t="shared" si="42"/>
        <v>0</v>
      </c>
      <c r="AX90" s="178">
        <f t="shared" si="43"/>
        <v>0</v>
      </c>
      <c r="AY90" s="62" t="str">
        <f t="shared" si="44"/>
        <v/>
      </c>
      <c r="AZ90" s="122" t="str">
        <f t="shared" si="45"/>
        <v>S/I</v>
      </c>
    </row>
    <row r="91" spans="1:52" x14ac:dyDescent="0.2">
      <c r="A91" s="683">
        <f>'RESUMEN REGION'!A91</f>
        <v>0</v>
      </c>
      <c r="B91" s="683">
        <f>'RESUMEN REGION'!B91</f>
        <v>0</v>
      </c>
      <c r="C91" s="683">
        <f>'RESUMEN REGION'!C91</f>
        <v>0</v>
      </c>
      <c r="D91" s="597">
        <f>'RESUMEN REGION'!E91</f>
        <v>0</v>
      </c>
      <c r="E91" s="598" t="str">
        <f>+IFERROR(VLOOKUP(B91,'RES EVAL. INFORMES'!$B$16:$AD$181,4,FALSE),"")</f>
        <v/>
      </c>
      <c r="F91" s="601" t="str">
        <f t="shared" si="29"/>
        <v/>
      </c>
      <c r="G91" s="600">
        <f>'RESUMEN REGION'!K91</f>
        <v>0</v>
      </c>
      <c r="H91" s="93"/>
      <c r="I91" s="684" t="str">
        <f t="shared" si="30"/>
        <v/>
      </c>
      <c r="J91" s="685">
        <f>'RESUMEN REGION'!M91</f>
        <v>0</v>
      </c>
      <c r="K91" s="93"/>
      <c r="L91" s="64" t="str">
        <f t="shared" si="31"/>
        <v/>
      </c>
      <c r="M91" s="600">
        <f>'RESUMEN REGION'!I91</f>
        <v>0</v>
      </c>
      <c r="N91" s="93"/>
      <c r="O91" s="64" t="str">
        <f t="shared" si="32"/>
        <v/>
      </c>
      <c r="P91" s="601" t="str">
        <f t="shared" si="33"/>
        <v/>
      </c>
      <c r="Q91" s="601" t="str">
        <f t="shared" si="34"/>
        <v/>
      </c>
      <c r="R91" s="602" t="str">
        <f>+IFERROR(VLOOKUP($B91,'EV ADM FINANCIERA'!$B$11:$AZ$175,4,FALSE),"")</f>
        <v/>
      </c>
      <c r="S91" s="602" t="str">
        <f>+IFERROR(VLOOKUP($B91,'EV ADM FINANCIERA'!$B$11:$AZ$175,S$4,FALSE),"")</f>
        <v/>
      </c>
      <c r="T91" s="602" t="str">
        <f>+IFERROR(VLOOKUP($B91,'EV ADM FINANCIERA'!$B$11:$AZ$175,T$4,FALSE),"")</f>
        <v/>
      </c>
      <c r="U91" s="602" t="str">
        <f>+IFERROR(VLOOKUP($B91,'EV ADM FINANCIERA'!$B$11:$AZ$175,U$4,FALSE),"")</f>
        <v/>
      </c>
      <c r="V91" s="603" t="str">
        <f>+IFERROR(VLOOKUP($B91,'EV ADM FINANCIERA'!$B$11:$AZ$175,V$4,FALSE),"")</f>
        <v/>
      </c>
      <c r="W91" s="601" t="str">
        <f t="shared" si="35"/>
        <v/>
      </c>
      <c r="X91" s="275"/>
      <c r="Y91" s="276"/>
      <c r="Z91" s="605">
        <f t="shared" si="36"/>
        <v>0</v>
      </c>
      <c r="AA91" s="604" t="str">
        <f t="shared" si="24"/>
        <v/>
      </c>
      <c r="AB91" s="93"/>
      <c r="AD91" s="176" t="str">
        <f t="shared" si="37"/>
        <v/>
      </c>
      <c r="AE91" s="176" t="str">
        <f t="shared" si="38"/>
        <v/>
      </c>
      <c r="AF91" s="176" t="str">
        <f t="shared" si="39"/>
        <v/>
      </c>
      <c r="AG91" s="177" t="str">
        <f t="shared" si="40"/>
        <v/>
      </c>
      <c r="AH91" s="147" t="str">
        <f t="shared" si="41"/>
        <v/>
      </c>
      <c r="AI91" s="147"/>
      <c r="AJ91" s="147"/>
      <c r="AK91" s="147"/>
      <c r="AL91" s="147"/>
      <c r="AM91" s="147"/>
      <c r="AN91" s="147"/>
      <c r="AO91" s="147"/>
      <c r="AP91" s="147"/>
      <c r="AQ91" s="147"/>
      <c r="AW91" s="178">
        <f t="shared" si="42"/>
        <v>0</v>
      </c>
      <c r="AX91" s="178">
        <f t="shared" si="43"/>
        <v>0</v>
      </c>
      <c r="AY91" s="62" t="str">
        <f t="shared" si="44"/>
        <v/>
      </c>
      <c r="AZ91" s="122" t="str">
        <f t="shared" si="45"/>
        <v>S/I</v>
      </c>
    </row>
    <row r="92" spans="1:52" x14ac:dyDescent="0.2">
      <c r="A92" s="683">
        <f>'RESUMEN REGION'!A92</f>
        <v>0</v>
      </c>
      <c r="B92" s="683">
        <f>'RESUMEN REGION'!B92</f>
        <v>0</v>
      </c>
      <c r="C92" s="683">
        <f>'RESUMEN REGION'!C92</f>
        <v>0</v>
      </c>
      <c r="D92" s="597">
        <f>'RESUMEN REGION'!E92</f>
        <v>0</v>
      </c>
      <c r="E92" s="598" t="str">
        <f>+IFERROR(VLOOKUP(B92,'RES EVAL. INFORMES'!$B$16:$AD$181,4,FALSE),"")</f>
        <v/>
      </c>
      <c r="F92" s="601" t="str">
        <f t="shared" si="29"/>
        <v/>
      </c>
      <c r="G92" s="600">
        <f>'RESUMEN REGION'!K92</f>
        <v>0</v>
      </c>
      <c r="H92" s="93"/>
      <c r="I92" s="684" t="str">
        <f t="shared" si="30"/>
        <v/>
      </c>
      <c r="J92" s="685">
        <f>'RESUMEN REGION'!M92</f>
        <v>0</v>
      </c>
      <c r="K92" s="93"/>
      <c r="L92" s="64" t="str">
        <f t="shared" si="31"/>
        <v/>
      </c>
      <c r="M92" s="600">
        <f>'RESUMEN REGION'!I92</f>
        <v>0</v>
      </c>
      <c r="N92" s="93"/>
      <c r="O92" s="64" t="str">
        <f t="shared" si="32"/>
        <v/>
      </c>
      <c r="P92" s="601" t="str">
        <f t="shared" si="33"/>
        <v/>
      </c>
      <c r="Q92" s="601" t="str">
        <f t="shared" si="34"/>
        <v/>
      </c>
      <c r="R92" s="602" t="str">
        <f>+IFERROR(VLOOKUP($B92,'EV ADM FINANCIERA'!$B$11:$AZ$175,4,FALSE),"")</f>
        <v/>
      </c>
      <c r="S92" s="602" t="str">
        <f>+IFERROR(VLOOKUP($B92,'EV ADM FINANCIERA'!$B$11:$AZ$175,S$4,FALSE),"")</f>
        <v/>
      </c>
      <c r="T92" s="602" t="str">
        <f>+IFERROR(VLOOKUP($B92,'EV ADM FINANCIERA'!$B$11:$AZ$175,T$4,FALSE),"")</f>
        <v/>
      </c>
      <c r="U92" s="602" t="str">
        <f>+IFERROR(VLOOKUP($B92,'EV ADM FINANCIERA'!$B$11:$AZ$175,U$4,FALSE),"")</f>
        <v/>
      </c>
      <c r="V92" s="603" t="str">
        <f>+IFERROR(VLOOKUP($B92,'EV ADM FINANCIERA'!$B$11:$AZ$175,V$4,FALSE),"")</f>
        <v/>
      </c>
      <c r="W92" s="601" t="str">
        <f t="shared" si="35"/>
        <v/>
      </c>
      <c r="X92" s="275"/>
      <c r="Y92" s="276"/>
      <c r="Z92" s="605">
        <f t="shared" si="36"/>
        <v>0</v>
      </c>
      <c r="AA92" s="604" t="str">
        <f t="shared" si="24"/>
        <v/>
      </c>
      <c r="AB92" s="93"/>
      <c r="AD92" s="176" t="str">
        <f t="shared" si="37"/>
        <v/>
      </c>
      <c r="AE92" s="176" t="str">
        <f t="shared" si="38"/>
        <v/>
      </c>
      <c r="AF92" s="176" t="str">
        <f t="shared" si="39"/>
        <v/>
      </c>
      <c r="AG92" s="177" t="str">
        <f t="shared" si="40"/>
        <v/>
      </c>
      <c r="AH92" s="147" t="str">
        <f t="shared" si="41"/>
        <v/>
      </c>
      <c r="AI92" s="147"/>
      <c r="AJ92" s="147"/>
      <c r="AK92" s="147"/>
      <c r="AL92" s="147"/>
      <c r="AM92" s="147"/>
      <c r="AN92" s="147"/>
      <c r="AO92" s="147"/>
      <c r="AP92" s="147"/>
      <c r="AQ92" s="147"/>
      <c r="AW92" s="178">
        <f t="shared" si="42"/>
        <v>0</v>
      </c>
      <c r="AX92" s="178">
        <f t="shared" si="43"/>
        <v>0</v>
      </c>
      <c r="AY92" s="62" t="str">
        <f t="shared" si="44"/>
        <v/>
      </c>
      <c r="AZ92" s="122" t="str">
        <f t="shared" si="45"/>
        <v>S/I</v>
      </c>
    </row>
    <row r="93" spans="1:52" x14ac:dyDescent="0.2">
      <c r="A93" s="683">
        <f>'RESUMEN REGION'!A93</f>
        <v>0</v>
      </c>
      <c r="B93" s="683">
        <f>'RESUMEN REGION'!B93</f>
        <v>0</v>
      </c>
      <c r="C93" s="683">
        <f>'RESUMEN REGION'!C93</f>
        <v>0</v>
      </c>
      <c r="D93" s="597">
        <f>'RESUMEN REGION'!E93</f>
        <v>0</v>
      </c>
      <c r="E93" s="598" t="str">
        <f>+IFERROR(VLOOKUP(B93,'RES EVAL. INFORMES'!$B$16:$AD$181,4,FALSE),"")</f>
        <v/>
      </c>
      <c r="F93" s="601" t="str">
        <f t="shared" si="29"/>
        <v/>
      </c>
      <c r="G93" s="600">
        <f>'RESUMEN REGION'!K93</f>
        <v>0</v>
      </c>
      <c r="H93" s="93"/>
      <c r="I93" s="684" t="str">
        <f t="shared" si="30"/>
        <v/>
      </c>
      <c r="J93" s="685">
        <f>'RESUMEN REGION'!M93</f>
        <v>0</v>
      </c>
      <c r="K93" s="93"/>
      <c r="L93" s="64" t="str">
        <f t="shared" si="31"/>
        <v/>
      </c>
      <c r="M93" s="600">
        <f>'RESUMEN REGION'!I93</f>
        <v>0</v>
      </c>
      <c r="N93" s="93"/>
      <c r="O93" s="64" t="str">
        <f t="shared" si="32"/>
        <v/>
      </c>
      <c r="P93" s="601" t="str">
        <f t="shared" si="33"/>
        <v/>
      </c>
      <c r="Q93" s="601" t="str">
        <f t="shared" si="34"/>
        <v/>
      </c>
      <c r="R93" s="602" t="str">
        <f>+IFERROR(VLOOKUP($B93,'EV ADM FINANCIERA'!$B$11:$AZ$175,4,FALSE),"")</f>
        <v/>
      </c>
      <c r="S93" s="602" t="str">
        <f>+IFERROR(VLOOKUP($B93,'EV ADM FINANCIERA'!$B$11:$AZ$175,S$4,FALSE),"")</f>
        <v/>
      </c>
      <c r="T93" s="602" t="str">
        <f>+IFERROR(VLOOKUP($B93,'EV ADM FINANCIERA'!$B$11:$AZ$175,T$4,FALSE),"")</f>
        <v/>
      </c>
      <c r="U93" s="602" t="str">
        <f>+IFERROR(VLOOKUP($B93,'EV ADM FINANCIERA'!$B$11:$AZ$175,U$4,FALSE),"")</f>
        <v/>
      </c>
      <c r="V93" s="603" t="str">
        <f>+IFERROR(VLOOKUP($B93,'EV ADM FINANCIERA'!$B$11:$AZ$175,V$4,FALSE),"")</f>
        <v/>
      </c>
      <c r="W93" s="601" t="str">
        <f t="shared" si="35"/>
        <v/>
      </c>
      <c r="X93" s="275"/>
      <c r="Y93" s="276"/>
      <c r="Z93" s="605">
        <f t="shared" si="36"/>
        <v>0</v>
      </c>
      <c r="AA93" s="604" t="str">
        <f t="shared" si="24"/>
        <v/>
      </c>
      <c r="AB93" s="93"/>
      <c r="AD93" s="176" t="str">
        <f t="shared" si="37"/>
        <v/>
      </c>
      <c r="AE93" s="176" t="str">
        <f t="shared" si="38"/>
        <v/>
      </c>
      <c r="AF93" s="176" t="str">
        <f t="shared" si="39"/>
        <v/>
      </c>
      <c r="AG93" s="177" t="str">
        <f t="shared" si="40"/>
        <v/>
      </c>
      <c r="AH93" s="147" t="str">
        <f t="shared" si="41"/>
        <v/>
      </c>
      <c r="AI93" s="147"/>
      <c r="AJ93" s="147"/>
      <c r="AK93" s="147"/>
      <c r="AL93" s="147"/>
      <c r="AM93" s="147"/>
      <c r="AN93" s="147"/>
      <c r="AO93" s="147"/>
      <c r="AP93" s="147"/>
      <c r="AQ93" s="147"/>
      <c r="AW93" s="178">
        <f t="shared" si="42"/>
        <v>0</v>
      </c>
      <c r="AX93" s="178">
        <f t="shared" si="43"/>
        <v>0</v>
      </c>
      <c r="AY93" s="62" t="str">
        <f t="shared" si="44"/>
        <v/>
      </c>
      <c r="AZ93" s="122" t="str">
        <f t="shared" si="45"/>
        <v>S/I</v>
      </c>
    </row>
    <row r="94" spans="1:52" x14ac:dyDescent="0.2">
      <c r="A94" s="683">
        <f>'RESUMEN REGION'!A94</f>
        <v>0</v>
      </c>
      <c r="B94" s="683">
        <f>'RESUMEN REGION'!B94</f>
        <v>0</v>
      </c>
      <c r="C94" s="683">
        <f>'RESUMEN REGION'!C94</f>
        <v>0</v>
      </c>
      <c r="D94" s="597">
        <f>'RESUMEN REGION'!E94</f>
        <v>0</v>
      </c>
      <c r="E94" s="598" t="str">
        <f>+IFERROR(VLOOKUP(B94,'RES EVAL. INFORMES'!$B$16:$AD$181,4,FALSE),"")</f>
        <v/>
      </c>
      <c r="F94" s="601" t="str">
        <f t="shared" si="29"/>
        <v/>
      </c>
      <c r="G94" s="600">
        <f>'RESUMEN REGION'!K94</f>
        <v>0</v>
      </c>
      <c r="H94" s="93"/>
      <c r="I94" s="684" t="str">
        <f t="shared" si="30"/>
        <v/>
      </c>
      <c r="J94" s="685">
        <f>'RESUMEN REGION'!M94</f>
        <v>0</v>
      </c>
      <c r="K94" s="93"/>
      <c r="L94" s="64" t="str">
        <f t="shared" si="31"/>
        <v/>
      </c>
      <c r="M94" s="600">
        <f>'RESUMEN REGION'!I94</f>
        <v>0</v>
      </c>
      <c r="N94" s="93"/>
      <c r="O94" s="64" t="str">
        <f t="shared" si="32"/>
        <v/>
      </c>
      <c r="P94" s="601" t="str">
        <f t="shared" si="33"/>
        <v/>
      </c>
      <c r="Q94" s="601" t="str">
        <f t="shared" si="34"/>
        <v/>
      </c>
      <c r="R94" s="602" t="str">
        <f>+IFERROR(VLOOKUP($B94,'EV ADM FINANCIERA'!$B$11:$AZ$175,4,FALSE),"")</f>
        <v/>
      </c>
      <c r="S94" s="602" t="str">
        <f>+IFERROR(VLOOKUP($B94,'EV ADM FINANCIERA'!$B$11:$AZ$175,S$4,FALSE),"")</f>
        <v/>
      </c>
      <c r="T94" s="602" t="str">
        <f>+IFERROR(VLOOKUP($B94,'EV ADM FINANCIERA'!$B$11:$AZ$175,T$4,FALSE),"")</f>
        <v/>
      </c>
      <c r="U94" s="602" t="str">
        <f>+IFERROR(VLOOKUP($B94,'EV ADM FINANCIERA'!$B$11:$AZ$175,U$4,FALSE),"")</f>
        <v/>
      </c>
      <c r="V94" s="603" t="str">
        <f>+IFERROR(VLOOKUP($B94,'EV ADM FINANCIERA'!$B$11:$AZ$175,V$4,FALSE),"")</f>
        <v/>
      </c>
      <c r="W94" s="601" t="str">
        <f t="shared" si="35"/>
        <v/>
      </c>
      <c r="X94" s="275"/>
      <c r="Y94" s="276"/>
      <c r="Z94" s="605">
        <f t="shared" si="36"/>
        <v>0</v>
      </c>
      <c r="AA94" s="604" t="str">
        <f t="shared" si="24"/>
        <v/>
      </c>
      <c r="AB94" s="93"/>
      <c r="AD94" s="176" t="str">
        <f t="shared" si="37"/>
        <v/>
      </c>
      <c r="AE94" s="176" t="str">
        <f t="shared" si="38"/>
        <v/>
      </c>
      <c r="AF94" s="176" t="str">
        <f t="shared" si="39"/>
        <v/>
      </c>
      <c r="AG94" s="177" t="str">
        <f t="shared" si="40"/>
        <v/>
      </c>
      <c r="AH94" s="147" t="str">
        <f t="shared" si="41"/>
        <v/>
      </c>
      <c r="AI94" s="147"/>
      <c r="AJ94" s="147"/>
      <c r="AK94" s="147"/>
      <c r="AL94" s="147"/>
      <c r="AM94" s="147"/>
      <c r="AN94" s="147"/>
      <c r="AO94" s="147"/>
      <c r="AP94" s="147"/>
      <c r="AQ94" s="147"/>
      <c r="AW94" s="178">
        <f t="shared" si="42"/>
        <v>0</v>
      </c>
      <c r="AX94" s="178">
        <f t="shared" si="43"/>
        <v>0</v>
      </c>
      <c r="AY94" s="62" t="str">
        <f t="shared" si="44"/>
        <v/>
      </c>
      <c r="AZ94" s="122" t="str">
        <f t="shared" si="45"/>
        <v>S/I</v>
      </c>
    </row>
    <row r="95" spans="1:52" x14ac:dyDescent="0.2">
      <c r="A95" s="683">
        <f>'RESUMEN REGION'!A95</f>
        <v>0</v>
      </c>
      <c r="B95" s="683">
        <f>'RESUMEN REGION'!B95</f>
        <v>0</v>
      </c>
      <c r="C95" s="683">
        <f>'RESUMEN REGION'!C95</f>
        <v>0</v>
      </c>
      <c r="D95" s="597">
        <f>'RESUMEN REGION'!E95</f>
        <v>0</v>
      </c>
      <c r="E95" s="598" t="str">
        <f>+IFERROR(VLOOKUP(B95,'RES EVAL. INFORMES'!$B$16:$AD$181,4,FALSE),"")</f>
        <v/>
      </c>
      <c r="F95" s="601" t="str">
        <f t="shared" si="29"/>
        <v/>
      </c>
      <c r="G95" s="600">
        <f>'RESUMEN REGION'!K95</f>
        <v>0</v>
      </c>
      <c r="H95" s="93"/>
      <c r="I95" s="684" t="str">
        <f t="shared" si="30"/>
        <v/>
      </c>
      <c r="J95" s="685">
        <f>'RESUMEN REGION'!M95</f>
        <v>0</v>
      </c>
      <c r="K95" s="93"/>
      <c r="L95" s="64" t="str">
        <f t="shared" si="31"/>
        <v/>
      </c>
      <c r="M95" s="600">
        <f>'RESUMEN REGION'!I95</f>
        <v>0</v>
      </c>
      <c r="N95" s="93"/>
      <c r="O95" s="64" t="str">
        <f t="shared" si="32"/>
        <v/>
      </c>
      <c r="P95" s="601" t="str">
        <f t="shared" si="33"/>
        <v/>
      </c>
      <c r="Q95" s="601" t="str">
        <f t="shared" si="34"/>
        <v/>
      </c>
      <c r="R95" s="602" t="str">
        <f>+IFERROR(VLOOKUP($B95,'EV ADM FINANCIERA'!$B$11:$AZ$175,4,FALSE),"")</f>
        <v/>
      </c>
      <c r="S95" s="602" t="str">
        <f>+IFERROR(VLOOKUP($B95,'EV ADM FINANCIERA'!$B$11:$AZ$175,S$4,FALSE),"")</f>
        <v/>
      </c>
      <c r="T95" s="602" t="str">
        <f>+IFERROR(VLOOKUP($B95,'EV ADM FINANCIERA'!$B$11:$AZ$175,T$4,FALSE),"")</f>
        <v/>
      </c>
      <c r="U95" s="602" t="str">
        <f>+IFERROR(VLOOKUP($B95,'EV ADM FINANCIERA'!$B$11:$AZ$175,U$4,FALSE),"")</f>
        <v/>
      </c>
      <c r="V95" s="603" t="str">
        <f>+IFERROR(VLOOKUP($B95,'EV ADM FINANCIERA'!$B$11:$AZ$175,V$4,FALSE),"")</f>
        <v/>
      </c>
      <c r="W95" s="601" t="str">
        <f t="shared" si="35"/>
        <v/>
      </c>
      <c r="X95" s="275"/>
      <c r="Y95" s="276"/>
      <c r="Z95" s="605">
        <f t="shared" si="36"/>
        <v>0</v>
      </c>
      <c r="AA95" s="604" t="str">
        <f t="shared" si="24"/>
        <v/>
      </c>
      <c r="AB95" s="93"/>
      <c r="AD95" s="176" t="str">
        <f t="shared" si="37"/>
        <v/>
      </c>
      <c r="AE95" s="176" t="str">
        <f t="shared" si="38"/>
        <v/>
      </c>
      <c r="AF95" s="176" t="str">
        <f t="shared" si="39"/>
        <v/>
      </c>
      <c r="AG95" s="177" t="str">
        <f t="shared" si="40"/>
        <v/>
      </c>
      <c r="AH95" s="147" t="str">
        <f t="shared" si="41"/>
        <v/>
      </c>
      <c r="AI95" s="147"/>
      <c r="AJ95" s="147"/>
      <c r="AK95" s="147"/>
      <c r="AL95" s="147"/>
      <c r="AM95" s="147"/>
      <c r="AN95" s="147"/>
      <c r="AO95" s="147"/>
      <c r="AP95" s="147"/>
      <c r="AQ95" s="147"/>
      <c r="AW95" s="178">
        <f t="shared" si="42"/>
        <v>0</v>
      </c>
      <c r="AX95" s="178">
        <f t="shared" si="43"/>
        <v>0</v>
      </c>
      <c r="AY95" s="62" t="str">
        <f t="shared" si="44"/>
        <v/>
      </c>
      <c r="AZ95" s="122" t="str">
        <f t="shared" si="45"/>
        <v>S/I</v>
      </c>
    </row>
    <row r="96" spans="1:52" x14ac:dyDescent="0.2">
      <c r="A96" s="683">
        <f>'RESUMEN REGION'!A96</f>
        <v>0</v>
      </c>
      <c r="B96" s="683">
        <f>'RESUMEN REGION'!B96</f>
        <v>0</v>
      </c>
      <c r="C96" s="683">
        <f>'RESUMEN REGION'!C96</f>
        <v>0</v>
      </c>
      <c r="D96" s="597">
        <f>'RESUMEN REGION'!E96</f>
        <v>0</v>
      </c>
      <c r="E96" s="598" t="str">
        <f>+IFERROR(VLOOKUP(B96,'RES EVAL. INFORMES'!$B$16:$AD$181,4,FALSE),"")</f>
        <v/>
      </c>
      <c r="F96" s="601" t="str">
        <f t="shared" si="29"/>
        <v/>
      </c>
      <c r="G96" s="600">
        <f>'RESUMEN REGION'!K96</f>
        <v>0</v>
      </c>
      <c r="H96" s="93"/>
      <c r="I96" s="684" t="str">
        <f t="shared" si="30"/>
        <v/>
      </c>
      <c r="J96" s="685">
        <f>'RESUMEN REGION'!M96</f>
        <v>0</v>
      </c>
      <c r="K96" s="93"/>
      <c r="L96" s="64" t="str">
        <f t="shared" si="31"/>
        <v/>
      </c>
      <c r="M96" s="600">
        <f>'RESUMEN REGION'!I96</f>
        <v>0</v>
      </c>
      <c r="N96" s="93"/>
      <c r="O96" s="64" t="str">
        <f t="shared" si="32"/>
        <v/>
      </c>
      <c r="P96" s="601" t="str">
        <f t="shared" si="33"/>
        <v/>
      </c>
      <c r="Q96" s="601" t="str">
        <f t="shared" si="34"/>
        <v/>
      </c>
      <c r="R96" s="602" t="str">
        <f>+IFERROR(VLOOKUP($B96,'EV ADM FINANCIERA'!$B$11:$AZ$175,4,FALSE),"")</f>
        <v/>
      </c>
      <c r="S96" s="602" t="str">
        <f>+IFERROR(VLOOKUP($B96,'EV ADM FINANCIERA'!$B$11:$AZ$175,S$4,FALSE),"")</f>
        <v/>
      </c>
      <c r="T96" s="602" t="str">
        <f>+IFERROR(VLOOKUP($B96,'EV ADM FINANCIERA'!$B$11:$AZ$175,T$4,FALSE),"")</f>
        <v/>
      </c>
      <c r="U96" s="602" t="str">
        <f>+IFERROR(VLOOKUP($B96,'EV ADM FINANCIERA'!$B$11:$AZ$175,U$4,FALSE),"")</f>
        <v/>
      </c>
      <c r="V96" s="603" t="str">
        <f>+IFERROR(VLOOKUP($B96,'EV ADM FINANCIERA'!$B$11:$AZ$175,V$4,FALSE),"")</f>
        <v/>
      </c>
      <c r="W96" s="601" t="str">
        <f t="shared" si="35"/>
        <v/>
      </c>
      <c r="X96" s="275"/>
      <c r="Y96" s="276"/>
      <c r="Z96" s="605">
        <f t="shared" si="36"/>
        <v>0</v>
      </c>
      <c r="AA96" s="604" t="str">
        <f t="shared" si="24"/>
        <v/>
      </c>
      <c r="AB96" s="93"/>
      <c r="AD96" s="176" t="str">
        <f t="shared" si="37"/>
        <v/>
      </c>
      <c r="AE96" s="176" t="str">
        <f t="shared" si="38"/>
        <v/>
      </c>
      <c r="AF96" s="176" t="str">
        <f t="shared" si="39"/>
        <v/>
      </c>
      <c r="AG96" s="177" t="str">
        <f t="shared" si="40"/>
        <v/>
      </c>
      <c r="AH96" s="147" t="str">
        <f t="shared" si="41"/>
        <v/>
      </c>
      <c r="AI96" s="147"/>
      <c r="AJ96" s="147"/>
      <c r="AK96" s="147"/>
      <c r="AL96" s="147"/>
      <c r="AM96" s="147"/>
      <c r="AN96" s="147"/>
      <c r="AO96" s="147"/>
      <c r="AP96" s="147"/>
      <c r="AQ96" s="147"/>
      <c r="AW96" s="178">
        <f t="shared" si="42"/>
        <v>0</v>
      </c>
      <c r="AX96" s="178">
        <f t="shared" si="43"/>
        <v>0</v>
      </c>
      <c r="AY96" s="62" t="str">
        <f t="shared" si="44"/>
        <v/>
      </c>
      <c r="AZ96" s="122" t="str">
        <f t="shared" si="45"/>
        <v>S/I</v>
      </c>
    </row>
    <row r="97" spans="1:52" x14ac:dyDescent="0.2">
      <c r="A97" s="683">
        <f>'RESUMEN REGION'!A97</f>
        <v>0</v>
      </c>
      <c r="B97" s="683">
        <f>'RESUMEN REGION'!B97</f>
        <v>0</v>
      </c>
      <c r="C97" s="683">
        <f>'RESUMEN REGION'!C97</f>
        <v>0</v>
      </c>
      <c r="D97" s="597">
        <f>'RESUMEN REGION'!E97</f>
        <v>0</v>
      </c>
      <c r="E97" s="598" t="str">
        <f>+IFERROR(VLOOKUP(B97,'RES EVAL. INFORMES'!$B$16:$AD$181,4,FALSE),"")</f>
        <v/>
      </c>
      <c r="F97" s="601" t="str">
        <f t="shared" si="29"/>
        <v/>
      </c>
      <c r="G97" s="600">
        <f>'RESUMEN REGION'!K97</f>
        <v>0</v>
      </c>
      <c r="H97" s="93"/>
      <c r="I97" s="684" t="str">
        <f t="shared" si="30"/>
        <v/>
      </c>
      <c r="J97" s="685">
        <f>'RESUMEN REGION'!M97</f>
        <v>0</v>
      </c>
      <c r="K97" s="93"/>
      <c r="L97" s="64" t="str">
        <f t="shared" si="31"/>
        <v/>
      </c>
      <c r="M97" s="600">
        <f>'RESUMEN REGION'!I97</f>
        <v>0</v>
      </c>
      <c r="N97" s="93"/>
      <c r="O97" s="64" t="str">
        <f t="shared" si="32"/>
        <v/>
      </c>
      <c r="P97" s="601" t="str">
        <f t="shared" si="33"/>
        <v/>
      </c>
      <c r="Q97" s="601" t="str">
        <f t="shared" si="34"/>
        <v/>
      </c>
      <c r="R97" s="602" t="str">
        <f>+IFERROR(VLOOKUP($B97,'EV ADM FINANCIERA'!$B$11:$AZ$175,4,FALSE),"")</f>
        <v/>
      </c>
      <c r="S97" s="602" t="str">
        <f>+IFERROR(VLOOKUP($B97,'EV ADM FINANCIERA'!$B$11:$AZ$175,S$4,FALSE),"")</f>
        <v/>
      </c>
      <c r="T97" s="602" t="str">
        <f>+IFERROR(VLOOKUP($B97,'EV ADM FINANCIERA'!$B$11:$AZ$175,T$4,FALSE),"")</f>
        <v/>
      </c>
      <c r="U97" s="602" t="str">
        <f>+IFERROR(VLOOKUP($B97,'EV ADM FINANCIERA'!$B$11:$AZ$175,U$4,FALSE),"")</f>
        <v/>
      </c>
      <c r="V97" s="603" t="str">
        <f>+IFERROR(VLOOKUP($B97,'EV ADM FINANCIERA'!$B$11:$AZ$175,V$4,FALSE),"")</f>
        <v/>
      </c>
      <c r="W97" s="601" t="str">
        <f t="shared" si="35"/>
        <v/>
      </c>
      <c r="X97" s="275"/>
      <c r="Y97" s="276"/>
      <c r="Z97" s="605">
        <f t="shared" si="36"/>
        <v>0</v>
      </c>
      <c r="AA97" s="604" t="str">
        <f t="shared" si="24"/>
        <v/>
      </c>
      <c r="AB97" s="93"/>
      <c r="AD97" s="176" t="str">
        <f t="shared" si="37"/>
        <v/>
      </c>
      <c r="AE97" s="176" t="str">
        <f t="shared" si="38"/>
        <v/>
      </c>
      <c r="AF97" s="176" t="str">
        <f t="shared" si="39"/>
        <v/>
      </c>
      <c r="AG97" s="177" t="str">
        <f t="shared" si="40"/>
        <v/>
      </c>
      <c r="AH97" s="147" t="str">
        <f t="shared" si="41"/>
        <v/>
      </c>
      <c r="AI97" s="147"/>
      <c r="AJ97" s="147"/>
      <c r="AK97" s="147"/>
      <c r="AL97" s="147"/>
      <c r="AM97" s="147"/>
      <c r="AN97" s="147"/>
      <c r="AO97" s="147"/>
      <c r="AP97" s="147"/>
      <c r="AQ97" s="147"/>
      <c r="AW97" s="178">
        <f t="shared" si="42"/>
        <v>0</v>
      </c>
      <c r="AX97" s="178">
        <f t="shared" si="43"/>
        <v>0</v>
      </c>
      <c r="AY97" s="62" t="str">
        <f t="shared" si="44"/>
        <v/>
      </c>
      <c r="AZ97" s="122" t="str">
        <f t="shared" si="45"/>
        <v>S/I</v>
      </c>
    </row>
    <row r="98" spans="1:52" x14ac:dyDescent="0.2">
      <c r="A98" s="683">
        <f>'RESUMEN REGION'!A98</f>
        <v>0</v>
      </c>
      <c r="B98" s="683">
        <f>'RESUMEN REGION'!B98</f>
        <v>0</v>
      </c>
      <c r="C98" s="683">
        <f>'RESUMEN REGION'!C98</f>
        <v>0</v>
      </c>
      <c r="D98" s="597">
        <f>'RESUMEN REGION'!E98</f>
        <v>0</v>
      </c>
      <c r="E98" s="598" t="str">
        <f>+IFERROR(VLOOKUP(B98,'RES EVAL. INFORMES'!$B$16:$AD$181,4,FALSE),"")</f>
        <v/>
      </c>
      <c r="F98" s="601" t="str">
        <f t="shared" si="29"/>
        <v/>
      </c>
      <c r="G98" s="600">
        <f>'RESUMEN REGION'!K98</f>
        <v>0</v>
      </c>
      <c r="H98" s="93"/>
      <c r="I98" s="684" t="str">
        <f t="shared" si="30"/>
        <v/>
      </c>
      <c r="J98" s="685">
        <f>'RESUMEN REGION'!M98</f>
        <v>0</v>
      </c>
      <c r="K98" s="93"/>
      <c r="L98" s="64" t="str">
        <f t="shared" si="31"/>
        <v/>
      </c>
      <c r="M98" s="600">
        <f>'RESUMEN REGION'!I98</f>
        <v>0</v>
      </c>
      <c r="N98" s="93"/>
      <c r="O98" s="64" t="str">
        <f t="shared" si="32"/>
        <v/>
      </c>
      <c r="P98" s="601" t="str">
        <f t="shared" si="33"/>
        <v/>
      </c>
      <c r="Q98" s="601" t="str">
        <f t="shared" si="34"/>
        <v/>
      </c>
      <c r="R98" s="602" t="str">
        <f>+IFERROR(VLOOKUP($B98,'EV ADM FINANCIERA'!$B$11:$AZ$175,4,FALSE),"")</f>
        <v/>
      </c>
      <c r="S98" s="602" t="str">
        <f>+IFERROR(VLOOKUP($B98,'EV ADM FINANCIERA'!$B$11:$AZ$175,S$4,FALSE),"")</f>
        <v/>
      </c>
      <c r="T98" s="602" t="str">
        <f>+IFERROR(VLOOKUP($B98,'EV ADM FINANCIERA'!$B$11:$AZ$175,T$4,FALSE),"")</f>
        <v/>
      </c>
      <c r="U98" s="602" t="str">
        <f>+IFERROR(VLOOKUP($B98,'EV ADM FINANCIERA'!$B$11:$AZ$175,U$4,FALSE),"")</f>
        <v/>
      </c>
      <c r="V98" s="603" t="str">
        <f>+IFERROR(VLOOKUP($B98,'EV ADM FINANCIERA'!$B$11:$AZ$175,V$4,FALSE),"")</f>
        <v/>
      </c>
      <c r="W98" s="601" t="str">
        <f t="shared" si="35"/>
        <v/>
      </c>
      <c r="X98" s="275"/>
      <c r="Y98" s="276"/>
      <c r="Z98" s="605">
        <f t="shared" si="36"/>
        <v>0</v>
      </c>
      <c r="AA98" s="604" t="str">
        <f t="shared" si="24"/>
        <v/>
      </c>
      <c r="AB98" s="93"/>
      <c r="AD98" s="176" t="str">
        <f t="shared" si="37"/>
        <v/>
      </c>
      <c r="AE98" s="176" t="str">
        <f t="shared" si="38"/>
        <v/>
      </c>
      <c r="AF98" s="176" t="str">
        <f t="shared" si="39"/>
        <v/>
      </c>
      <c r="AG98" s="177" t="str">
        <f t="shared" si="40"/>
        <v/>
      </c>
      <c r="AH98" s="147" t="str">
        <f t="shared" si="41"/>
        <v/>
      </c>
      <c r="AI98" s="147"/>
      <c r="AJ98" s="147"/>
      <c r="AK98" s="147"/>
      <c r="AL98" s="147"/>
      <c r="AM98" s="147"/>
      <c r="AN98" s="147"/>
      <c r="AO98" s="147"/>
      <c r="AP98" s="147"/>
      <c r="AQ98" s="147"/>
      <c r="AW98" s="178">
        <f t="shared" si="42"/>
        <v>0</v>
      </c>
      <c r="AX98" s="178">
        <f t="shared" si="43"/>
        <v>0</v>
      </c>
      <c r="AY98" s="62" t="str">
        <f t="shared" si="44"/>
        <v/>
      </c>
      <c r="AZ98" s="122" t="str">
        <f t="shared" si="45"/>
        <v>S/I</v>
      </c>
    </row>
    <row r="99" spans="1:52" x14ac:dyDescent="0.2">
      <c r="A99" s="683">
        <f>'RESUMEN REGION'!A99</f>
        <v>0</v>
      </c>
      <c r="B99" s="683">
        <f>'RESUMEN REGION'!B99</f>
        <v>0</v>
      </c>
      <c r="C99" s="683">
        <f>'RESUMEN REGION'!C99</f>
        <v>0</v>
      </c>
      <c r="D99" s="597">
        <f>'RESUMEN REGION'!E99</f>
        <v>0</v>
      </c>
      <c r="E99" s="598" t="str">
        <f>+IFERROR(VLOOKUP(B99,'RES EVAL. INFORMES'!$B$16:$AD$181,4,FALSE),"")</f>
        <v/>
      </c>
      <c r="F99" s="601" t="str">
        <f t="shared" si="29"/>
        <v/>
      </c>
      <c r="G99" s="600">
        <f>'RESUMEN REGION'!K99</f>
        <v>0</v>
      </c>
      <c r="H99" s="93"/>
      <c r="I99" s="684" t="str">
        <f t="shared" si="30"/>
        <v/>
      </c>
      <c r="J99" s="685">
        <f>'RESUMEN REGION'!M99</f>
        <v>0</v>
      </c>
      <c r="K99" s="93"/>
      <c r="L99" s="64" t="str">
        <f t="shared" si="31"/>
        <v/>
      </c>
      <c r="M99" s="600">
        <f>'RESUMEN REGION'!I99</f>
        <v>0</v>
      </c>
      <c r="N99" s="93"/>
      <c r="O99" s="64" t="str">
        <f t="shared" si="32"/>
        <v/>
      </c>
      <c r="P99" s="601" t="str">
        <f t="shared" si="33"/>
        <v/>
      </c>
      <c r="Q99" s="601" t="str">
        <f t="shared" si="34"/>
        <v/>
      </c>
      <c r="R99" s="602" t="str">
        <f>+IFERROR(VLOOKUP($B99,'EV ADM FINANCIERA'!$B$11:$AZ$175,4,FALSE),"")</f>
        <v/>
      </c>
      <c r="S99" s="602" t="str">
        <f>+IFERROR(VLOOKUP($B99,'EV ADM FINANCIERA'!$B$11:$AZ$175,S$4,FALSE),"")</f>
        <v/>
      </c>
      <c r="T99" s="602" t="str">
        <f>+IFERROR(VLOOKUP($B99,'EV ADM FINANCIERA'!$B$11:$AZ$175,T$4,FALSE),"")</f>
        <v/>
      </c>
      <c r="U99" s="602" t="str">
        <f>+IFERROR(VLOOKUP($B99,'EV ADM FINANCIERA'!$B$11:$AZ$175,U$4,FALSE),"")</f>
        <v/>
      </c>
      <c r="V99" s="603" t="str">
        <f>+IFERROR(VLOOKUP($B99,'EV ADM FINANCIERA'!$B$11:$AZ$175,V$4,FALSE),"")</f>
        <v/>
      </c>
      <c r="W99" s="601" t="str">
        <f t="shared" si="35"/>
        <v/>
      </c>
      <c r="X99" s="275"/>
      <c r="Y99" s="276"/>
      <c r="Z99" s="605">
        <f t="shared" si="36"/>
        <v>0</v>
      </c>
      <c r="AA99" s="604" t="str">
        <f t="shared" si="24"/>
        <v/>
      </c>
      <c r="AB99" s="93"/>
      <c r="AD99" s="176" t="str">
        <f t="shared" si="37"/>
        <v/>
      </c>
      <c r="AE99" s="176" t="str">
        <f t="shared" si="38"/>
        <v/>
      </c>
      <c r="AF99" s="176" t="str">
        <f t="shared" si="39"/>
        <v/>
      </c>
      <c r="AG99" s="177" t="str">
        <f t="shared" si="40"/>
        <v/>
      </c>
      <c r="AH99" s="147" t="str">
        <f t="shared" si="41"/>
        <v/>
      </c>
      <c r="AI99" s="147"/>
      <c r="AJ99" s="147"/>
      <c r="AK99" s="147"/>
      <c r="AL99" s="147"/>
      <c r="AM99" s="147"/>
      <c r="AN99" s="147"/>
      <c r="AO99" s="147"/>
      <c r="AP99" s="147"/>
      <c r="AQ99" s="147"/>
      <c r="AW99" s="178">
        <f t="shared" si="42"/>
        <v>0</v>
      </c>
      <c r="AX99" s="178">
        <f t="shared" si="43"/>
        <v>0</v>
      </c>
      <c r="AY99" s="62" t="str">
        <f t="shared" si="44"/>
        <v/>
      </c>
      <c r="AZ99" s="122" t="str">
        <f t="shared" si="45"/>
        <v>S/I</v>
      </c>
    </row>
    <row r="100" spans="1:52" x14ac:dyDescent="0.2">
      <c r="A100" s="683">
        <f>'RESUMEN REGION'!A100</f>
        <v>0</v>
      </c>
      <c r="B100" s="683">
        <f>'RESUMEN REGION'!B100</f>
        <v>0</v>
      </c>
      <c r="C100" s="683">
        <f>'RESUMEN REGION'!C100</f>
        <v>0</v>
      </c>
      <c r="D100" s="597">
        <f>'RESUMEN REGION'!E100</f>
        <v>0</v>
      </c>
      <c r="E100" s="598" t="str">
        <f>+IFERROR(VLOOKUP(B100,'RES EVAL. INFORMES'!$B$16:$AD$181,4,FALSE),"")</f>
        <v/>
      </c>
      <c r="F100" s="601" t="str">
        <f t="shared" si="29"/>
        <v/>
      </c>
      <c r="G100" s="600">
        <f>'RESUMEN REGION'!K100</f>
        <v>0</v>
      </c>
      <c r="H100" s="93"/>
      <c r="I100" s="684" t="str">
        <f t="shared" si="30"/>
        <v/>
      </c>
      <c r="J100" s="685">
        <f>'RESUMEN REGION'!M100</f>
        <v>0</v>
      </c>
      <c r="K100" s="93"/>
      <c r="L100" s="64" t="str">
        <f t="shared" si="31"/>
        <v/>
      </c>
      <c r="M100" s="600">
        <f>'RESUMEN REGION'!I100</f>
        <v>0</v>
      </c>
      <c r="N100" s="93"/>
      <c r="O100" s="64" t="str">
        <f t="shared" si="32"/>
        <v/>
      </c>
      <c r="P100" s="601" t="str">
        <f t="shared" si="33"/>
        <v/>
      </c>
      <c r="Q100" s="601" t="str">
        <f t="shared" si="34"/>
        <v/>
      </c>
      <c r="R100" s="602" t="str">
        <f>+IFERROR(VLOOKUP($B100,'EV ADM FINANCIERA'!$B$11:$AZ$175,4,FALSE),"")</f>
        <v/>
      </c>
      <c r="S100" s="602" t="str">
        <f>+IFERROR(VLOOKUP($B100,'EV ADM FINANCIERA'!$B$11:$AZ$175,S$4,FALSE),"")</f>
        <v/>
      </c>
      <c r="T100" s="602" t="str">
        <f>+IFERROR(VLOOKUP($B100,'EV ADM FINANCIERA'!$B$11:$AZ$175,T$4,FALSE),"")</f>
        <v/>
      </c>
      <c r="U100" s="602" t="str">
        <f>+IFERROR(VLOOKUP($B100,'EV ADM FINANCIERA'!$B$11:$AZ$175,U$4,FALSE),"")</f>
        <v/>
      </c>
      <c r="V100" s="603" t="str">
        <f>+IFERROR(VLOOKUP($B100,'EV ADM FINANCIERA'!$B$11:$AZ$175,V$4,FALSE),"")</f>
        <v/>
      </c>
      <c r="W100" s="601" t="str">
        <f t="shared" si="35"/>
        <v/>
      </c>
      <c r="X100" s="275"/>
      <c r="Y100" s="276"/>
      <c r="Z100" s="605">
        <f t="shared" si="36"/>
        <v>0</v>
      </c>
      <c r="AA100" s="604" t="str">
        <f t="shared" si="24"/>
        <v/>
      </c>
      <c r="AB100" s="93"/>
      <c r="AD100" s="176" t="str">
        <f t="shared" si="37"/>
        <v/>
      </c>
      <c r="AE100" s="176" t="str">
        <f t="shared" si="38"/>
        <v/>
      </c>
      <c r="AF100" s="176" t="str">
        <f t="shared" si="39"/>
        <v/>
      </c>
      <c r="AG100" s="177" t="str">
        <f t="shared" si="40"/>
        <v/>
      </c>
      <c r="AH100" s="147" t="str">
        <f t="shared" si="41"/>
        <v/>
      </c>
      <c r="AI100" s="147"/>
      <c r="AJ100" s="147"/>
      <c r="AK100" s="147"/>
      <c r="AL100" s="147"/>
      <c r="AM100" s="147"/>
      <c r="AN100" s="147"/>
      <c r="AO100" s="147"/>
      <c r="AP100" s="147"/>
      <c r="AQ100" s="147"/>
      <c r="AW100" s="178">
        <f t="shared" si="42"/>
        <v>0</v>
      </c>
      <c r="AX100" s="178">
        <f t="shared" si="43"/>
        <v>0</v>
      </c>
      <c r="AY100" s="62" t="str">
        <f t="shared" si="44"/>
        <v/>
      </c>
      <c r="AZ100" s="122" t="str">
        <f t="shared" si="45"/>
        <v>S/I</v>
      </c>
    </row>
    <row r="101" spans="1:52" x14ac:dyDescent="0.2">
      <c r="A101" s="683">
        <f>'RESUMEN REGION'!A101</f>
        <v>0</v>
      </c>
      <c r="B101" s="683">
        <f>'RESUMEN REGION'!B101</f>
        <v>0</v>
      </c>
      <c r="C101" s="683">
        <f>'RESUMEN REGION'!C101</f>
        <v>0</v>
      </c>
      <c r="D101" s="597">
        <f>'RESUMEN REGION'!E101</f>
        <v>0</v>
      </c>
      <c r="E101" s="598" t="str">
        <f>+IFERROR(VLOOKUP(B101,'RES EVAL. INFORMES'!$B$16:$AD$181,4,FALSE),"")</f>
        <v/>
      </c>
      <c r="F101" s="601" t="str">
        <f t="shared" si="29"/>
        <v/>
      </c>
      <c r="G101" s="600">
        <f>'RESUMEN REGION'!K101</f>
        <v>0</v>
      </c>
      <c r="H101" s="93"/>
      <c r="I101" s="684" t="str">
        <f t="shared" si="30"/>
        <v/>
      </c>
      <c r="J101" s="685">
        <f>'RESUMEN REGION'!M101</f>
        <v>0</v>
      </c>
      <c r="K101" s="93"/>
      <c r="L101" s="64" t="str">
        <f t="shared" si="31"/>
        <v/>
      </c>
      <c r="M101" s="600">
        <f>'RESUMEN REGION'!I101</f>
        <v>0</v>
      </c>
      <c r="N101" s="93"/>
      <c r="O101" s="64" t="str">
        <f t="shared" si="32"/>
        <v/>
      </c>
      <c r="P101" s="601" t="str">
        <f t="shared" si="33"/>
        <v/>
      </c>
      <c r="Q101" s="601" t="str">
        <f t="shared" si="34"/>
        <v/>
      </c>
      <c r="R101" s="602" t="str">
        <f>+IFERROR(VLOOKUP($B101,'EV ADM FINANCIERA'!$B$11:$AZ$175,4,FALSE),"")</f>
        <v/>
      </c>
      <c r="S101" s="602" t="str">
        <f>+IFERROR(VLOOKUP($B101,'EV ADM FINANCIERA'!$B$11:$AZ$175,S$4,FALSE),"")</f>
        <v/>
      </c>
      <c r="T101" s="602" t="str">
        <f>+IFERROR(VLOOKUP($B101,'EV ADM FINANCIERA'!$B$11:$AZ$175,T$4,FALSE),"")</f>
        <v/>
      </c>
      <c r="U101" s="602" t="str">
        <f>+IFERROR(VLOOKUP($B101,'EV ADM FINANCIERA'!$B$11:$AZ$175,U$4,FALSE),"")</f>
        <v/>
      </c>
      <c r="V101" s="603" t="str">
        <f>+IFERROR(VLOOKUP($B101,'EV ADM FINANCIERA'!$B$11:$AZ$175,V$4,FALSE),"")</f>
        <v/>
      </c>
      <c r="W101" s="601" t="str">
        <f t="shared" si="35"/>
        <v/>
      </c>
      <c r="X101" s="275"/>
      <c r="Y101" s="276"/>
      <c r="Z101" s="605">
        <f t="shared" si="36"/>
        <v>0</v>
      </c>
      <c r="AA101" s="604" t="str">
        <f t="shared" si="24"/>
        <v/>
      </c>
      <c r="AB101" s="93"/>
      <c r="AD101" s="176" t="str">
        <f t="shared" si="37"/>
        <v/>
      </c>
      <c r="AE101" s="176" t="str">
        <f t="shared" si="38"/>
        <v/>
      </c>
      <c r="AF101" s="176" t="str">
        <f t="shared" si="39"/>
        <v/>
      </c>
      <c r="AG101" s="177" t="str">
        <f t="shared" si="40"/>
        <v/>
      </c>
      <c r="AH101" s="147" t="str">
        <f t="shared" si="41"/>
        <v/>
      </c>
      <c r="AI101" s="147"/>
      <c r="AJ101" s="147"/>
      <c r="AK101" s="147"/>
      <c r="AL101" s="147"/>
      <c r="AM101" s="147"/>
      <c r="AN101" s="147"/>
      <c r="AO101" s="147"/>
      <c r="AP101" s="147"/>
      <c r="AQ101" s="147"/>
      <c r="AW101" s="178">
        <f t="shared" si="42"/>
        <v>0</v>
      </c>
      <c r="AX101" s="178">
        <f t="shared" si="43"/>
        <v>0</v>
      </c>
      <c r="AY101" s="62" t="str">
        <f t="shared" si="44"/>
        <v/>
      </c>
      <c r="AZ101" s="122" t="str">
        <f t="shared" si="45"/>
        <v>S/I</v>
      </c>
    </row>
    <row r="102" spans="1:52" x14ac:dyDescent="0.2">
      <c r="A102" s="683">
        <f>'RESUMEN REGION'!A102</f>
        <v>0</v>
      </c>
      <c r="B102" s="683">
        <f>'RESUMEN REGION'!B102</f>
        <v>0</v>
      </c>
      <c r="C102" s="683">
        <f>'RESUMEN REGION'!C102</f>
        <v>0</v>
      </c>
      <c r="D102" s="597">
        <f>'RESUMEN REGION'!E102</f>
        <v>0</v>
      </c>
      <c r="E102" s="598" t="str">
        <f>+IFERROR(VLOOKUP(B102,'RES EVAL. INFORMES'!$B$16:$AD$181,4,FALSE),"")</f>
        <v/>
      </c>
      <c r="F102" s="601" t="str">
        <f t="shared" si="29"/>
        <v/>
      </c>
      <c r="G102" s="600">
        <f>'RESUMEN REGION'!K102</f>
        <v>0</v>
      </c>
      <c r="H102" s="93"/>
      <c r="I102" s="684" t="str">
        <f t="shared" si="30"/>
        <v/>
      </c>
      <c r="J102" s="685">
        <f>'RESUMEN REGION'!M102</f>
        <v>0</v>
      </c>
      <c r="K102" s="93"/>
      <c r="L102" s="64" t="str">
        <f t="shared" si="31"/>
        <v/>
      </c>
      <c r="M102" s="600">
        <f>'RESUMEN REGION'!I102</f>
        <v>0</v>
      </c>
      <c r="N102" s="93"/>
      <c r="O102" s="64" t="str">
        <f t="shared" si="32"/>
        <v/>
      </c>
      <c r="P102" s="601" t="str">
        <f t="shared" si="33"/>
        <v/>
      </c>
      <c r="Q102" s="601" t="str">
        <f t="shared" si="34"/>
        <v/>
      </c>
      <c r="R102" s="602" t="str">
        <f>+IFERROR(VLOOKUP($B102,'EV ADM FINANCIERA'!$B$11:$AZ$175,4,FALSE),"")</f>
        <v/>
      </c>
      <c r="S102" s="602" t="str">
        <f>+IFERROR(VLOOKUP($B102,'EV ADM FINANCIERA'!$B$11:$AZ$175,S$4,FALSE),"")</f>
        <v/>
      </c>
      <c r="T102" s="602" t="str">
        <f>+IFERROR(VLOOKUP($B102,'EV ADM FINANCIERA'!$B$11:$AZ$175,T$4,FALSE),"")</f>
        <v/>
      </c>
      <c r="U102" s="602" t="str">
        <f>+IFERROR(VLOOKUP($B102,'EV ADM FINANCIERA'!$B$11:$AZ$175,U$4,FALSE),"")</f>
        <v/>
      </c>
      <c r="V102" s="603" t="str">
        <f>+IFERROR(VLOOKUP($B102,'EV ADM FINANCIERA'!$B$11:$AZ$175,V$4,FALSE),"")</f>
        <v/>
      </c>
      <c r="W102" s="601" t="str">
        <f t="shared" si="35"/>
        <v/>
      </c>
      <c r="X102" s="275"/>
      <c r="Y102" s="276"/>
      <c r="Z102" s="605">
        <f t="shared" si="36"/>
        <v>0</v>
      </c>
      <c r="AA102" s="604" t="str">
        <f t="shared" si="24"/>
        <v/>
      </c>
      <c r="AB102" s="93"/>
      <c r="AD102" s="176" t="str">
        <f t="shared" si="37"/>
        <v/>
      </c>
      <c r="AE102" s="176" t="str">
        <f t="shared" si="38"/>
        <v/>
      </c>
      <c r="AF102" s="176" t="str">
        <f t="shared" si="39"/>
        <v/>
      </c>
      <c r="AG102" s="177" t="str">
        <f t="shared" si="40"/>
        <v/>
      </c>
      <c r="AH102" s="147" t="str">
        <f t="shared" si="41"/>
        <v/>
      </c>
      <c r="AI102" s="147"/>
      <c r="AJ102" s="147"/>
      <c r="AK102" s="147"/>
      <c r="AL102" s="147"/>
      <c r="AM102" s="147"/>
      <c r="AN102" s="147"/>
      <c r="AO102" s="147"/>
      <c r="AP102" s="147"/>
      <c r="AQ102" s="147"/>
      <c r="AW102" s="178">
        <f t="shared" si="42"/>
        <v>0</v>
      </c>
      <c r="AX102" s="178">
        <f t="shared" si="43"/>
        <v>0</v>
      </c>
      <c r="AY102" s="62" t="str">
        <f t="shared" si="44"/>
        <v/>
      </c>
      <c r="AZ102" s="122" t="str">
        <f t="shared" si="45"/>
        <v>S/I</v>
      </c>
    </row>
    <row r="103" spans="1:52" x14ac:dyDescent="0.2">
      <c r="A103" s="683">
        <f>'RESUMEN REGION'!A103</f>
        <v>0</v>
      </c>
      <c r="B103" s="683">
        <f>'RESUMEN REGION'!B103</f>
        <v>0</v>
      </c>
      <c r="C103" s="683">
        <f>'RESUMEN REGION'!C103</f>
        <v>0</v>
      </c>
      <c r="D103" s="597">
        <f>'RESUMEN REGION'!E103</f>
        <v>0</v>
      </c>
      <c r="E103" s="598" t="str">
        <f>+IFERROR(VLOOKUP(B103,'RES EVAL. INFORMES'!$B$16:$AD$181,4,FALSE),"")</f>
        <v/>
      </c>
      <c r="F103" s="601" t="str">
        <f t="shared" si="29"/>
        <v/>
      </c>
      <c r="G103" s="600">
        <f>'RESUMEN REGION'!K103</f>
        <v>0</v>
      </c>
      <c r="H103" s="93"/>
      <c r="I103" s="684" t="str">
        <f t="shared" si="30"/>
        <v/>
      </c>
      <c r="J103" s="685">
        <f>'RESUMEN REGION'!M103</f>
        <v>0</v>
      </c>
      <c r="K103" s="93"/>
      <c r="L103" s="64" t="str">
        <f t="shared" si="31"/>
        <v/>
      </c>
      <c r="M103" s="600">
        <f>'RESUMEN REGION'!I103</f>
        <v>0</v>
      </c>
      <c r="N103" s="93"/>
      <c r="O103" s="64" t="str">
        <f t="shared" si="32"/>
        <v/>
      </c>
      <c r="P103" s="601" t="str">
        <f t="shared" si="33"/>
        <v/>
      </c>
      <c r="Q103" s="601" t="str">
        <f t="shared" si="34"/>
        <v/>
      </c>
      <c r="R103" s="602" t="str">
        <f>+IFERROR(VLOOKUP($B103,'EV ADM FINANCIERA'!$B$11:$AZ$175,4,FALSE),"")</f>
        <v/>
      </c>
      <c r="S103" s="602" t="str">
        <f>+IFERROR(VLOOKUP($B103,'EV ADM FINANCIERA'!$B$11:$AZ$175,S$4,FALSE),"")</f>
        <v/>
      </c>
      <c r="T103" s="602" t="str">
        <f>+IFERROR(VLOOKUP($B103,'EV ADM FINANCIERA'!$B$11:$AZ$175,T$4,FALSE),"")</f>
        <v/>
      </c>
      <c r="U103" s="602" t="str">
        <f>+IFERROR(VLOOKUP($B103,'EV ADM FINANCIERA'!$B$11:$AZ$175,U$4,FALSE),"")</f>
        <v/>
      </c>
      <c r="V103" s="603" t="str">
        <f>+IFERROR(VLOOKUP($B103,'EV ADM FINANCIERA'!$B$11:$AZ$175,V$4,FALSE),"")</f>
        <v/>
      </c>
      <c r="W103" s="601" t="str">
        <f t="shared" si="35"/>
        <v/>
      </c>
      <c r="X103" s="275"/>
      <c r="Y103" s="276"/>
      <c r="Z103" s="605">
        <f t="shared" si="36"/>
        <v>0</v>
      </c>
      <c r="AA103" s="604" t="str">
        <f t="shared" si="24"/>
        <v/>
      </c>
      <c r="AB103" s="93"/>
      <c r="AD103" s="176" t="str">
        <f t="shared" si="37"/>
        <v/>
      </c>
      <c r="AE103" s="176" t="str">
        <f t="shared" si="38"/>
        <v/>
      </c>
      <c r="AF103" s="176" t="str">
        <f t="shared" si="39"/>
        <v/>
      </c>
      <c r="AG103" s="177" t="str">
        <f t="shared" si="40"/>
        <v/>
      </c>
      <c r="AH103" s="147" t="str">
        <f t="shared" si="41"/>
        <v/>
      </c>
      <c r="AI103" s="147"/>
      <c r="AJ103" s="147"/>
      <c r="AK103" s="147"/>
      <c r="AL103" s="147"/>
      <c r="AM103" s="147"/>
      <c r="AN103" s="147"/>
      <c r="AO103" s="147"/>
      <c r="AP103" s="147"/>
      <c r="AQ103" s="147"/>
      <c r="AW103" s="178">
        <f t="shared" si="42"/>
        <v>0</v>
      </c>
      <c r="AX103" s="178">
        <f t="shared" si="43"/>
        <v>0</v>
      </c>
      <c r="AY103" s="62" t="str">
        <f t="shared" si="44"/>
        <v/>
      </c>
      <c r="AZ103" s="122" t="str">
        <f t="shared" si="45"/>
        <v>S/I</v>
      </c>
    </row>
    <row r="104" spans="1:52" x14ac:dyDescent="0.2">
      <c r="A104" s="683">
        <f>'RESUMEN REGION'!A104</f>
        <v>0</v>
      </c>
      <c r="B104" s="683">
        <f>'RESUMEN REGION'!B104</f>
        <v>0</v>
      </c>
      <c r="C104" s="683">
        <f>'RESUMEN REGION'!C104</f>
        <v>0</v>
      </c>
      <c r="D104" s="597">
        <f>'RESUMEN REGION'!E104</f>
        <v>0</v>
      </c>
      <c r="E104" s="598" t="str">
        <f>+IFERROR(VLOOKUP(B104,'RES EVAL. INFORMES'!$B$16:$AD$181,4,FALSE),"")</f>
        <v/>
      </c>
      <c r="F104" s="601" t="str">
        <f t="shared" si="29"/>
        <v/>
      </c>
      <c r="G104" s="600">
        <f>'RESUMEN REGION'!K104</f>
        <v>0</v>
      </c>
      <c r="H104" s="93"/>
      <c r="I104" s="684" t="str">
        <f t="shared" si="30"/>
        <v/>
      </c>
      <c r="J104" s="685">
        <f>'RESUMEN REGION'!M104</f>
        <v>0</v>
      </c>
      <c r="K104" s="93"/>
      <c r="L104" s="64" t="str">
        <f t="shared" si="31"/>
        <v/>
      </c>
      <c r="M104" s="600">
        <f>'RESUMEN REGION'!I104</f>
        <v>0</v>
      </c>
      <c r="N104" s="93"/>
      <c r="O104" s="64" t="str">
        <f t="shared" si="32"/>
        <v/>
      </c>
      <c r="P104" s="601" t="str">
        <f t="shared" si="33"/>
        <v/>
      </c>
      <c r="Q104" s="601" t="str">
        <f t="shared" si="34"/>
        <v/>
      </c>
      <c r="R104" s="602" t="str">
        <f>+IFERROR(VLOOKUP($B104,'EV ADM FINANCIERA'!$B$11:$AZ$175,4,FALSE),"")</f>
        <v/>
      </c>
      <c r="S104" s="602" t="str">
        <f>+IFERROR(VLOOKUP($B104,'EV ADM FINANCIERA'!$B$11:$AZ$175,S$4,FALSE),"")</f>
        <v/>
      </c>
      <c r="T104" s="602" t="str">
        <f>+IFERROR(VLOOKUP($B104,'EV ADM FINANCIERA'!$B$11:$AZ$175,T$4,FALSE),"")</f>
        <v/>
      </c>
      <c r="U104" s="602" t="str">
        <f>+IFERROR(VLOOKUP($B104,'EV ADM FINANCIERA'!$B$11:$AZ$175,U$4,FALSE),"")</f>
        <v/>
      </c>
      <c r="V104" s="603" t="str">
        <f>+IFERROR(VLOOKUP($B104,'EV ADM FINANCIERA'!$B$11:$AZ$175,V$4,FALSE),"")</f>
        <v/>
      </c>
      <c r="W104" s="601" t="str">
        <f t="shared" si="35"/>
        <v/>
      </c>
      <c r="X104" s="275"/>
      <c r="Y104" s="276"/>
      <c r="Z104" s="605">
        <f t="shared" si="36"/>
        <v>0</v>
      </c>
      <c r="AA104" s="604" t="str">
        <f t="shared" si="24"/>
        <v/>
      </c>
      <c r="AB104" s="93"/>
      <c r="AD104" s="176" t="str">
        <f t="shared" si="37"/>
        <v/>
      </c>
      <c r="AE104" s="176" t="str">
        <f t="shared" si="38"/>
        <v/>
      </c>
      <c r="AF104" s="176" t="str">
        <f t="shared" si="39"/>
        <v/>
      </c>
      <c r="AG104" s="177" t="str">
        <f t="shared" si="40"/>
        <v/>
      </c>
      <c r="AH104" s="147" t="str">
        <f t="shared" si="41"/>
        <v/>
      </c>
      <c r="AI104" s="147"/>
      <c r="AJ104" s="147"/>
      <c r="AK104" s="147"/>
      <c r="AL104" s="147"/>
      <c r="AM104" s="147"/>
      <c r="AN104" s="147"/>
      <c r="AO104" s="147"/>
      <c r="AP104" s="147"/>
      <c r="AQ104" s="147"/>
      <c r="AW104" s="178">
        <f t="shared" si="42"/>
        <v>0</v>
      </c>
      <c r="AX104" s="178">
        <f t="shared" si="43"/>
        <v>0</v>
      </c>
      <c r="AY104" s="62" t="str">
        <f t="shared" si="44"/>
        <v/>
      </c>
      <c r="AZ104" s="122" t="str">
        <f t="shared" si="45"/>
        <v>S/I</v>
      </c>
    </row>
    <row r="105" spans="1:52" x14ac:dyDescent="0.2">
      <c r="A105" s="683">
        <f>'RESUMEN REGION'!A105</f>
        <v>0</v>
      </c>
      <c r="B105" s="683">
        <f>'RESUMEN REGION'!B105</f>
        <v>0</v>
      </c>
      <c r="C105" s="683">
        <f>'RESUMEN REGION'!C105</f>
        <v>0</v>
      </c>
      <c r="D105" s="597">
        <f>'RESUMEN REGION'!E105</f>
        <v>0</v>
      </c>
      <c r="E105" s="598" t="str">
        <f>+IFERROR(VLOOKUP(B105,'RES EVAL. INFORMES'!$B$16:$AD$181,4,FALSE),"")</f>
        <v/>
      </c>
      <c r="F105" s="601" t="str">
        <f t="shared" si="29"/>
        <v/>
      </c>
      <c r="G105" s="600">
        <f>'RESUMEN REGION'!K105</f>
        <v>0</v>
      </c>
      <c r="H105" s="93"/>
      <c r="I105" s="684" t="str">
        <f t="shared" si="30"/>
        <v/>
      </c>
      <c r="J105" s="685">
        <f>'RESUMEN REGION'!M105</f>
        <v>0</v>
      </c>
      <c r="K105" s="93"/>
      <c r="L105" s="64" t="str">
        <f t="shared" si="31"/>
        <v/>
      </c>
      <c r="M105" s="600">
        <f>'RESUMEN REGION'!I105</f>
        <v>0</v>
      </c>
      <c r="N105" s="93"/>
      <c r="O105" s="64" t="str">
        <f t="shared" si="32"/>
        <v/>
      </c>
      <c r="P105" s="601" t="str">
        <f t="shared" si="33"/>
        <v/>
      </c>
      <c r="Q105" s="601" t="str">
        <f t="shared" si="34"/>
        <v/>
      </c>
      <c r="R105" s="602" t="str">
        <f>+IFERROR(VLOOKUP($B105,'EV ADM FINANCIERA'!$B$11:$AZ$175,4,FALSE),"")</f>
        <v/>
      </c>
      <c r="S105" s="602" t="str">
        <f>+IFERROR(VLOOKUP($B105,'EV ADM FINANCIERA'!$B$11:$AZ$175,S$4,FALSE),"")</f>
        <v/>
      </c>
      <c r="T105" s="602" t="str">
        <f>+IFERROR(VLOOKUP($B105,'EV ADM FINANCIERA'!$B$11:$AZ$175,T$4,FALSE),"")</f>
        <v/>
      </c>
      <c r="U105" s="602" t="str">
        <f>+IFERROR(VLOOKUP($B105,'EV ADM FINANCIERA'!$B$11:$AZ$175,U$4,FALSE),"")</f>
        <v/>
      </c>
      <c r="V105" s="603" t="str">
        <f>+IFERROR(VLOOKUP($B105,'EV ADM FINANCIERA'!$B$11:$AZ$175,V$4,FALSE),"")</f>
        <v/>
      </c>
      <c r="W105" s="601" t="str">
        <f t="shared" si="35"/>
        <v/>
      </c>
      <c r="X105" s="275"/>
      <c r="Y105" s="276"/>
      <c r="Z105" s="605">
        <f t="shared" si="36"/>
        <v>0</v>
      </c>
      <c r="AA105" s="604" t="str">
        <f t="shared" si="24"/>
        <v/>
      </c>
      <c r="AB105" s="93"/>
      <c r="AD105" s="176" t="str">
        <f t="shared" si="37"/>
        <v/>
      </c>
      <c r="AE105" s="176" t="str">
        <f t="shared" si="38"/>
        <v/>
      </c>
      <c r="AF105" s="176" t="str">
        <f t="shared" si="39"/>
        <v/>
      </c>
      <c r="AG105" s="177" t="str">
        <f t="shared" si="40"/>
        <v/>
      </c>
      <c r="AH105" s="147" t="str">
        <f t="shared" si="41"/>
        <v/>
      </c>
      <c r="AI105" s="147"/>
      <c r="AJ105" s="147"/>
      <c r="AK105" s="147"/>
      <c r="AL105" s="147"/>
      <c r="AM105" s="147"/>
      <c r="AN105" s="147"/>
      <c r="AO105" s="147"/>
      <c r="AP105" s="147"/>
      <c r="AQ105" s="147"/>
      <c r="AW105" s="178">
        <f t="shared" si="42"/>
        <v>0</v>
      </c>
      <c r="AX105" s="178">
        <f t="shared" si="43"/>
        <v>0</v>
      </c>
      <c r="AY105" s="62" t="str">
        <f t="shared" si="44"/>
        <v/>
      </c>
      <c r="AZ105" s="122" t="str">
        <f t="shared" si="45"/>
        <v>S/I</v>
      </c>
    </row>
    <row r="106" spans="1:52" x14ac:dyDescent="0.2">
      <c r="A106" s="683">
        <f>'RESUMEN REGION'!A106</f>
        <v>0</v>
      </c>
      <c r="B106" s="683">
        <f>'RESUMEN REGION'!B106</f>
        <v>0</v>
      </c>
      <c r="C106" s="683">
        <f>'RESUMEN REGION'!C106</f>
        <v>0</v>
      </c>
      <c r="D106" s="597">
        <f>'RESUMEN REGION'!E106</f>
        <v>0</v>
      </c>
      <c r="E106" s="598" t="str">
        <f>+IFERROR(VLOOKUP(B106,'RES EVAL. INFORMES'!$B$16:$AD$181,4,FALSE),"")</f>
        <v/>
      </c>
      <c r="F106" s="601" t="str">
        <f t="shared" si="29"/>
        <v/>
      </c>
      <c r="G106" s="600">
        <f>'RESUMEN REGION'!K106</f>
        <v>0</v>
      </c>
      <c r="H106" s="93"/>
      <c r="I106" s="684" t="str">
        <f t="shared" si="30"/>
        <v/>
      </c>
      <c r="J106" s="685">
        <f>'RESUMEN REGION'!M106</f>
        <v>0</v>
      </c>
      <c r="K106" s="93"/>
      <c r="L106" s="64" t="str">
        <f t="shared" si="31"/>
        <v/>
      </c>
      <c r="M106" s="600">
        <f>'RESUMEN REGION'!I106</f>
        <v>0</v>
      </c>
      <c r="N106" s="93"/>
      <c r="O106" s="64" t="str">
        <f t="shared" si="32"/>
        <v/>
      </c>
      <c r="P106" s="601" t="str">
        <f t="shared" si="33"/>
        <v/>
      </c>
      <c r="Q106" s="601" t="str">
        <f t="shared" si="34"/>
        <v/>
      </c>
      <c r="R106" s="602" t="str">
        <f>+IFERROR(VLOOKUP($B106,'EV ADM FINANCIERA'!$B$11:$AZ$175,4,FALSE),"")</f>
        <v/>
      </c>
      <c r="S106" s="602" t="str">
        <f>+IFERROR(VLOOKUP($B106,'EV ADM FINANCIERA'!$B$11:$AZ$175,S$4,FALSE),"")</f>
        <v/>
      </c>
      <c r="T106" s="602" t="str">
        <f>+IFERROR(VLOOKUP($B106,'EV ADM FINANCIERA'!$B$11:$AZ$175,T$4,FALSE),"")</f>
        <v/>
      </c>
      <c r="U106" s="602" t="str">
        <f>+IFERROR(VLOOKUP($B106,'EV ADM FINANCIERA'!$B$11:$AZ$175,U$4,FALSE),"")</f>
        <v/>
      </c>
      <c r="V106" s="603" t="str">
        <f>+IFERROR(VLOOKUP($B106,'EV ADM FINANCIERA'!$B$11:$AZ$175,V$4,FALSE),"")</f>
        <v/>
      </c>
      <c r="W106" s="601" t="str">
        <f t="shared" si="35"/>
        <v/>
      </c>
      <c r="X106" s="275"/>
      <c r="Y106" s="276"/>
      <c r="Z106" s="605">
        <f t="shared" si="36"/>
        <v>0</v>
      </c>
      <c r="AA106" s="604" t="str">
        <f t="shared" si="24"/>
        <v/>
      </c>
      <c r="AB106" s="93"/>
      <c r="AD106" s="176" t="str">
        <f t="shared" si="37"/>
        <v/>
      </c>
      <c r="AE106" s="176" t="str">
        <f t="shared" si="38"/>
        <v/>
      </c>
      <c r="AF106" s="176" t="str">
        <f t="shared" si="39"/>
        <v/>
      </c>
      <c r="AG106" s="177" t="str">
        <f t="shared" si="40"/>
        <v/>
      </c>
      <c r="AH106" s="147" t="str">
        <f t="shared" si="41"/>
        <v/>
      </c>
      <c r="AI106" s="147"/>
      <c r="AJ106" s="147"/>
      <c r="AK106" s="147"/>
      <c r="AL106" s="147"/>
      <c r="AM106" s="147"/>
      <c r="AN106" s="147"/>
      <c r="AO106" s="147"/>
      <c r="AP106" s="147"/>
      <c r="AQ106" s="147"/>
      <c r="AW106" s="178">
        <f t="shared" si="42"/>
        <v>0</v>
      </c>
      <c r="AX106" s="178">
        <f t="shared" si="43"/>
        <v>0</v>
      </c>
      <c r="AY106" s="62" t="str">
        <f t="shared" si="44"/>
        <v/>
      </c>
      <c r="AZ106" s="122" t="str">
        <f t="shared" si="45"/>
        <v>S/I</v>
      </c>
    </row>
    <row r="107" spans="1:52" x14ac:dyDescent="0.2">
      <c r="A107" s="683">
        <f>'RESUMEN REGION'!A107</f>
        <v>0</v>
      </c>
      <c r="B107" s="683">
        <f>'RESUMEN REGION'!B107</f>
        <v>0</v>
      </c>
      <c r="C107" s="683">
        <f>'RESUMEN REGION'!C107</f>
        <v>0</v>
      </c>
      <c r="D107" s="597">
        <f>'RESUMEN REGION'!E107</f>
        <v>0</v>
      </c>
      <c r="E107" s="598" t="str">
        <f>+IFERROR(VLOOKUP(B107,'RES EVAL. INFORMES'!$B$16:$AD$181,4,FALSE),"")</f>
        <v/>
      </c>
      <c r="F107" s="601" t="str">
        <f t="shared" si="29"/>
        <v/>
      </c>
      <c r="G107" s="600">
        <f>'RESUMEN REGION'!K107</f>
        <v>0</v>
      </c>
      <c r="H107" s="93"/>
      <c r="I107" s="684" t="str">
        <f t="shared" si="30"/>
        <v/>
      </c>
      <c r="J107" s="685">
        <f>'RESUMEN REGION'!M107</f>
        <v>0</v>
      </c>
      <c r="K107" s="93"/>
      <c r="L107" s="64" t="str">
        <f t="shared" si="31"/>
        <v/>
      </c>
      <c r="M107" s="600">
        <f>'RESUMEN REGION'!I107</f>
        <v>0</v>
      </c>
      <c r="N107" s="93"/>
      <c r="O107" s="64" t="str">
        <f t="shared" si="32"/>
        <v/>
      </c>
      <c r="P107" s="601" t="str">
        <f t="shared" si="33"/>
        <v/>
      </c>
      <c r="Q107" s="601" t="str">
        <f t="shared" si="34"/>
        <v/>
      </c>
      <c r="R107" s="602" t="str">
        <f>+IFERROR(VLOOKUP($B107,'EV ADM FINANCIERA'!$B$11:$AZ$175,4,FALSE),"")</f>
        <v/>
      </c>
      <c r="S107" s="602" t="str">
        <f>+IFERROR(VLOOKUP($B107,'EV ADM FINANCIERA'!$B$11:$AZ$175,S$4,FALSE),"")</f>
        <v/>
      </c>
      <c r="T107" s="602" t="str">
        <f>+IFERROR(VLOOKUP($B107,'EV ADM FINANCIERA'!$B$11:$AZ$175,T$4,FALSE),"")</f>
        <v/>
      </c>
      <c r="U107" s="602" t="str">
        <f>+IFERROR(VLOOKUP($B107,'EV ADM FINANCIERA'!$B$11:$AZ$175,U$4,FALSE),"")</f>
        <v/>
      </c>
      <c r="V107" s="603" t="str">
        <f>+IFERROR(VLOOKUP($B107,'EV ADM FINANCIERA'!$B$11:$AZ$175,V$4,FALSE),"")</f>
        <v/>
      </c>
      <c r="W107" s="601" t="str">
        <f t="shared" si="35"/>
        <v/>
      </c>
      <c r="X107" s="275"/>
      <c r="Y107" s="276"/>
      <c r="Z107" s="605">
        <f t="shared" si="36"/>
        <v>0</v>
      </c>
      <c r="AA107" s="604" t="str">
        <f t="shared" ref="AA107:AA170" si="46">+IFERROR((Z107*$X$8+W107*$R$8+Q107*$E$8),"")</f>
        <v/>
      </c>
      <c r="AB107" s="93"/>
      <c r="AD107" s="176" t="str">
        <f t="shared" si="37"/>
        <v/>
      </c>
      <c r="AE107" s="176" t="str">
        <f t="shared" si="38"/>
        <v/>
      </c>
      <c r="AF107" s="176" t="str">
        <f t="shared" si="39"/>
        <v/>
      </c>
      <c r="AG107" s="177" t="str">
        <f t="shared" si="40"/>
        <v/>
      </c>
      <c r="AH107" s="147" t="str">
        <f t="shared" si="41"/>
        <v/>
      </c>
      <c r="AI107" s="147"/>
      <c r="AJ107" s="147"/>
      <c r="AK107" s="147"/>
      <c r="AL107" s="147"/>
      <c r="AM107" s="147"/>
      <c r="AN107" s="147"/>
      <c r="AO107" s="147"/>
      <c r="AP107" s="147"/>
      <c r="AQ107" s="147"/>
      <c r="AW107" s="178">
        <f t="shared" si="42"/>
        <v>0</v>
      </c>
      <c r="AX107" s="178">
        <f t="shared" si="43"/>
        <v>0</v>
      </c>
      <c r="AY107" s="62" t="str">
        <f t="shared" si="44"/>
        <v/>
      </c>
      <c r="AZ107" s="122" t="str">
        <f t="shared" si="45"/>
        <v>S/I</v>
      </c>
    </row>
    <row r="108" spans="1:52" x14ac:dyDescent="0.2">
      <c r="A108" s="683">
        <f>'RESUMEN REGION'!A108</f>
        <v>0</v>
      </c>
      <c r="B108" s="683">
        <f>'RESUMEN REGION'!B108</f>
        <v>0</v>
      </c>
      <c r="C108" s="683">
        <f>'RESUMEN REGION'!C108</f>
        <v>0</v>
      </c>
      <c r="D108" s="597">
        <f>'RESUMEN REGION'!E108</f>
        <v>0</v>
      </c>
      <c r="E108" s="598" t="str">
        <f>+IFERROR(VLOOKUP(B108,'RES EVAL. INFORMES'!$B$16:$AD$181,4,FALSE),"")</f>
        <v/>
      </c>
      <c r="F108" s="601" t="str">
        <f t="shared" si="29"/>
        <v/>
      </c>
      <c r="G108" s="600">
        <f>'RESUMEN REGION'!K108</f>
        <v>0</v>
      </c>
      <c r="H108" s="93"/>
      <c r="I108" s="684" t="str">
        <f t="shared" si="30"/>
        <v/>
      </c>
      <c r="J108" s="685">
        <f>'RESUMEN REGION'!M108</f>
        <v>0</v>
      </c>
      <c r="K108" s="93"/>
      <c r="L108" s="64" t="str">
        <f t="shared" si="31"/>
        <v/>
      </c>
      <c r="M108" s="600">
        <f>'RESUMEN REGION'!I108</f>
        <v>0</v>
      </c>
      <c r="N108" s="93"/>
      <c r="O108" s="64" t="str">
        <f t="shared" si="32"/>
        <v/>
      </c>
      <c r="P108" s="601" t="str">
        <f t="shared" si="33"/>
        <v/>
      </c>
      <c r="Q108" s="601" t="str">
        <f t="shared" si="34"/>
        <v/>
      </c>
      <c r="R108" s="602" t="str">
        <f>+IFERROR(VLOOKUP($B108,'EV ADM FINANCIERA'!$B$11:$AZ$175,4,FALSE),"")</f>
        <v/>
      </c>
      <c r="S108" s="602" t="str">
        <f>+IFERROR(VLOOKUP($B108,'EV ADM FINANCIERA'!$B$11:$AZ$175,S$4,FALSE),"")</f>
        <v/>
      </c>
      <c r="T108" s="602" t="str">
        <f>+IFERROR(VLOOKUP($B108,'EV ADM FINANCIERA'!$B$11:$AZ$175,T$4,FALSE),"")</f>
        <v/>
      </c>
      <c r="U108" s="602" t="str">
        <f>+IFERROR(VLOOKUP($B108,'EV ADM FINANCIERA'!$B$11:$AZ$175,U$4,FALSE),"")</f>
        <v/>
      </c>
      <c r="V108" s="603" t="str">
        <f>+IFERROR(VLOOKUP($B108,'EV ADM FINANCIERA'!$B$11:$AZ$175,V$4,FALSE),"")</f>
        <v/>
      </c>
      <c r="W108" s="601" t="str">
        <f t="shared" si="35"/>
        <v/>
      </c>
      <c r="X108" s="275"/>
      <c r="Y108" s="276"/>
      <c r="Z108" s="605">
        <f t="shared" si="36"/>
        <v>0</v>
      </c>
      <c r="AA108" s="604" t="str">
        <f t="shared" si="46"/>
        <v/>
      </c>
      <c r="AB108" s="93"/>
      <c r="AD108" s="176" t="str">
        <f t="shared" si="37"/>
        <v/>
      </c>
      <c r="AE108" s="176" t="str">
        <f t="shared" si="38"/>
        <v/>
      </c>
      <c r="AF108" s="176" t="str">
        <f t="shared" si="39"/>
        <v/>
      </c>
      <c r="AG108" s="177" t="str">
        <f t="shared" si="40"/>
        <v/>
      </c>
      <c r="AH108" s="147" t="str">
        <f t="shared" si="41"/>
        <v/>
      </c>
      <c r="AI108" s="147"/>
      <c r="AJ108" s="147"/>
      <c r="AK108" s="147"/>
      <c r="AL108" s="147"/>
      <c r="AM108" s="147"/>
      <c r="AN108" s="147"/>
      <c r="AO108" s="147"/>
      <c r="AP108" s="147"/>
      <c r="AQ108" s="147"/>
      <c r="AW108" s="178">
        <f t="shared" si="42"/>
        <v>0</v>
      </c>
      <c r="AX108" s="178">
        <f t="shared" si="43"/>
        <v>0</v>
      </c>
      <c r="AY108" s="62" t="str">
        <f t="shared" si="44"/>
        <v/>
      </c>
      <c r="AZ108" s="122" t="str">
        <f t="shared" si="45"/>
        <v>S/I</v>
      </c>
    </row>
    <row r="109" spans="1:52" x14ac:dyDescent="0.2">
      <c r="A109" s="683">
        <f>'RESUMEN REGION'!A109</f>
        <v>0</v>
      </c>
      <c r="B109" s="683">
        <f>'RESUMEN REGION'!B109</f>
        <v>0</v>
      </c>
      <c r="C109" s="683">
        <f>'RESUMEN REGION'!C109</f>
        <v>0</v>
      </c>
      <c r="D109" s="597">
        <f>'RESUMEN REGION'!E109</f>
        <v>0</v>
      </c>
      <c r="E109" s="598" t="str">
        <f>+IFERROR(VLOOKUP(B109,'RES EVAL. INFORMES'!$B$16:$AD$181,4,FALSE),"")</f>
        <v/>
      </c>
      <c r="F109" s="601" t="str">
        <f t="shared" si="29"/>
        <v/>
      </c>
      <c r="G109" s="600">
        <f>'RESUMEN REGION'!K109</f>
        <v>0</v>
      </c>
      <c r="H109" s="93"/>
      <c r="I109" s="684" t="str">
        <f t="shared" si="30"/>
        <v/>
      </c>
      <c r="J109" s="685">
        <f>'RESUMEN REGION'!M109</f>
        <v>0</v>
      </c>
      <c r="K109" s="93"/>
      <c r="L109" s="64" t="str">
        <f t="shared" si="31"/>
        <v/>
      </c>
      <c r="M109" s="600">
        <f>'RESUMEN REGION'!I109</f>
        <v>0</v>
      </c>
      <c r="N109" s="93"/>
      <c r="O109" s="64" t="str">
        <f t="shared" si="32"/>
        <v/>
      </c>
      <c r="P109" s="601" t="str">
        <f t="shared" si="33"/>
        <v/>
      </c>
      <c r="Q109" s="601" t="str">
        <f t="shared" si="34"/>
        <v/>
      </c>
      <c r="R109" s="602" t="str">
        <f>+IFERROR(VLOOKUP($B109,'EV ADM FINANCIERA'!$B$11:$AZ$175,4,FALSE),"")</f>
        <v/>
      </c>
      <c r="S109" s="602" t="str">
        <f>+IFERROR(VLOOKUP($B109,'EV ADM FINANCIERA'!$B$11:$AZ$175,S$4,FALSE),"")</f>
        <v/>
      </c>
      <c r="T109" s="602" t="str">
        <f>+IFERROR(VLOOKUP($B109,'EV ADM FINANCIERA'!$B$11:$AZ$175,T$4,FALSE),"")</f>
        <v/>
      </c>
      <c r="U109" s="602" t="str">
        <f>+IFERROR(VLOOKUP($B109,'EV ADM FINANCIERA'!$B$11:$AZ$175,U$4,FALSE),"")</f>
        <v/>
      </c>
      <c r="V109" s="603" t="str">
        <f>+IFERROR(VLOOKUP($B109,'EV ADM FINANCIERA'!$B$11:$AZ$175,V$4,FALSE),"")</f>
        <v/>
      </c>
      <c r="W109" s="601" t="str">
        <f t="shared" si="35"/>
        <v/>
      </c>
      <c r="X109" s="275"/>
      <c r="Y109" s="276"/>
      <c r="Z109" s="605">
        <f t="shared" si="36"/>
        <v>0</v>
      </c>
      <c r="AA109" s="604" t="str">
        <f t="shared" si="46"/>
        <v/>
      </c>
      <c r="AB109" s="93"/>
      <c r="AD109" s="176" t="str">
        <f t="shared" si="37"/>
        <v/>
      </c>
      <c r="AE109" s="176" t="str">
        <f t="shared" si="38"/>
        <v/>
      </c>
      <c r="AF109" s="176" t="str">
        <f t="shared" si="39"/>
        <v/>
      </c>
      <c r="AG109" s="177" t="str">
        <f t="shared" si="40"/>
        <v/>
      </c>
      <c r="AH109" s="147" t="str">
        <f t="shared" si="41"/>
        <v/>
      </c>
      <c r="AI109" s="147"/>
      <c r="AJ109" s="147"/>
      <c r="AK109" s="147"/>
      <c r="AL109" s="147"/>
      <c r="AM109" s="147"/>
      <c r="AN109" s="147"/>
      <c r="AO109" s="147"/>
      <c r="AP109" s="147"/>
      <c r="AQ109" s="147"/>
      <c r="AW109" s="178">
        <f t="shared" si="42"/>
        <v>0</v>
      </c>
      <c r="AX109" s="178">
        <f t="shared" si="43"/>
        <v>0</v>
      </c>
      <c r="AY109" s="62" t="str">
        <f t="shared" si="44"/>
        <v/>
      </c>
      <c r="AZ109" s="122" t="str">
        <f t="shared" si="45"/>
        <v>S/I</v>
      </c>
    </row>
    <row r="110" spans="1:52" x14ac:dyDescent="0.2">
      <c r="A110" s="683">
        <f>'RESUMEN REGION'!A110</f>
        <v>0</v>
      </c>
      <c r="B110" s="683">
        <f>'RESUMEN REGION'!B110</f>
        <v>0</v>
      </c>
      <c r="C110" s="683">
        <f>'RESUMEN REGION'!C110</f>
        <v>0</v>
      </c>
      <c r="D110" s="597">
        <f>'RESUMEN REGION'!E110</f>
        <v>0</v>
      </c>
      <c r="E110" s="598" t="str">
        <f>+IFERROR(VLOOKUP(B110,'RES EVAL. INFORMES'!$B$16:$AD$181,4,FALSE),"")</f>
        <v/>
      </c>
      <c r="F110" s="601" t="str">
        <f t="shared" si="29"/>
        <v/>
      </c>
      <c r="G110" s="600">
        <f>'RESUMEN REGION'!K110</f>
        <v>0</v>
      </c>
      <c r="H110" s="93"/>
      <c r="I110" s="684" t="str">
        <f t="shared" si="30"/>
        <v/>
      </c>
      <c r="J110" s="685">
        <f>'RESUMEN REGION'!M110</f>
        <v>0</v>
      </c>
      <c r="K110" s="93"/>
      <c r="L110" s="64" t="str">
        <f t="shared" si="31"/>
        <v/>
      </c>
      <c r="M110" s="600">
        <f>'RESUMEN REGION'!I110</f>
        <v>0</v>
      </c>
      <c r="N110" s="93"/>
      <c r="O110" s="64" t="str">
        <f t="shared" si="32"/>
        <v/>
      </c>
      <c r="P110" s="601" t="str">
        <f t="shared" si="33"/>
        <v/>
      </c>
      <c r="Q110" s="601" t="str">
        <f t="shared" si="34"/>
        <v/>
      </c>
      <c r="R110" s="602" t="str">
        <f>+IFERROR(VLOOKUP($B110,'EV ADM FINANCIERA'!$B$11:$AZ$175,4,FALSE),"")</f>
        <v/>
      </c>
      <c r="S110" s="602" t="str">
        <f>+IFERROR(VLOOKUP($B110,'EV ADM FINANCIERA'!$B$11:$AZ$175,S$4,FALSE),"")</f>
        <v/>
      </c>
      <c r="T110" s="602" t="str">
        <f>+IFERROR(VLOOKUP($B110,'EV ADM FINANCIERA'!$B$11:$AZ$175,T$4,FALSE),"")</f>
        <v/>
      </c>
      <c r="U110" s="602" t="str">
        <f>+IFERROR(VLOOKUP($B110,'EV ADM FINANCIERA'!$B$11:$AZ$175,U$4,FALSE),"")</f>
        <v/>
      </c>
      <c r="V110" s="603" t="str">
        <f>+IFERROR(VLOOKUP($B110,'EV ADM FINANCIERA'!$B$11:$AZ$175,V$4,FALSE),"")</f>
        <v/>
      </c>
      <c r="W110" s="601" t="str">
        <f t="shared" si="35"/>
        <v/>
      </c>
      <c r="X110" s="275"/>
      <c r="Y110" s="276"/>
      <c r="Z110" s="605">
        <f t="shared" si="36"/>
        <v>0</v>
      </c>
      <c r="AA110" s="604" t="str">
        <f t="shared" si="46"/>
        <v/>
      </c>
      <c r="AB110" s="93"/>
      <c r="AD110" s="176" t="str">
        <f t="shared" si="37"/>
        <v/>
      </c>
      <c r="AE110" s="176" t="str">
        <f t="shared" si="38"/>
        <v/>
      </c>
      <c r="AF110" s="176" t="str">
        <f t="shared" si="39"/>
        <v/>
      </c>
      <c r="AG110" s="177" t="str">
        <f t="shared" si="40"/>
        <v/>
      </c>
      <c r="AH110" s="147" t="str">
        <f t="shared" si="41"/>
        <v/>
      </c>
      <c r="AI110" s="147"/>
      <c r="AJ110" s="147"/>
      <c r="AK110" s="147"/>
      <c r="AL110" s="147"/>
      <c r="AM110" s="147"/>
      <c r="AN110" s="147"/>
      <c r="AO110" s="147"/>
      <c r="AP110" s="147"/>
      <c r="AQ110" s="147"/>
      <c r="AW110" s="178">
        <f t="shared" si="42"/>
        <v>0</v>
      </c>
      <c r="AX110" s="178">
        <f t="shared" si="43"/>
        <v>0</v>
      </c>
      <c r="AY110" s="62" t="str">
        <f t="shared" si="44"/>
        <v/>
      </c>
      <c r="AZ110" s="122" t="str">
        <f t="shared" si="45"/>
        <v>S/I</v>
      </c>
    </row>
    <row r="111" spans="1:52" x14ac:dyDescent="0.2">
      <c r="A111" s="683">
        <f>'RESUMEN REGION'!A111</f>
        <v>0</v>
      </c>
      <c r="B111" s="683">
        <f>'RESUMEN REGION'!B111</f>
        <v>0</v>
      </c>
      <c r="C111" s="683">
        <f>'RESUMEN REGION'!C111</f>
        <v>0</v>
      </c>
      <c r="D111" s="597">
        <f>'RESUMEN REGION'!E111</f>
        <v>0</v>
      </c>
      <c r="E111" s="598" t="str">
        <f>+IFERROR(VLOOKUP(B111,'RES EVAL. INFORMES'!$B$16:$AD$181,4,FALSE),"")</f>
        <v/>
      </c>
      <c r="F111" s="601" t="str">
        <f t="shared" si="29"/>
        <v/>
      </c>
      <c r="G111" s="600">
        <f>'RESUMEN REGION'!K111</f>
        <v>0</v>
      </c>
      <c r="H111" s="93"/>
      <c r="I111" s="684" t="str">
        <f t="shared" si="30"/>
        <v/>
      </c>
      <c r="J111" s="685">
        <f>'RESUMEN REGION'!M111</f>
        <v>0</v>
      </c>
      <c r="K111" s="93"/>
      <c r="L111" s="64" t="str">
        <f t="shared" si="31"/>
        <v/>
      </c>
      <c r="M111" s="600">
        <f>'RESUMEN REGION'!I111</f>
        <v>0</v>
      </c>
      <c r="N111" s="93"/>
      <c r="O111" s="64" t="str">
        <f t="shared" si="32"/>
        <v/>
      </c>
      <c r="P111" s="601" t="str">
        <f t="shared" si="33"/>
        <v/>
      </c>
      <c r="Q111" s="601" t="str">
        <f t="shared" si="34"/>
        <v/>
      </c>
      <c r="R111" s="602" t="str">
        <f>+IFERROR(VLOOKUP($B111,'EV ADM FINANCIERA'!$B$11:$AZ$175,4,FALSE),"")</f>
        <v/>
      </c>
      <c r="S111" s="602" t="str">
        <f>+IFERROR(VLOOKUP($B111,'EV ADM FINANCIERA'!$B$11:$AZ$175,S$4,FALSE),"")</f>
        <v/>
      </c>
      <c r="T111" s="602" t="str">
        <f>+IFERROR(VLOOKUP($B111,'EV ADM FINANCIERA'!$B$11:$AZ$175,T$4,FALSE),"")</f>
        <v/>
      </c>
      <c r="U111" s="602" t="str">
        <f>+IFERROR(VLOOKUP($B111,'EV ADM FINANCIERA'!$B$11:$AZ$175,U$4,FALSE),"")</f>
        <v/>
      </c>
      <c r="V111" s="603" t="str">
        <f>+IFERROR(VLOOKUP($B111,'EV ADM FINANCIERA'!$B$11:$AZ$175,V$4,FALSE),"")</f>
        <v/>
      </c>
      <c r="W111" s="601" t="str">
        <f t="shared" si="35"/>
        <v/>
      </c>
      <c r="X111" s="275"/>
      <c r="Y111" s="276"/>
      <c r="Z111" s="605">
        <f t="shared" si="36"/>
        <v>0</v>
      </c>
      <c r="AA111" s="604" t="str">
        <f t="shared" si="46"/>
        <v/>
      </c>
      <c r="AB111" s="93"/>
      <c r="AD111" s="176" t="str">
        <f t="shared" si="37"/>
        <v/>
      </c>
      <c r="AE111" s="176" t="str">
        <f t="shared" si="38"/>
        <v/>
      </c>
      <c r="AF111" s="176" t="str">
        <f t="shared" si="39"/>
        <v/>
      </c>
      <c r="AG111" s="177" t="str">
        <f t="shared" si="40"/>
        <v/>
      </c>
      <c r="AH111" s="147" t="str">
        <f t="shared" si="41"/>
        <v/>
      </c>
      <c r="AI111" s="147"/>
      <c r="AJ111" s="147"/>
      <c r="AK111" s="147"/>
      <c r="AL111" s="147"/>
      <c r="AM111" s="147"/>
      <c r="AN111" s="147"/>
      <c r="AO111" s="147"/>
      <c r="AP111" s="147"/>
      <c r="AQ111" s="147"/>
      <c r="AW111" s="178">
        <f t="shared" si="42"/>
        <v>0</v>
      </c>
      <c r="AX111" s="178">
        <f t="shared" si="43"/>
        <v>0</v>
      </c>
      <c r="AY111" s="62" t="str">
        <f t="shared" si="44"/>
        <v/>
      </c>
      <c r="AZ111" s="122" t="str">
        <f t="shared" si="45"/>
        <v>S/I</v>
      </c>
    </row>
    <row r="112" spans="1:52" x14ac:dyDescent="0.2">
      <c r="A112" s="683">
        <f>'RESUMEN REGION'!A112</f>
        <v>0</v>
      </c>
      <c r="B112" s="683">
        <f>'RESUMEN REGION'!B112</f>
        <v>0</v>
      </c>
      <c r="C112" s="683">
        <f>'RESUMEN REGION'!C112</f>
        <v>0</v>
      </c>
      <c r="D112" s="597">
        <f>'RESUMEN REGION'!E112</f>
        <v>0</v>
      </c>
      <c r="E112" s="598" t="str">
        <f>+IFERROR(VLOOKUP(B112,'RES EVAL. INFORMES'!$B$16:$AD$181,4,FALSE),"")</f>
        <v/>
      </c>
      <c r="F112" s="601" t="str">
        <f t="shared" si="29"/>
        <v/>
      </c>
      <c r="G112" s="600">
        <f>'RESUMEN REGION'!K112</f>
        <v>0</v>
      </c>
      <c r="H112" s="93"/>
      <c r="I112" s="684" t="str">
        <f t="shared" si="30"/>
        <v/>
      </c>
      <c r="J112" s="685">
        <f>'RESUMEN REGION'!M112</f>
        <v>0</v>
      </c>
      <c r="K112" s="93"/>
      <c r="L112" s="64" t="str">
        <f t="shared" si="31"/>
        <v/>
      </c>
      <c r="M112" s="600">
        <f>'RESUMEN REGION'!I112</f>
        <v>0</v>
      </c>
      <c r="N112" s="93"/>
      <c r="O112" s="64" t="str">
        <f t="shared" si="32"/>
        <v/>
      </c>
      <c r="P112" s="601" t="str">
        <f t="shared" si="33"/>
        <v/>
      </c>
      <c r="Q112" s="601" t="str">
        <f t="shared" si="34"/>
        <v/>
      </c>
      <c r="R112" s="602" t="str">
        <f>+IFERROR(VLOOKUP($B112,'EV ADM FINANCIERA'!$B$11:$AZ$175,4,FALSE),"")</f>
        <v/>
      </c>
      <c r="S112" s="602" t="str">
        <f>+IFERROR(VLOOKUP($B112,'EV ADM FINANCIERA'!$B$11:$AZ$175,S$4,FALSE),"")</f>
        <v/>
      </c>
      <c r="T112" s="602" t="str">
        <f>+IFERROR(VLOOKUP($B112,'EV ADM FINANCIERA'!$B$11:$AZ$175,T$4,FALSE),"")</f>
        <v/>
      </c>
      <c r="U112" s="602" t="str">
        <f>+IFERROR(VLOOKUP($B112,'EV ADM FINANCIERA'!$B$11:$AZ$175,U$4,FALSE),"")</f>
        <v/>
      </c>
      <c r="V112" s="603" t="str">
        <f>+IFERROR(VLOOKUP($B112,'EV ADM FINANCIERA'!$B$11:$AZ$175,V$4,FALSE),"")</f>
        <v/>
      </c>
      <c r="W112" s="601" t="str">
        <f t="shared" si="35"/>
        <v/>
      </c>
      <c r="X112" s="275"/>
      <c r="Y112" s="276"/>
      <c r="Z112" s="605">
        <f t="shared" si="36"/>
        <v>0</v>
      </c>
      <c r="AA112" s="604" t="str">
        <f t="shared" si="46"/>
        <v/>
      </c>
      <c r="AB112" s="93"/>
      <c r="AD112" s="176" t="str">
        <f t="shared" si="37"/>
        <v/>
      </c>
      <c r="AE112" s="176" t="str">
        <f t="shared" si="38"/>
        <v/>
      </c>
      <c r="AF112" s="176" t="str">
        <f t="shared" si="39"/>
        <v/>
      </c>
      <c r="AG112" s="177" t="str">
        <f t="shared" si="40"/>
        <v/>
      </c>
      <c r="AH112" s="147" t="str">
        <f t="shared" si="41"/>
        <v/>
      </c>
      <c r="AI112" s="147"/>
      <c r="AJ112" s="147"/>
      <c r="AK112" s="147"/>
      <c r="AL112" s="147"/>
      <c r="AM112" s="147"/>
      <c r="AN112" s="147"/>
      <c r="AO112" s="147"/>
      <c r="AP112" s="147"/>
      <c r="AQ112" s="147"/>
      <c r="AW112" s="178">
        <f t="shared" si="42"/>
        <v>0</v>
      </c>
      <c r="AX112" s="178">
        <f t="shared" si="43"/>
        <v>0</v>
      </c>
      <c r="AY112" s="62" t="str">
        <f t="shared" si="44"/>
        <v/>
      </c>
      <c r="AZ112" s="122" t="str">
        <f t="shared" si="45"/>
        <v>S/I</v>
      </c>
    </row>
    <row r="113" spans="1:52" x14ac:dyDescent="0.2">
      <c r="A113" s="683">
        <f>'RESUMEN REGION'!A113</f>
        <v>0</v>
      </c>
      <c r="B113" s="683">
        <f>'RESUMEN REGION'!B113</f>
        <v>0</v>
      </c>
      <c r="C113" s="683">
        <f>'RESUMEN REGION'!C113</f>
        <v>0</v>
      </c>
      <c r="D113" s="597">
        <f>'RESUMEN REGION'!E113</f>
        <v>0</v>
      </c>
      <c r="E113" s="598" t="str">
        <f>+IFERROR(VLOOKUP(B113,'RES EVAL. INFORMES'!$B$16:$AD$181,4,FALSE),"")</f>
        <v/>
      </c>
      <c r="F113" s="601" t="str">
        <f t="shared" si="29"/>
        <v/>
      </c>
      <c r="G113" s="600">
        <f>'RESUMEN REGION'!K113</f>
        <v>0</v>
      </c>
      <c r="H113" s="93"/>
      <c r="I113" s="684" t="str">
        <f t="shared" si="30"/>
        <v/>
      </c>
      <c r="J113" s="685">
        <f>'RESUMEN REGION'!M113</f>
        <v>0</v>
      </c>
      <c r="K113" s="93"/>
      <c r="L113" s="64" t="str">
        <f t="shared" si="31"/>
        <v/>
      </c>
      <c r="M113" s="600">
        <f>'RESUMEN REGION'!I113</f>
        <v>0</v>
      </c>
      <c r="N113" s="93"/>
      <c r="O113" s="64" t="str">
        <f t="shared" si="32"/>
        <v/>
      </c>
      <c r="P113" s="601" t="str">
        <f t="shared" si="33"/>
        <v/>
      </c>
      <c r="Q113" s="601" t="str">
        <f t="shared" si="34"/>
        <v/>
      </c>
      <c r="R113" s="602" t="str">
        <f>+IFERROR(VLOOKUP($B113,'EV ADM FINANCIERA'!$B$11:$AZ$175,4,FALSE),"")</f>
        <v/>
      </c>
      <c r="S113" s="602" t="str">
        <f>+IFERROR(VLOOKUP($B113,'EV ADM FINANCIERA'!$B$11:$AZ$175,S$4,FALSE),"")</f>
        <v/>
      </c>
      <c r="T113" s="602" t="str">
        <f>+IFERROR(VLOOKUP($B113,'EV ADM FINANCIERA'!$B$11:$AZ$175,T$4,FALSE),"")</f>
        <v/>
      </c>
      <c r="U113" s="602" t="str">
        <f>+IFERROR(VLOOKUP($B113,'EV ADM FINANCIERA'!$B$11:$AZ$175,U$4,FALSE),"")</f>
        <v/>
      </c>
      <c r="V113" s="603" t="str">
        <f>+IFERROR(VLOOKUP($B113,'EV ADM FINANCIERA'!$B$11:$AZ$175,V$4,FALSE),"")</f>
        <v/>
      </c>
      <c r="W113" s="601" t="str">
        <f t="shared" si="35"/>
        <v/>
      </c>
      <c r="X113" s="275"/>
      <c r="Y113" s="276"/>
      <c r="Z113" s="605">
        <f t="shared" si="36"/>
        <v>0</v>
      </c>
      <c r="AA113" s="604" t="str">
        <f t="shared" si="46"/>
        <v/>
      </c>
      <c r="AB113" s="93"/>
      <c r="AD113" s="176" t="str">
        <f t="shared" si="37"/>
        <v/>
      </c>
      <c r="AE113" s="176" t="str">
        <f t="shared" si="38"/>
        <v/>
      </c>
      <c r="AF113" s="176" t="str">
        <f t="shared" si="39"/>
        <v/>
      </c>
      <c r="AG113" s="177" t="str">
        <f t="shared" si="40"/>
        <v/>
      </c>
      <c r="AH113" s="147" t="str">
        <f t="shared" si="41"/>
        <v/>
      </c>
      <c r="AI113" s="147"/>
      <c r="AJ113" s="147"/>
      <c r="AK113" s="147"/>
      <c r="AL113" s="147"/>
      <c r="AM113" s="147"/>
      <c r="AN113" s="147"/>
      <c r="AO113" s="147"/>
      <c r="AP113" s="147"/>
      <c r="AQ113" s="147"/>
      <c r="AW113" s="178">
        <f t="shared" si="42"/>
        <v>0</v>
      </c>
      <c r="AX113" s="178">
        <f t="shared" si="43"/>
        <v>0</v>
      </c>
      <c r="AY113" s="62" t="str">
        <f t="shared" si="44"/>
        <v/>
      </c>
      <c r="AZ113" s="122" t="str">
        <f t="shared" si="45"/>
        <v>S/I</v>
      </c>
    </row>
    <row r="114" spans="1:52" x14ac:dyDescent="0.2">
      <c r="A114" s="683">
        <f>'RESUMEN REGION'!A114</f>
        <v>0</v>
      </c>
      <c r="B114" s="683">
        <f>'RESUMEN REGION'!B114</f>
        <v>0</v>
      </c>
      <c r="C114" s="683">
        <f>'RESUMEN REGION'!C114</f>
        <v>0</v>
      </c>
      <c r="D114" s="597">
        <f>'RESUMEN REGION'!E114</f>
        <v>0</v>
      </c>
      <c r="E114" s="598" t="str">
        <f>+IFERROR(VLOOKUP(B114,'RES EVAL. INFORMES'!$B$16:$AD$181,4,FALSE),"")</f>
        <v/>
      </c>
      <c r="F114" s="601" t="str">
        <f t="shared" si="29"/>
        <v/>
      </c>
      <c r="G114" s="600">
        <f>'RESUMEN REGION'!K114</f>
        <v>0</v>
      </c>
      <c r="H114" s="93"/>
      <c r="I114" s="684" t="str">
        <f t="shared" si="30"/>
        <v/>
      </c>
      <c r="J114" s="685">
        <f>'RESUMEN REGION'!M114</f>
        <v>0</v>
      </c>
      <c r="K114" s="93"/>
      <c r="L114" s="64" t="str">
        <f t="shared" si="31"/>
        <v/>
      </c>
      <c r="M114" s="600">
        <f>'RESUMEN REGION'!I114</f>
        <v>0</v>
      </c>
      <c r="N114" s="93"/>
      <c r="O114" s="64" t="str">
        <f t="shared" si="32"/>
        <v/>
      </c>
      <c r="P114" s="601" t="str">
        <f t="shared" si="33"/>
        <v/>
      </c>
      <c r="Q114" s="601" t="str">
        <f t="shared" si="34"/>
        <v/>
      </c>
      <c r="R114" s="602" t="str">
        <f>+IFERROR(VLOOKUP($B114,'EV ADM FINANCIERA'!$B$11:$AZ$175,4,FALSE),"")</f>
        <v/>
      </c>
      <c r="S114" s="602" t="str">
        <f>+IFERROR(VLOOKUP($B114,'EV ADM FINANCIERA'!$B$11:$AZ$175,S$4,FALSE),"")</f>
        <v/>
      </c>
      <c r="T114" s="602" t="str">
        <f>+IFERROR(VLOOKUP($B114,'EV ADM FINANCIERA'!$B$11:$AZ$175,T$4,FALSE),"")</f>
        <v/>
      </c>
      <c r="U114" s="602" t="str">
        <f>+IFERROR(VLOOKUP($B114,'EV ADM FINANCIERA'!$B$11:$AZ$175,U$4,FALSE),"")</f>
        <v/>
      </c>
      <c r="V114" s="603" t="str">
        <f>+IFERROR(VLOOKUP($B114,'EV ADM FINANCIERA'!$B$11:$AZ$175,V$4,FALSE),"")</f>
        <v/>
      </c>
      <c r="W114" s="601" t="str">
        <f t="shared" si="35"/>
        <v/>
      </c>
      <c r="X114" s="275"/>
      <c r="Y114" s="276"/>
      <c r="Z114" s="605">
        <f t="shared" si="36"/>
        <v>0</v>
      </c>
      <c r="AA114" s="604" t="str">
        <f t="shared" si="46"/>
        <v/>
      </c>
      <c r="AB114" s="93"/>
      <c r="AD114" s="176" t="str">
        <f t="shared" si="37"/>
        <v/>
      </c>
      <c r="AE114" s="176" t="str">
        <f t="shared" si="38"/>
        <v/>
      </c>
      <c r="AF114" s="176" t="str">
        <f t="shared" si="39"/>
        <v/>
      </c>
      <c r="AG114" s="177" t="str">
        <f t="shared" si="40"/>
        <v/>
      </c>
      <c r="AH114" s="147" t="str">
        <f t="shared" si="41"/>
        <v/>
      </c>
      <c r="AI114" s="147"/>
      <c r="AJ114" s="147"/>
      <c r="AK114" s="147"/>
      <c r="AL114" s="147"/>
      <c r="AM114" s="147"/>
      <c r="AN114" s="147"/>
      <c r="AO114" s="147"/>
      <c r="AP114" s="147"/>
      <c r="AQ114" s="147"/>
      <c r="AW114" s="178">
        <f t="shared" si="42"/>
        <v>0</v>
      </c>
      <c r="AX114" s="178">
        <f t="shared" si="43"/>
        <v>0</v>
      </c>
      <c r="AY114" s="62" t="str">
        <f t="shared" si="44"/>
        <v/>
      </c>
      <c r="AZ114" s="122" t="str">
        <f t="shared" si="45"/>
        <v>S/I</v>
      </c>
    </row>
    <row r="115" spans="1:52" x14ac:dyDescent="0.2">
      <c r="A115" s="683">
        <f>'RESUMEN REGION'!A115</f>
        <v>0</v>
      </c>
      <c r="B115" s="683">
        <f>'RESUMEN REGION'!B115</f>
        <v>0</v>
      </c>
      <c r="C115" s="683">
        <f>'RESUMEN REGION'!C115</f>
        <v>0</v>
      </c>
      <c r="D115" s="597">
        <f>'RESUMEN REGION'!E115</f>
        <v>0</v>
      </c>
      <c r="E115" s="598" t="str">
        <f>+IFERROR(VLOOKUP(B115,'RES EVAL. INFORMES'!$B$16:$AD$181,4,FALSE),"")</f>
        <v/>
      </c>
      <c r="F115" s="601" t="str">
        <f t="shared" si="29"/>
        <v/>
      </c>
      <c r="G115" s="600">
        <f>'RESUMEN REGION'!K115</f>
        <v>0</v>
      </c>
      <c r="H115" s="93"/>
      <c r="I115" s="684" t="str">
        <f t="shared" si="30"/>
        <v/>
      </c>
      <c r="J115" s="685">
        <f>'RESUMEN REGION'!M115</f>
        <v>0</v>
      </c>
      <c r="K115" s="93"/>
      <c r="L115" s="64" t="str">
        <f t="shared" si="31"/>
        <v/>
      </c>
      <c r="M115" s="600">
        <f>'RESUMEN REGION'!I115</f>
        <v>0</v>
      </c>
      <c r="N115" s="93"/>
      <c r="O115" s="64" t="str">
        <f t="shared" si="32"/>
        <v/>
      </c>
      <c r="P115" s="601" t="str">
        <f t="shared" si="33"/>
        <v/>
      </c>
      <c r="Q115" s="601" t="str">
        <f t="shared" si="34"/>
        <v/>
      </c>
      <c r="R115" s="602" t="str">
        <f>+IFERROR(VLOOKUP($B115,'EV ADM FINANCIERA'!$B$11:$AZ$175,4,FALSE),"")</f>
        <v/>
      </c>
      <c r="S115" s="602" t="str">
        <f>+IFERROR(VLOOKUP($B115,'EV ADM FINANCIERA'!$B$11:$AZ$175,S$4,FALSE),"")</f>
        <v/>
      </c>
      <c r="T115" s="602" t="str">
        <f>+IFERROR(VLOOKUP($B115,'EV ADM FINANCIERA'!$B$11:$AZ$175,T$4,FALSE),"")</f>
        <v/>
      </c>
      <c r="U115" s="602" t="str">
        <f>+IFERROR(VLOOKUP($B115,'EV ADM FINANCIERA'!$B$11:$AZ$175,U$4,FALSE),"")</f>
        <v/>
      </c>
      <c r="V115" s="603" t="str">
        <f>+IFERROR(VLOOKUP($B115,'EV ADM FINANCIERA'!$B$11:$AZ$175,V$4,FALSE),"")</f>
        <v/>
      </c>
      <c r="W115" s="601" t="str">
        <f t="shared" si="35"/>
        <v/>
      </c>
      <c r="X115" s="275"/>
      <c r="Y115" s="276"/>
      <c r="Z115" s="605">
        <f t="shared" si="36"/>
        <v>0</v>
      </c>
      <c r="AA115" s="604" t="str">
        <f t="shared" si="46"/>
        <v/>
      </c>
      <c r="AB115" s="93"/>
      <c r="AD115" s="176" t="str">
        <f t="shared" si="37"/>
        <v/>
      </c>
      <c r="AE115" s="176" t="str">
        <f t="shared" si="38"/>
        <v/>
      </c>
      <c r="AF115" s="176" t="str">
        <f t="shared" si="39"/>
        <v/>
      </c>
      <c r="AG115" s="177" t="str">
        <f t="shared" si="40"/>
        <v/>
      </c>
      <c r="AH115" s="147" t="str">
        <f t="shared" si="41"/>
        <v/>
      </c>
      <c r="AI115" s="147"/>
      <c r="AJ115" s="147"/>
      <c r="AK115" s="147"/>
      <c r="AL115" s="147"/>
      <c r="AM115" s="147"/>
      <c r="AN115" s="147"/>
      <c r="AO115" s="147"/>
      <c r="AP115" s="147"/>
      <c r="AQ115" s="147"/>
      <c r="AW115" s="178">
        <f t="shared" si="42"/>
        <v>0</v>
      </c>
      <c r="AX115" s="178">
        <f t="shared" si="43"/>
        <v>0</v>
      </c>
      <c r="AY115" s="62" t="str">
        <f t="shared" si="44"/>
        <v/>
      </c>
      <c r="AZ115" s="122" t="str">
        <f t="shared" si="45"/>
        <v>S/I</v>
      </c>
    </row>
    <row r="116" spans="1:52" x14ac:dyDescent="0.2">
      <c r="A116" s="683">
        <f>'RESUMEN REGION'!A116</f>
        <v>0</v>
      </c>
      <c r="B116" s="683">
        <f>'RESUMEN REGION'!B116</f>
        <v>0</v>
      </c>
      <c r="C116" s="683">
        <f>'RESUMEN REGION'!C116</f>
        <v>0</v>
      </c>
      <c r="D116" s="597">
        <f>'RESUMEN REGION'!E116</f>
        <v>0</v>
      </c>
      <c r="E116" s="598" t="str">
        <f>+IFERROR(VLOOKUP(B116,'RES EVAL. INFORMES'!$B$16:$AD$181,4,FALSE),"")</f>
        <v/>
      </c>
      <c r="F116" s="601" t="str">
        <f t="shared" si="29"/>
        <v/>
      </c>
      <c r="G116" s="600">
        <f>'RESUMEN REGION'!K116</f>
        <v>0</v>
      </c>
      <c r="H116" s="93"/>
      <c r="I116" s="684" t="str">
        <f t="shared" si="30"/>
        <v/>
      </c>
      <c r="J116" s="685">
        <f>'RESUMEN REGION'!M116</f>
        <v>0</v>
      </c>
      <c r="K116" s="93"/>
      <c r="L116" s="64" t="str">
        <f t="shared" si="31"/>
        <v/>
      </c>
      <c r="M116" s="600">
        <f>'RESUMEN REGION'!I116</f>
        <v>0</v>
      </c>
      <c r="N116" s="93"/>
      <c r="O116" s="64" t="str">
        <f t="shared" si="32"/>
        <v/>
      </c>
      <c r="P116" s="601" t="str">
        <f t="shared" si="33"/>
        <v/>
      </c>
      <c r="Q116" s="601" t="str">
        <f t="shared" si="34"/>
        <v/>
      </c>
      <c r="R116" s="602" t="str">
        <f>+IFERROR(VLOOKUP($B116,'EV ADM FINANCIERA'!$B$11:$AZ$175,4,FALSE),"")</f>
        <v/>
      </c>
      <c r="S116" s="602" t="str">
        <f>+IFERROR(VLOOKUP($B116,'EV ADM FINANCIERA'!$B$11:$AZ$175,S$4,FALSE),"")</f>
        <v/>
      </c>
      <c r="T116" s="602" t="str">
        <f>+IFERROR(VLOOKUP($B116,'EV ADM FINANCIERA'!$B$11:$AZ$175,T$4,FALSE),"")</f>
        <v/>
      </c>
      <c r="U116" s="602" t="str">
        <f>+IFERROR(VLOOKUP($B116,'EV ADM FINANCIERA'!$B$11:$AZ$175,U$4,FALSE),"")</f>
        <v/>
      </c>
      <c r="V116" s="603" t="str">
        <f>+IFERROR(VLOOKUP($B116,'EV ADM FINANCIERA'!$B$11:$AZ$175,V$4,FALSE),"")</f>
        <v/>
      </c>
      <c r="W116" s="601" t="str">
        <f t="shared" si="35"/>
        <v/>
      </c>
      <c r="X116" s="275"/>
      <c r="Y116" s="276"/>
      <c r="Z116" s="605">
        <f t="shared" si="36"/>
        <v>0</v>
      </c>
      <c r="AA116" s="604" t="str">
        <f t="shared" si="46"/>
        <v/>
      </c>
      <c r="AB116" s="93"/>
      <c r="AD116" s="176" t="str">
        <f t="shared" si="37"/>
        <v/>
      </c>
      <c r="AE116" s="176" t="str">
        <f t="shared" si="38"/>
        <v/>
      </c>
      <c r="AF116" s="176" t="str">
        <f t="shared" si="39"/>
        <v/>
      </c>
      <c r="AG116" s="177" t="str">
        <f t="shared" si="40"/>
        <v/>
      </c>
      <c r="AH116" s="147" t="str">
        <f t="shared" si="41"/>
        <v/>
      </c>
      <c r="AI116" s="147"/>
      <c r="AJ116" s="147"/>
      <c r="AK116" s="147"/>
      <c r="AL116" s="147"/>
      <c r="AM116" s="147"/>
      <c r="AN116" s="147"/>
      <c r="AO116" s="147"/>
      <c r="AP116" s="147"/>
      <c r="AQ116" s="147"/>
      <c r="AW116" s="178">
        <f t="shared" si="42"/>
        <v>0</v>
      </c>
      <c r="AX116" s="178">
        <f t="shared" si="43"/>
        <v>0</v>
      </c>
      <c r="AY116" s="62" t="str">
        <f t="shared" si="44"/>
        <v/>
      </c>
      <c r="AZ116" s="122" t="str">
        <f t="shared" si="45"/>
        <v>S/I</v>
      </c>
    </row>
    <row r="117" spans="1:52" x14ac:dyDescent="0.2">
      <c r="A117" s="683">
        <f>'RESUMEN REGION'!A117</f>
        <v>0</v>
      </c>
      <c r="B117" s="683">
        <f>'RESUMEN REGION'!B117</f>
        <v>0</v>
      </c>
      <c r="C117" s="683">
        <f>'RESUMEN REGION'!C117</f>
        <v>0</v>
      </c>
      <c r="D117" s="597">
        <f>'RESUMEN REGION'!E117</f>
        <v>0</v>
      </c>
      <c r="E117" s="598" t="str">
        <f>+IFERROR(VLOOKUP(B117,'RES EVAL. INFORMES'!$B$16:$AD$181,4,FALSE),"")</f>
        <v/>
      </c>
      <c r="F117" s="601" t="str">
        <f t="shared" si="29"/>
        <v/>
      </c>
      <c r="G117" s="600">
        <f>'RESUMEN REGION'!K117</f>
        <v>0</v>
      </c>
      <c r="H117" s="93"/>
      <c r="I117" s="684" t="str">
        <f t="shared" si="30"/>
        <v/>
      </c>
      <c r="J117" s="685">
        <f>'RESUMEN REGION'!M117</f>
        <v>0</v>
      </c>
      <c r="K117" s="93"/>
      <c r="L117" s="64" t="str">
        <f t="shared" si="31"/>
        <v/>
      </c>
      <c r="M117" s="600">
        <f>'RESUMEN REGION'!I117</f>
        <v>0</v>
      </c>
      <c r="N117" s="93"/>
      <c r="O117" s="64" t="str">
        <f t="shared" si="32"/>
        <v/>
      </c>
      <c r="P117" s="601" t="str">
        <f t="shared" si="33"/>
        <v/>
      </c>
      <c r="Q117" s="601" t="str">
        <f t="shared" si="34"/>
        <v/>
      </c>
      <c r="R117" s="602" t="str">
        <f>+IFERROR(VLOOKUP($B117,'EV ADM FINANCIERA'!$B$11:$AZ$175,4,FALSE),"")</f>
        <v/>
      </c>
      <c r="S117" s="602" t="str">
        <f>+IFERROR(VLOOKUP($B117,'EV ADM FINANCIERA'!$B$11:$AZ$175,S$4,FALSE),"")</f>
        <v/>
      </c>
      <c r="T117" s="602" t="str">
        <f>+IFERROR(VLOOKUP($B117,'EV ADM FINANCIERA'!$B$11:$AZ$175,T$4,FALSE),"")</f>
        <v/>
      </c>
      <c r="U117" s="602" t="str">
        <f>+IFERROR(VLOOKUP($B117,'EV ADM FINANCIERA'!$B$11:$AZ$175,U$4,FALSE),"")</f>
        <v/>
      </c>
      <c r="V117" s="603" t="str">
        <f>+IFERROR(VLOOKUP($B117,'EV ADM FINANCIERA'!$B$11:$AZ$175,V$4,FALSE),"")</f>
        <v/>
      </c>
      <c r="W117" s="601" t="str">
        <f t="shared" si="35"/>
        <v/>
      </c>
      <c r="X117" s="275"/>
      <c r="Y117" s="276"/>
      <c r="Z117" s="605">
        <f t="shared" si="36"/>
        <v>0</v>
      </c>
      <c r="AA117" s="604" t="str">
        <f t="shared" si="46"/>
        <v/>
      </c>
      <c r="AB117" s="93"/>
      <c r="AD117" s="176" t="str">
        <f t="shared" si="37"/>
        <v/>
      </c>
      <c r="AE117" s="176" t="str">
        <f t="shared" si="38"/>
        <v/>
      </c>
      <c r="AF117" s="176" t="str">
        <f t="shared" si="39"/>
        <v/>
      </c>
      <c r="AG117" s="177" t="str">
        <f t="shared" si="40"/>
        <v/>
      </c>
      <c r="AH117" s="147" t="str">
        <f t="shared" si="41"/>
        <v/>
      </c>
      <c r="AI117" s="147"/>
      <c r="AJ117" s="147"/>
      <c r="AK117" s="147"/>
      <c r="AL117" s="147"/>
      <c r="AM117" s="147"/>
      <c r="AN117" s="147"/>
      <c r="AO117" s="147"/>
      <c r="AP117" s="147"/>
      <c r="AQ117" s="147"/>
      <c r="AW117" s="178">
        <f t="shared" si="42"/>
        <v>0</v>
      </c>
      <c r="AX117" s="178">
        <f t="shared" si="43"/>
        <v>0</v>
      </c>
      <c r="AY117" s="62" t="str">
        <f t="shared" si="44"/>
        <v/>
      </c>
      <c r="AZ117" s="122" t="str">
        <f t="shared" si="45"/>
        <v>S/I</v>
      </c>
    </row>
    <row r="118" spans="1:52" x14ac:dyDescent="0.2">
      <c r="A118" s="683">
        <f>'RESUMEN REGION'!A118</f>
        <v>0</v>
      </c>
      <c r="B118" s="683">
        <f>'RESUMEN REGION'!B118</f>
        <v>0</v>
      </c>
      <c r="C118" s="683">
        <f>'RESUMEN REGION'!C118</f>
        <v>0</v>
      </c>
      <c r="D118" s="597">
        <f>'RESUMEN REGION'!E118</f>
        <v>0</v>
      </c>
      <c r="E118" s="598" t="str">
        <f>+IFERROR(VLOOKUP(B118,'RES EVAL. INFORMES'!$B$16:$AD$181,4,FALSE),"")</f>
        <v/>
      </c>
      <c r="F118" s="601" t="str">
        <f t="shared" si="29"/>
        <v/>
      </c>
      <c r="G118" s="600">
        <f>'RESUMEN REGION'!K118</f>
        <v>0</v>
      </c>
      <c r="H118" s="93"/>
      <c r="I118" s="684" t="str">
        <f t="shared" si="30"/>
        <v/>
      </c>
      <c r="J118" s="685">
        <f>'RESUMEN REGION'!M118</f>
        <v>0</v>
      </c>
      <c r="K118" s="93"/>
      <c r="L118" s="64" t="str">
        <f t="shared" si="31"/>
        <v/>
      </c>
      <c r="M118" s="600">
        <f>'RESUMEN REGION'!I118</f>
        <v>0</v>
      </c>
      <c r="N118" s="93"/>
      <c r="O118" s="64" t="str">
        <f t="shared" si="32"/>
        <v/>
      </c>
      <c r="P118" s="601" t="str">
        <f t="shared" si="33"/>
        <v/>
      </c>
      <c r="Q118" s="601" t="str">
        <f t="shared" si="34"/>
        <v/>
      </c>
      <c r="R118" s="602" t="str">
        <f>+IFERROR(VLOOKUP($B118,'EV ADM FINANCIERA'!$B$11:$AZ$175,4,FALSE),"")</f>
        <v/>
      </c>
      <c r="S118" s="602" t="str">
        <f>+IFERROR(VLOOKUP($B118,'EV ADM FINANCIERA'!$B$11:$AZ$175,S$4,FALSE),"")</f>
        <v/>
      </c>
      <c r="T118" s="602" t="str">
        <f>+IFERROR(VLOOKUP($B118,'EV ADM FINANCIERA'!$B$11:$AZ$175,T$4,FALSE),"")</f>
        <v/>
      </c>
      <c r="U118" s="602" t="str">
        <f>+IFERROR(VLOOKUP($B118,'EV ADM FINANCIERA'!$B$11:$AZ$175,U$4,FALSE),"")</f>
        <v/>
      </c>
      <c r="V118" s="603" t="str">
        <f>+IFERROR(VLOOKUP($B118,'EV ADM FINANCIERA'!$B$11:$AZ$175,V$4,FALSE),"")</f>
        <v/>
      </c>
      <c r="W118" s="601" t="str">
        <f t="shared" si="35"/>
        <v/>
      </c>
      <c r="X118" s="275"/>
      <c r="Y118" s="276"/>
      <c r="Z118" s="605">
        <f t="shared" si="36"/>
        <v>0</v>
      </c>
      <c r="AA118" s="604" t="str">
        <f t="shared" si="46"/>
        <v/>
      </c>
      <c r="AB118" s="93"/>
      <c r="AD118" s="176" t="str">
        <f t="shared" si="37"/>
        <v/>
      </c>
      <c r="AE118" s="176" t="str">
        <f t="shared" si="38"/>
        <v/>
      </c>
      <c r="AF118" s="176" t="str">
        <f t="shared" si="39"/>
        <v/>
      </c>
      <c r="AG118" s="177" t="str">
        <f t="shared" si="40"/>
        <v/>
      </c>
      <c r="AH118" s="147" t="str">
        <f t="shared" si="41"/>
        <v/>
      </c>
      <c r="AI118" s="147"/>
      <c r="AJ118" s="147"/>
      <c r="AK118" s="147"/>
      <c r="AL118" s="147"/>
      <c r="AM118" s="147"/>
      <c r="AN118" s="147"/>
      <c r="AO118" s="147"/>
      <c r="AP118" s="147"/>
      <c r="AQ118" s="147"/>
      <c r="AW118" s="178">
        <f t="shared" si="42"/>
        <v>0</v>
      </c>
      <c r="AX118" s="178">
        <f t="shared" si="43"/>
        <v>0</v>
      </c>
      <c r="AY118" s="62" t="str">
        <f t="shared" si="44"/>
        <v/>
      </c>
      <c r="AZ118" s="122" t="str">
        <f t="shared" si="45"/>
        <v>S/I</v>
      </c>
    </row>
    <row r="119" spans="1:52" x14ac:dyDescent="0.2">
      <c r="A119" s="683">
        <f>'RESUMEN REGION'!A119</f>
        <v>0</v>
      </c>
      <c r="B119" s="683">
        <f>'RESUMEN REGION'!B119</f>
        <v>0</v>
      </c>
      <c r="C119" s="683">
        <f>'RESUMEN REGION'!C119</f>
        <v>0</v>
      </c>
      <c r="D119" s="597">
        <f>'RESUMEN REGION'!E119</f>
        <v>0</v>
      </c>
      <c r="E119" s="598" t="str">
        <f>+IFERROR(VLOOKUP(B119,'RES EVAL. INFORMES'!$B$16:$AD$181,4,FALSE),"")</f>
        <v/>
      </c>
      <c r="F119" s="601" t="str">
        <f t="shared" si="29"/>
        <v/>
      </c>
      <c r="G119" s="600">
        <f>'RESUMEN REGION'!K119</f>
        <v>0</v>
      </c>
      <c r="H119" s="93"/>
      <c r="I119" s="684" t="str">
        <f t="shared" si="30"/>
        <v/>
      </c>
      <c r="J119" s="685">
        <f>'RESUMEN REGION'!M119</f>
        <v>0</v>
      </c>
      <c r="K119" s="93"/>
      <c r="L119" s="64" t="str">
        <f t="shared" si="31"/>
        <v/>
      </c>
      <c r="M119" s="600">
        <f>'RESUMEN REGION'!I119</f>
        <v>0</v>
      </c>
      <c r="N119" s="93"/>
      <c r="O119" s="64" t="str">
        <f t="shared" si="32"/>
        <v/>
      </c>
      <c r="P119" s="601" t="str">
        <f t="shared" si="33"/>
        <v/>
      </c>
      <c r="Q119" s="601" t="str">
        <f t="shared" si="34"/>
        <v/>
      </c>
      <c r="R119" s="602" t="str">
        <f>+IFERROR(VLOOKUP($B119,'EV ADM FINANCIERA'!$B$11:$AZ$175,4,FALSE),"")</f>
        <v/>
      </c>
      <c r="S119" s="602" t="str">
        <f>+IFERROR(VLOOKUP($B119,'EV ADM FINANCIERA'!$B$11:$AZ$175,S$4,FALSE),"")</f>
        <v/>
      </c>
      <c r="T119" s="602" t="str">
        <f>+IFERROR(VLOOKUP($B119,'EV ADM FINANCIERA'!$B$11:$AZ$175,T$4,FALSE),"")</f>
        <v/>
      </c>
      <c r="U119" s="602" t="str">
        <f>+IFERROR(VLOOKUP($B119,'EV ADM FINANCIERA'!$B$11:$AZ$175,U$4,FALSE),"")</f>
        <v/>
      </c>
      <c r="V119" s="603" t="str">
        <f>+IFERROR(VLOOKUP($B119,'EV ADM FINANCIERA'!$B$11:$AZ$175,V$4,FALSE),"")</f>
        <v/>
      </c>
      <c r="W119" s="601" t="str">
        <f t="shared" si="35"/>
        <v/>
      </c>
      <c r="X119" s="275"/>
      <c r="Y119" s="276"/>
      <c r="Z119" s="605">
        <f t="shared" si="36"/>
        <v>0</v>
      </c>
      <c r="AA119" s="604" t="str">
        <f t="shared" si="46"/>
        <v/>
      </c>
      <c r="AB119" s="93"/>
      <c r="AD119" s="176" t="str">
        <f t="shared" si="37"/>
        <v/>
      </c>
      <c r="AE119" s="176" t="str">
        <f t="shared" si="38"/>
        <v/>
      </c>
      <c r="AF119" s="176" t="str">
        <f t="shared" si="39"/>
        <v/>
      </c>
      <c r="AG119" s="177" t="str">
        <f t="shared" si="40"/>
        <v/>
      </c>
      <c r="AH119" s="147" t="str">
        <f t="shared" si="41"/>
        <v/>
      </c>
      <c r="AI119" s="147"/>
      <c r="AJ119" s="147"/>
      <c r="AK119" s="147"/>
      <c r="AL119" s="147"/>
      <c r="AM119" s="147"/>
      <c r="AN119" s="147"/>
      <c r="AO119" s="147"/>
      <c r="AP119" s="147"/>
      <c r="AQ119" s="147"/>
      <c r="AW119" s="178">
        <f t="shared" si="42"/>
        <v>0</v>
      </c>
      <c r="AX119" s="178">
        <f t="shared" si="43"/>
        <v>0</v>
      </c>
      <c r="AY119" s="62" t="str">
        <f t="shared" si="44"/>
        <v/>
      </c>
      <c r="AZ119" s="122" t="str">
        <f t="shared" si="45"/>
        <v>S/I</v>
      </c>
    </row>
    <row r="120" spans="1:52" x14ac:dyDescent="0.2">
      <c r="A120" s="683">
        <f>'RESUMEN REGION'!A120</f>
        <v>0</v>
      </c>
      <c r="B120" s="683">
        <f>'RESUMEN REGION'!B120</f>
        <v>0</v>
      </c>
      <c r="C120" s="683">
        <f>'RESUMEN REGION'!C120</f>
        <v>0</v>
      </c>
      <c r="D120" s="597">
        <f>'RESUMEN REGION'!E120</f>
        <v>0</v>
      </c>
      <c r="E120" s="598" t="str">
        <f>+IFERROR(VLOOKUP(B120,'RES EVAL. INFORMES'!$B$16:$AD$181,4,FALSE),"")</f>
        <v/>
      </c>
      <c r="F120" s="601" t="str">
        <f t="shared" si="29"/>
        <v/>
      </c>
      <c r="G120" s="600">
        <f>'RESUMEN REGION'!K120</f>
        <v>0</v>
      </c>
      <c r="H120" s="93"/>
      <c r="I120" s="684" t="str">
        <f t="shared" si="30"/>
        <v/>
      </c>
      <c r="J120" s="685">
        <f>'RESUMEN REGION'!M120</f>
        <v>0</v>
      </c>
      <c r="K120" s="93"/>
      <c r="L120" s="64" t="str">
        <f t="shared" si="31"/>
        <v/>
      </c>
      <c r="M120" s="600">
        <f>'RESUMEN REGION'!I120</f>
        <v>0</v>
      </c>
      <c r="N120" s="93"/>
      <c r="O120" s="64" t="str">
        <f t="shared" si="32"/>
        <v/>
      </c>
      <c r="P120" s="601" t="str">
        <f t="shared" si="33"/>
        <v/>
      </c>
      <c r="Q120" s="601" t="str">
        <f t="shared" si="34"/>
        <v/>
      </c>
      <c r="R120" s="602" t="str">
        <f>+IFERROR(VLOOKUP($B120,'EV ADM FINANCIERA'!$B$11:$AZ$175,4,FALSE),"")</f>
        <v/>
      </c>
      <c r="S120" s="602" t="str">
        <f>+IFERROR(VLOOKUP($B120,'EV ADM FINANCIERA'!$B$11:$AZ$175,S$4,FALSE),"")</f>
        <v/>
      </c>
      <c r="T120" s="602" t="str">
        <f>+IFERROR(VLOOKUP($B120,'EV ADM FINANCIERA'!$B$11:$AZ$175,T$4,FALSE),"")</f>
        <v/>
      </c>
      <c r="U120" s="602" t="str">
        <f>+IFERROR(VLOOKUP($B120,'EV ADM FINANCIERA'!$B$11:$AZ$175,U$4,FALSE),"")</f>
        <v/>
      </c>
      <c r="V120" s="603" t="str">
        <f>+IFERROR(VLOOKUP($B120,'EV ADM FINANCIERA'!$B$11:$AZ$175,V$4,FALSE),"")</f>
        <v/>
      </c>
      <c r="W120" s="601" t="str">
        <f t="shared" si="35"/>
        <v/>
      </c>
      <c r="X120" s="275"/>
      <c r="Y120" s="276"/>
      <c r="Z120" s="605">
        <f t="shared" si="36"/>
        <v>0</v>
      </c>
      <c r="AA120" s="604" t="str">
        <f t="shared" si="46"/>
        <v/>
      </c>
      <c r="AB120" s="93"/>
      <c r="AD120" s="176" t="str">
        <f t="shared" si="37"/>
        <v/>
      </c>
      <c r="AE120" s="176" t="str">
        <f t="shared" si="38"/>
        <v/>
      </c>
      <c r="AF120" s="176" t="str">
        <f t="shared" si="39"/>
        <v/>
      </c>
      <c r="AG120" s="177" t="str">
        <f t="shared" si="40"/>
        <v/>
      </c>
      <c r="AH120" s="147" t="str">
        <f t="shared" si="41"/>
        <v/>
      </c>
      <c r="AI120" s="147"/>
      <c r="AJ120" s="147"/>
      <c r="AK120" s="147"/>
      <c r="AL120" s="147"/>
      <c r="AM120" s="147"/>
      <c r="AN120" s="147"/>
      <c r="AO120" s="147"/>
      <c r="AP120" s="147"/>
      <c r="AQ120" s="147"/>
      <c r="AW120" s="178">
        <f t="shared" si="42"/>
        <v>0</v>
      </c>
      <c r="AX120" s="178">
        <f t="shared" si="43"/>
        <v>0</v>
      </c>
      <c r="AY120" s="62" t="str">
        <f t="shared" si="44"/>
        <v/>
      </c>
      <c r="AZ120" s="122" t="str">
        <f t="shared" si="45"/>
        <v>S/I</v>
      </c>
    </row>
    <row r="121" spans="1:52" x14ac:dyDescent="0.2">
      <c r="A121" s="683">
        <f>'RESUMEN REGION'!A121</f>
        <v>0</v>
      </c>
      <c r="B121" s="683">
        <f>'RESUMEN REGION'!B121</f>
        <v>0</v>
      </c>
      <c r="C121" s="683">
        <f>'RESUMEN REGION'!C121</f>
        <v>0</v>
      </c>
      <c r="D121" s="597">
        <f>'RESUMEN REGION'!E121</f>
        <v>0</v>
      </c>
      <c r="E121" s="598" t="str">
        <f>+IFERROR(VLOOKUP(B121,'RES EVAL. INFORMES'!$B$16:$AD$181,4,FALSE),"")</f>
        <v/>
      </c>
      <c r="F121" s="601" t="str">
        <f t="shared" si="29"/>
        <v/>
      </c>
      <c r="G121" s="600">
        <f>'RESUMEN REGION'!K121</f>
        <v>0</v>
      </c>
      <c r="H121" s="93"/>
      <c r="I121" s="684" t="str">
        <f t="shared" si="30"/>
        <v/>
      </c>
      <c r="J121" s="685">
        <f>'RESUMEN REGION'!M121</f>
        <v>0</v>
      </c>
      <c r="K121" s="93"/>
      <c r="L121" s="64" t="str">
        <f t="shared" si="31"/>
        <v/>
      </c>
      <c r="M121" s="600">
        <f>'RESUMEN REGION'!I121</f>
        <v>0</v>
      </c>
      <c r="N121" s="93"/>
      <c r="O121" s="64" t="str">
        <f t="shared" si="32"/>
        <v/>
      </c>
      <c r="P121" s="601" t="str">
        <f t="shared" si="33"/>
        <v/>
      </c>
      <c r="Q121" s="601" t="str">
        <f t="shared" si="34"/>
        <v/>
      </c>
      <c r="R121" s="602" t="str">
        <f>+IFERROR(VLOOKUP($B121,'EV ADM FINANCIERA'!$B$11:$AZ$175,4,FALSE),"")</f>
        <v/>
      </c>
      <c r="S121" s="602" t="str">
        <f>+IFERROR(VLOOKUP($B121,'EV ADM FINANCIERA'!$B$11:$AZ$175,S$4,FALSE),"")</f>
        <v/>
      </c>
      <c r="T121" s="602" t="str">
        <f>+IFERROR(VLOOKUP($B121,'EV ADM FINANCIERA'!$B$11:$AZ$175,T$4,FALSE),"")</f>
        <v/>
      </c>
      <c r="U121" s="602" t="str">
        <f>+IFERROR(VLOOKUP($B121,'EV ADM FINANCIERA'!$B$11:$AZ$175,U$4,FALSE),"")</f>
        <v/>
      </c>
      <c r="V121" s="603" t="str">
        <f>+IFERROR(VLOOKUP($B121,'EV ADM FINANCIERA'!$B$11:$AZ$175,V$4,FALSE),"")</f>
        <v/>
      </c>
      <c r="W121" s="601" t="str">
        <f t="shared" si="35"/>
        <v/>
      </c>
      <c r="X121" s="275"/>
      <c r="Y121" s="276"/>
      <c r="Z121" s="605">
        <f t="shared" si="36"/>
        <v>0</v>
      </c>
      <c r="AA121" s="604" t="str">
        <f t="shared" si="46"/>
        <v/>
      </c>
      <c r="AB121" s="93"/>
      <c r="AD121" s="176" t="str">
        <f t="shared" si="37"/>
        <v/>
      </c>
      <c r="AE121" s="176" t="str">
        <f t="shared" si="38"/>
        <v/>
      </c>
      <c r="AF121" s="176" t="str">
        <f t="shared" si="39"/>
        <v/>
      </c>
      <c r="AG121" s="177" t="str">
        <f t="shared" si="40"/>
        <v/>
      </c>
      <c r="AH121" s="147" t="str">
        <f t="shared" si="41"/>
        <v/>
      </c>
      <c r="AI121" s="147"/>
      <c r="AJ121" s="147"/>
      <c r="AK121" s="147"/>
      <c r="AL121" s="147"/>
      <c r="AM121" s="147"/>
      <c r="AN121" s="147"/>
      <c r="AO121" s="147"/>
      <c r="AP121" s="147"/>
      <c r="AQ121" s="147"/>
      <c r="AW121" s="178">
        <f t="shared" si="42"/>
        <v>0</v>
      </c>
      <c r="AX121" s="178">
        <f t="shared" si="43"/>
        <v>0</v>
      </c>
      <c r="AY121" s="62" t="str">
        <f t="shared" si="44"/>
        <v/>
      </c>
      <c r="AZ121" s="122" t="str">
        <f t="shared" si="45"/>
        <v>S/I</v>
      </c>
    </row>
    <row r="122" spans="1:52" x14ac:dyDescent="0.2">
      <c r="A122" s="683">
        <f>'RESUMEN REGION'!A122</f>
        <v>0</v>
      </c>
      <c r="B122" s="683">
        <f>'RESUMEN REGION'!B122</f>
        <v>0</v>
      </c>
      <c r="C122" s="683">
        <f>'RESUMEN REGION'!C122</f>
        <v>0</v>
      </c>
      <c r="D122" s="597">
        <f>'RESUMEN REGION'!E122</f>
        <v>0</v>
      </c>
      <c r="E122" s="598" t="str">
        <f>+IFERROR(VLOOKUP(B122,'RES EVAL. INFORMES'!$B$16:$AD$181,4,FALSE),"")</f>
        <v/>
      </c>
      <c r="F122" s="601" t="str">
        <f t="shared" si="29"/>
        <v/>
      </c>
      <c r="G122" s="600">
        <f>'RESUMEN REGION'!K122</f>
        <v>0</v>
      </c>
      <c r="H122" s="93"/>
      <c r="I122" s="684" t="str">
        <f t="shared" si="30"/>
        <v/>
      </c>
      <c r="J122" s="685">
        <f>'RESUMEN REGION'!M122</f>
        <v>0</v>
      </c>
      <c r="K122" s="93"/>
      <c r="L122" s="64" t="str">
        <f t="shared" si="31"/>
        <v/>
      </c>
      <c r="M122" s="600">
        <f>'RESUMEN REGION'!I122</f>
        <v>0</v>
      </c>
      <c r="N122" s="93"/>
      <c r="O122" s="64" t="str">
        <f t="shared" si="32"/>
        <v/>
      </c>
      <c r="P122" s="601" t="str">
        <f t="shared" si="33"/>
        <v/>
      </c>
      <c r="Q122" s="601" t="str">
        <f t="shared" si="34"/>
        <v/>
      </c>
      <c r="R122" s="602" t="str">
        <f>+IFERROR(VLOOKUP($B122,'EV ADM FINANCIERA'!$B$11:$AZ$175,4,FALSE),"")</f>
        <v/>
      </c>
      <c r="S122" s="602" t="str">
        <f>+IFERROR(VLOOKUP($B122,'EV ADM FINANCIERA'!$B$11:$AZ$175,S$4,FALSE),"")</f>
        <v/>
      </c>
      <c r="T122" s="602" t="str">
        <f>+IFERROR(VLOOKUP($B122,'EV ADM FINANCIERA'!$B$11:$AZ$175,T$4,FALSE),"")</f>
        <v/>
      </c>
      <c r="U122" s="602" t="str">
        <f>+IFERROR(VLOOKUP($B122,'EV ADM FINANCIERA'!$B$11:$AZ$175,U$4,FALSE),"")</f>
        <v/>
      </c>
      <c r="V122" s="603" t="str">
        <f>+IFERROR(VLOOKUP($B122,'EV ADM FINANCIERA'!$B$11:$AZ$175,V$4,FALSE),"")</f>
        <v/>
      </c>
      <c r="W122" s="601" t="str">
        <f t="shared" si="35"/>
        <v/>
      </c>
      <c r="X122" s="275"/>
      <c r="Y122" s="276"/>
      <c r="Z122" s="605">
        <f t="shared" si="36"/>
        <v>0</v>
      </c>
      <c r="AA122" s="604" t="str">
        <f t="shared" si="46"/>
        <v/>
      </c>
      <c r="AB122" s="93"/>
      <c r="AD122" s="176" t="str">
        <f t="shared" si="37"/>
        <v/>
      </c>
      <c r="AE122" s="176" t="str">
        <f t="shared" si="38"/>
        <v/>
      </c>
      <c r="AF122" s="176" t="str">
        <f t="shared" si="39"/>
        <v/>
      </c>
      <c r="AG122" s="177" t="str">
        <f t="shared" si="40"/>
        <v/>
      </c>
      <c r="AH122" s="147" t="str">
        <f t="shared" si="41"/>
        <v/>
      </c>
      <c r="AI122" s="147"/>
      <c r="AJ122" s="147"/>
      <c r="AK122" s="147"/>
      <c r="AL122" s="147"/>
      <c r="AM122" s="147"/>
      <c r="AN122" s="147"/>
      <c r="AO122" s="147"/>
      <c r="AP122" s="147"/>
      <c r="AQ122" s="147"/>
      <c r="AW122" s="178">
        <f t="shared" si="42"/>
        <v>0</v>
      </c>
      <c r="AX122" s="178">
        <f t="shared" si="43"/>
        <v>0</v>
      </c>
      <c r="AY122" s="62" t="str">
        <f t="shared" si="44"/>
        <v/>
      </c>
      <c r="AZ122" s="122" t="str">
        <f t="shared" si="45"/>
        <v>S/I</v>
      </c>
    </row>
    <row r="123" spans="1:52" x14ac:dyDescent="0.2">
      <c r="A123" s="683">
        <f>'RESUMEN REGION'!A123</f>
        <v>0</v>
      </c>
      <c r="B123" s="683">
        <f>'RESUMEN REGION'!B123</f>
        <v>0</v>
      </c>
      <c r="C123" s="683">
        <f>'RESUMEN REGION'!C123</f>
        <v>0</v>
      </c>
      <c r="D123" s="597">
        <f>'RESUMEN REGION'!E123</f>
        <v>0</v>
      </c>
      <c r="E123" s="598" t="str">
        <f>+IFERROR(VLOOKUP(B123,'RES EVAL. INFORMES'!$B$16:$AD$181,4,FALSE),"")</f>
        <v/>
      </c>
      <c r="F123" s="601" t="str">
        <f t="shared" si="29"/>
        <v/>
      </c>
      <c r="G123" s="600">
        <f>'RESUMEN REGION'!K123</f>
        <v>0</v>
      </c>
      <c r="H123" s="93"/>
      <c r="I123" s="684" t="str">
        <f t="shared" si="30"/>
        <v/>
      </c>
      <c r="J123" s="685">
        <f>'RESUMEN REGION'!M123</f>
        <v>0</v>
      </c>
      <c r="K123" s="93"/>
      <c r="L123" s="64" t="str">
        <f t="shared" si="31"/>
        <v/>
      </c>
      <c r="M123" s="600">
        <f>'RESUMEN REGION'!I123</f>
        <v>0</v>
      </c>
      <c r="N123" s="93"/>
      <c r="O123" s="64" t="str">
        <f t="shared" si="32"/>
        <v/>
      </c>
      <c r="P123" s="601" t="str">
        <f t="shared" si="33"/>
        <v/>
      </c>
      <c r="Q123" s="601" t="str">
        <f t="shared" si="34"/>
        <v/>
      </c>
      <c r="R123" s="602" t="str">
        <f>+IFERROR(VLOOKUP($B123,'EV ADM FINANCIERA'!$B$11:$AZ$175,4,FALSE),"")</f>
        <v/>
      </c>
      <c r="S123" s="602" t="str">
        <f>+IFERROR(VLOOKUP($B123,'EV ADM FINANCIERA'!$B$11:$AZ$175,S$4,FALSE),"")</f>
        <v/>
      </c>
      <c r="T123" s="602" t="str">
        <f>+IFERROR(VLOOKUP($B123,'EV ADM FINANCIERA'!$B$11:$AZ$175,T$4,FALSE),"")</f>
        <v/>
      </c>
      <c r="U123" s="602" t="str">
        <f>+IFERROR(VLOOKUP($B123,'EV ADM FINANCIERA'!$B$11:$AZ$175,U$4,FALSE),"")</f>
        <v/>
      </c>
      <c r="V123" s="603" t="str">
        <f>+IFERROR(VLOOKUP($B123,'EV ADM FINANCIERA'!$B$11:$AZ$175,V$4,FALSE),"")</f>
        <v/>
      </c>
      <c r="W123" s="601" t="str">
        <f t="shared" si="35"/>
        <v/>
      </c>
      <c r="X123" s="275"/>
      <c r="Y123" s="276"/>
      <c r="Z123" s="605">
        <f t="shared" si="36"/>
        <v>0</v>
      </c>
      <c r="AA123" s="604" t="str">
        <f t="shared" si="46"/>
        <v/>
      </c>
      <c r="AB123" s="93"/>
      <c r="AD123" s="176" t="str">
        <f t="shared" si="37"/>
        <v/>
      </c>
      <c r="AE123" s="176" t="str">
        <f t="shared" si="38"/>
        <v/>
      </c>
      <c r="AF123" s="176" t="str">
        <f t="shared" si="39"/>
        <v/>
      </c>
      <c r="AG123" s="177" t="str">
        <f t="shared" si="40"/>
        <v/>
      </c>
      <c r="AH123" s="147" t="str">
        <f t="shared" si="41"/>
        <v/>
      </c>
      <c r="AI123" s="147"/>
      <c r="AJ123" s="147"/>
      <c r="AK123" s="147"/>
      <c r="AL123" s="147"/>
      <c r="AM123" s="147"/>
      <c r="AN123" s="147"/>
      <c r="AO123" s="147"/>
      <c r="AP123" s="147"/>
      <c r="AQ123" s="147"/>
      <c r="AW123" s="178">
        <f t="shared" si="42"/>
        <v>0</v>
      </c>
      <c r="AX123" s="178">
        <f t="shared" si="43"/>
        <v>0</v>
      </c>
      <c r="AY123" s="62" t="str">
        <f t="shared" si="44"/>
        <v/>
      </c>
      <c r="AZ123" s="122" t="str">
        <f t="shared" si="45"/>
        <v>S/I</v>
      </c>
    </row>
    <row r="124" spans="1:52" x14ac:dyDescent="0.2">
      <c r="A124" s="683">
        <f>'RESUMEN REGION'!A124</f>
        <v>0</v>
      </c>
      <c r="B124" s="683">
        <f>'RESUMEN REGION'!B124</f>
        <v>0</v>
      </c>
      <c r="C124" s="683">
        <f>'RESUMEN REGION'!C124</f>
        <v>0</v>
      </c>
      <c r="D124" s="597">
        <f>'RESUMEN REGION'!E124</f>
        <v>0</v>
      </c>
      <c r="E124" s="598" t="str">
        <f>+IFERROR(VLOOKUP(B124,'RES EVAL. INFORMES'!$B$16:$AD$181,4,FALSE),"")</f>
        <v/>
      </c>
      <c r="F124" s="601" t="str">
        <f t="shared" si="29"/>
        <v/>
      </c>
      <c r="G124" s="600">
        <f>'RESUMEN REGION'!K124</f>
        <v>0</v>
      </c>
      <c r="H124" s="93"/>
      <c r="I124" s="684" t="str">
        <f t="shared" si="30"/>
        <v/>
      </c>
      <c r="J124" s="685">
        <f>'RESUMEN REGION'!M124</f>
        <v>0</v>
      </c>
      <c r="K124" s="93"/>
      <c r="L124" s="64" t="str">
        <f t="shared" si="31"/>
        <v/>
      </c>
      <c r="M124" s="600">
        <f>'RESUMEN REGION'!I124</f>
        <v>0</v>
      </c>
      <c r="N124" s="93"/>
      <c r="O124" s="64" t="str">
        <f t="shared" si="32"/>
        <v/>
      </c>
      <c r="P124" s="601" t="str">
        <f t="shared" si="33"/>
        <v/>
      </c>
      <c r="Q124" s="601" t="str">
        <f t="shared" si="34"/>
        <v/>
      </c>
      <c r="R124" s="602" t="str">
        <f>+IFERROR(VLOOKUP($B124,'EV ADM FINANCIERA'!$B$11:$AZ$175,4,FALSE),"")</f>
        <v/>
      </c>
      <c r="S124" s="602" t="str">
        <f>+IFERROR(VLOOKUP($B124,'EV ADM FINANCIERA'!$B$11:$AZ$175,S$4,FALSE),"")</f>
        <v/>
      </c>
      <c r="T124" s="602" t="str">
        <f>+IFERROR(VLOOKUP($B124,'EV ADM FINANCIERA'!$B$11:$AZ$175,T$4,FALSE),"")</f>
        <v/>
      </c>
      <c r="U124" s="602" t="str">
        <f>+IFERROR(VLOOKUP($B124,'EV ADM FINANCIERA'!$B$11:$AZ$175,U$4,FALSE),"")</f>
        <v/>
      </c>
      <c r="V124" s="603" t="str">
        <f>+IFERROR(VLOOKUP($B124,'EV ADM FINANCIERA'!$B$11:$AZ$175,V$4,FALSE),"")</f>
        <v/>
      </c>
      <c r="W124" s="601" t="str">
        <f t="shared" si="35"/>
        <v/>
      </c>
      <c r="X124" s="275"/>
      <c r="Y124" s="276"/>
      <c r="Z124" s="605">
        <f t="shared" si="36"/>
        <v>0</v>
      </c>
      <c r="AA124" s="604" t="str">
        <f t="shared" si="46"/>
        <v/>
      </c>
      <c r="AB124" s="93"/>
      <c r="AD124" s="176" t="str">
        <f t="shared" si="37"/>
        <v/>
      </c>
      <c r="AE124" s="176" t="str">
        <f t="shared" si="38"/>
        <v/>
      </c>
      <c r="AF124" s="176" t="str">
        <f t="shared" si="39"/>
        <v/>
      </c>
      <c r="AG124" s="177" t="str">
        <f t="shared" si="40"/>
        <v/>
      </c>
      <c r="AH124" s="147" t="str">
        <f t="shared" si="41"/>
        <v/>
      </c>
      <c r="AI124" s="147"/>
      <c r="AJ124" s="147"/>
      <c r="AK124" s="147"/>
      <c r="AL124" s="147"/>
      <c r="AM124" s="147"/>
      <c r="AN124" s="147"/>
      <c r="AO124" s="147"/>
      <c r="AP124" s="147"/>
      <c r="AQ124" s="147"/>
      <c r="AW124" s="178">
        <f t="shared" si="42"/>
        <v>0</v>
      </c>
      <c r="AX124" s="178">
        <f t="shared" si="43"/>
        <v>0</v>
      </c>
      <c r="AY124" s="62" t="str">
        <f t="shared" si="44"/>
        <v/>
      </c>
      <c r="AZ124" s="122" t="str">
        <f t="shared" si="45"/>
        <v>S/I</v>
      </c>
    </row>
    <row r="125" spans="1:52" x14ac:dyDescent="0.2">
      <c r="A125" s="683">
        <f>'RESUMEN REGION'!A125</f>
        <v>0</v>
      </c>
      <c r="B125" s="683">
        <f>'RESUMEN REGION'!B125</f>
        <v>0</v>
      </c>
      <c r="C125" s="683">
        <f>'RESUMEN REGION'!C125</f>
        <v>0</v>
      </c>
      <c r="D125" s="597">
        <f>'RESUMEN REGION'!E125</f>
        <v>0</v>
      </c>
      <c r="E125" s="598" t="str">
        <f>+IFERROR(VLOOKUP(B125,'RES EVAL. INFORMES'!$B$16:$AD$181,4,FALSE),"")</f>
        <v/>
      </c>
      <c r="F125" s="601" t="str">
        <f t="shared" si="29"/>
        <v/>
      </c>
      <c r="G125" s="600">
        <f>'RESUMEN REGION'!K125</f>
        <v>0</v>
      </c>
      <c r="H125" s="93"/>
      <c r="I125" s="684" t="str">
        <f t="shared" si="30"/>
        <v/>
      </c>
      <c r="J125" s="685">
        <f>'RESUMEN REGION'!M125</f>
        <v>0</v>
      </c>
      <c r="K125" s="93"/>
      <c r="L125" s="64" t="str">
        <f t="shared" si="31"/>
        <v/>
      </c>
      <c r="M125" s="600">
        <f>'RESUMEN REGION'!I125</f>
        <v>0</v>
      </c>
      <c r="N125" s="93"/>
      <c r="O125" s="64" t="str">
        <f t="shared" si="32"/>
        <v/>
      </c>
      <c r="P125" s="601" t="str">
        <f t="shared" si="33"/>
        <v/>
      </c>
      <c r="Q125" s="601" t="str">
        <f t="shared" si="34"/>
        <v/>
      </c>
      <c r="R125" s="602" t="str">
        <f>+IFERROR(VLOOKUP($B125,'EV ADM FINANCIERA'!$B$11:$AZ$175,4,FALSE),"")</f>
        <v/>
      </c>
      <c r="S125" s="602" t="str">
        <f>+IFERROR(VLOOKUP($B125,'EV ADM FINANCIERA'!$B$11:$AZ$175,S$4,FALSE),"")</f>
        <v/>
      </c>
      <c r="T125" s="602" t="str">
        <f>+IFERROR(VLOOKUP($B125,'EV ADM FINANCIERA'!$B$11:$AZ$175,T$4,FALSE),"")</f>
        <v/>
      </c>
      <c r="U125" s="602" t="str">
        <f>+IFERROR(VLOOKUP($B125,'EV ADM FINANCIERA'!$B$11:$AZ$175,U$4,FALSE),"")</f>
        <v/>
      </c>
      <c r="V125" s="603" t="str">
        <f>+IFERROR(VLOOKUP($B125,'EV ADM FINANCIERA'!$B$11:$AZ$175,V$4,FALSE),"")</f>
        <v/>
      </c>
      <c r="W125" s="601" t="str">
        <f t="shared" si="35"/>
        <v/>
      </c>
      <c r="X125" s="275"/>
      <c r="Y125" s="276"/>
      <c r="Z125" s="605">
        <f t="shared" si="36"/>
        <v>0</v>
      </c>
      <c r="AA125" s="604" t="str">
        <f t="shared" si="46"/>
        <v/>
      </c>
      <c r="AB125" s="93"/>
      <c r="AD125" s="176" t="str">
        <f t="shared" si="37"/>
        <v/>
      </c>
      <c r="AE125" s="176" t="str">
        <f t="shared" si="38"/>
        <v/>
      </c>
      <c r="AF125" s="176" t="str">
        <f t="shared" si="39"/>
        <v/>
      </c>
      <c r="AG125" s="177" t="str">
        <f t="shared" si="40"/>
        <v/>
      </c>
      <c r="AH125" s="147" t="str">
        <f t="shared" si="41"/>
        <v/>
      </c>
      <c r="AI125" s="147"/>
      <c r="AJ125" s="147"/>
      <c r="AK125" s="147"/>
      <c r="AL125" s="147"/>
      <c r="AM125" s="147"/>
      <c r="AN125" s="147"/>
      <c r="AO125" s="147"/>
      <c r="AP125" s="147"/>
      <c r="AQ125" s="147"/>
      <c r="AW125" s="178">
        <f t="shared" si="42"/>
        <v>0</v>
      </c>
      <c r="AX125" s="178">
        <f t="shared" si="43"/>
        <v>0</v>
      </c>
      <c r="AY125" s="62" t="str">
        <f t="shared" si="44"/>
        <v/>
      </c>
      <c r="AZ125" s="122" t="str">
        <f t="shared" si="45"/>
        <v>S/I</v>
      </c>
    </row>
    <row r="126" spans="1:52" x14ac:dyDescent="0.2">
      <c r="A126" s="683">
        <f>'RESUMEN REGION'!A126</f>
        <v>0</v>
      </c>
      <c r="B126" s="683">
        <f>'RESUMEN REGION'!B126</f>
        <v>0</v>
      </c>
      <c r="C126" s="683">
        <f>'RESUMEN REGION'!C126</f>
        <v>0</v>
      </c>
      <c r="D126" s="597">
        <f>'RESUMEN REGION'!E126</f>
        <v>0</v>
      </c>
      <c r="E126" s="598" t="str">
        <f>+IFERROR(VLOOKUP(B126,'RES EVAL. INFORMES'!$B$16:$AD$181,4,FALSE),"")</f>
        <v/>
      </c>
      <c r="F126" s="601" t="str">
        <f t="shared" si="29"/>
        <v/>
      </c>
      <c r="G126" s="600">
        <f>'RESUMEN REGION'!K126</f>
        <v>0</v>
      </c>
      <c r="H126" s="93"/>
      <c r="I126" s="684" t="str">
        <f t="shared" si="30"/>
        <v/>
      </c>
      <c r="J126" s="685">
        <f>'RESUMEN REGION'!M126</f>
        <v>0</v>
      </c>
      <c r="K126" s="93"/>
      <c r="L126" s="64" t="str">
        <f t="shared" si="31"/>
        <v/>
      </c>
      <c r="M126" s="600">
        <f>'RESUMEN REGION'!I126</f>
        <v>0</v>
      </c>
      <c r="N126" s="93"/>
      <c r="O126" s="64" t="str">
        <f t="shared" si="32"/>
        <v/>
      </c>
      <c r="P126" s="601" t="str">
        <f t="shared" si="33"/>
        <v/>
      </c>
      <c r="Q126" s="601" t="str">
        <f t="shared" si="34"/>
        <v/>
      </c>
      <c r="R126" s="602" t="str">
        <f>+IFERROR(VLOOKUP($B126,'EV ADM FINANCIERA'!$B$11:$AZ$175,4,FALSE),"")</f>
        <v/>
      </c>
      <c r="S126" s="602" t="str">
        <f>+IFERROR(VLOOKUP($B126,'EV ADM FINANCIERA'!$B$11:$AZ$175,S$4,FALSE),"")</f>
        <v/>
      </c>
      <c r="T126" s="602" t="str">
        <f>+IFERROR(VLOOKUP($B126,'EV ADM FINANCIERA'!$B$11:$AZ$175,T$4,FALSE),"")</f>
        <v/>
      </c>
      <c r="U126" s="602" t="str">
        <f>+IFERROR(VLOOKUP($B126,'EV ADM FINANCIERA'!$B$11:$AZ$175,U$4,FALSE),"")</f>
        <v/>
      </c>
      <c r="V126" s="603" t="str">
        <f>+IFERROR(VLOOKUP($B126,'EV ADM FINANCIERA'!$B$11:$AZ$175,V$4,FALSE),"")</f>
        <v/>
      </c>
      <c r="W126" s="601" t="str">
        <f t="shared" si="35"/>
        <v/>
      </c>
      <c r="X126" s="275"/>
      <c r="Y126" s="276"/>
      <c r="Z126" s="605">
        <f t="shared" si="36"/>
        <v>0</v>
      </c>
      <c r="AA126" s="604" t="str">
        <f t="shared" si="46"/>
        <v/>
      </c>
      <c r="AB126" s="93"/>
      <c r="AD126" s="176" t="str">
        <f t="shared" si="37"/>
        <v/>
      </c>
      <c r="AE126" s="176" t="str">
        <f t="shared" si="38"/>
        <v/>
      </c>
      <c r="AF126" s="176" t="str">
        <f t="shared" si="39"/>
        <v/>
      </c>
      <c r="AG126" s="177" t="str">
        <f t="shared" si="40"/>
        <v/>
      </c>
      <c r="AH126" s="147" t="str">
        <f t="shared" si="41"/>
        <v/>
      </c>
      <c r="AI126" s="147"/>
      <c r="AJ126" s="147"/>
      <c r="AK126" s="147"/>
      <c r="AL126" s="147"/>
      <c r="AM126" s="147"/>
      <c r="AN126" s="147"/>
      <c r="AO126" s="147"/>
      <c r="AP126" s="147"/>
      <c r="AQ126" s="147"/>
      <c r="AW126" s="178">
        <f t="shared" si="42"/>
        <v>0</v>
      </c>
      <c r="AX126" s="178">
        <f t="shared" si="43"/>
        <v>0</v>
      </c>
      <c r="AY126" s="62" t="str">
        <f t="shared" si="44"/>
        <v/>
      </c>
      <c r="AZ126" s="122" t="str">
        <f t="shared" si="45"/>
        <v>S/I</v>
      </c>
    </row>
    <row r="127" spans="1:52" x14ac:dyDescent="0.2">
      <c r="A127" s="683">
        <f>'RESUMEN REGION'!A127</f>
        <v>0</v>
      </c>
      <c r="B127" s="683">
        <f>'RESUMEN REGION'!B127</f>
        <v>0</v>
      </c>
      <c r="C127" s="683">
        <f>'RESUMEN REGION'!C127</f>
        <v>0</v>
      </c>
      <c r="D127" s="597">
        <f>'RESUMEN REGION'!E127</f>
        <v>0</v>
      </c>
      <c r="E127" s="598" t="str">
        <f>+IFERROR(VLOOKUP(B127,'RES EVAL. INFORMES'!$B$16:$AD$181,4,FALSE),"")</f>
        <v/>
      </c>
      <c r="F127" s="601" t="str">
        <f t="shared" si="29"/>
        <v/>
      </c>
      <c r="G127" s="600">
        <f>'RESUMEN REGION'!K127</f>
        <v>0</v>
      </c>
      <c r="H127" s="93"/>
      <c r="I127" s="684" t="str">
        <f t="shared" si="30"/>
        <v/>
      </c>
      <c r="J127" s="685">
        <f>'RESUMEN REGION'!M127</f>
        <v>0</v>
      </c>
      <c r="K127" s="93"/>
      <c r="L127" s="64" t="str">
        <f t="shared" si="31"/>
        <v/>
      </c>
      <c r="M127" s="600">
        <f>'RESUMEN REGION'!I127</f>
        <v>0</v>
      </c>
      <c r="N127" s="93"/>
      <c r="O127" s="64" t="str">
        <f t="shared" si="32"/>
        <v/>
      </c>
      <c r="P127" s="601" t="str">
        <f t="shared" si="33"/>
        <v/>
      </c>
      <c r="Q127" s="601" t="str">
        <f t="shared" si="34"/>
        <v/>
      </c>
      <c r="R127" s="602" t="str">
        <f>+IFERROR(VLOOKUP($B127,'EV ADM FINANCIERA'!$B$11:$AZ$175,4,FALSE),"")</f>
        <v/>
      </c>
      <c r="S127" s="602" t="str">
        <f>+IFERROR(VLOOKUP($B127,'EV ADM FINANCIERA'!$B$11:$AZ$175,S$4,FALSE),"")</f>
        <v/>
      </c>
      <c r="T127" s="602" t="str">
        <f>+IFERROR(VLOOKUP($B127,'EV ADM FINANCIERA'!$B$11:$AZ$175,T$4,FALSE),"")</f>
        <v/>
      </c>
      <c r="U127" s="602" t="str">
        <f>+IFERROR(VLOOKUP($B127,'EV ADM FINANCIERA'!$B$11:$AZ$175,U$4,FALSE),"")</f>
        <v/>
      </c>
      <c r="V127" s="603" t="str">
        <f>+IFERROR(VLOOKUP($B127,'EV ADM FINANCIERA'!$B$11:$AZ$175,V$4,FALSE),"")</f>
        <v/>
      </c>
      <c r="W127" s="601" t="str">
        <f t="shared" si="35"/>
        <v/>
      </c>
      <c r="X127" s="275"/>
      <c r="Y127" s="276"/>
      <c r="Z127" s="605">
        <f t="shared" si="36"/>
        <v>0</v>
      </c>
      <c r="AA127" s="604" t="str">
        <f t="shared" si="46"/>
        <v/>
      </c>
      <c r="AB127" s="93"/>
      <c r="AD127" s="176" t="str">
        <f t="shared" si="37"/>
        <v/>
      </c>
      <c r="AE127" s="176" t="str">
        <f t="shared" si="38"/>
        <v/>
      </c>
      <c r="AF127" s="176" t="str">
        <f t="shared" si="39"/>
        <v/>
      </c>
      <c r="AG127" s="177" t="str">
        <f t="shared" si="40"/>
        <v/>
      </c>
      <c r="AH127" s="147" t="str">
        <f t="shared" si="41"/>
        <v/>
      </c>
      <c r="AI127" s="147"/>
      <c r="AJ127" s="147"/>
      <c r="AK127" s="147"/>
      <c r="AL127" s="147"/>
      <c r="AM127" s="147"/>
      <c r="AN127" s="147"/>
      <c r="AO127" s="147"/>
      <c r="AP127" s="147"/>
      <c r="AQ127" s="147"/>
      <c r="AW127" s="178">
        <f t="shared" si="42"/>
        <v>0</v>
      </c>
      <c r="AX127" s="178">
        <f t="shared" si="43"/>
        <v>0</v>
      </c>
      <c r="AY127" s="62" t="str">
        <f t="shared" si="44"/>
        <v/>
      </c>
      <c r="AZ127" s="122" t="str">
        <f t="shared" si="45"/>
        <v>S/I</v>
      </c>
    </row>
    <row r="128" spans="1:52" x14ac:dyDescent="0.2">
      <c r="A128" s="683">
        <f>'RESUMEN REGION'!A128</f>
        <v>0</v>
      </c>
      <c r="B128" s="683">
        <f>'RESUMEN REGION'!B128</f>
        <v>0</v>
      </c>
      <c r="C128" s="683">
        <f>'RESUMEN REGION'!C128</f>
        <v>0</v>
      </c>
      <c r="D128" s="597">
        <f>'RESUMEN REGION'!E128</f>
        <v>0</v>
      </c>
      <c r="E128" s="598" t="str">
        <f>+IFERROR(VLOOKUP(B128,'RES EVAL. INFORMES'!$B$16:$AD$181,4,FALSE),"")</f>
        <v/>
      </c>
      <c r="F128" s="601" t="str">
        <f t="shared" si="29"/>
        <v/>
      </c>
      <c r="G128" s="600">
        <f>'RESUMEN REGION'!K128</f>
        <v>0</v>
      </c>
      <c r="H128" s="93"/>
      <c r="I128" s="684" t="str">
        <f t="shared" si="30"/>
        <v/>
      </c>
      <c r="J128" s="685">
        <f>'RESUMEN REGION'!M128</f>
        <v>0</v>
      </c>
      <c r="K128" s="93"/>
      <c r="L128" s="64" t="str">
        <f t="shared" si="31"/>
        <v/>
      </c>
      <c r="M128" s="600">
        <f>'RESUMEN REGION'!I128</f>
        <v>0</v>
      </c>
      <c r="N128" s="93"/>
      <c r="O128" s="64" t="str">
        <f t="shared" si="32"/>
        <v/>
      </c>
      <c r="P128" s="601" t="str">
        <f t="shared" si="33"/>
        <v/>
      </c>
      <c r="Q128" s="601" t="str">
        <f t="shared" si="34"/>
        <v/>
      </c>
      <c r="R128" s="602" t="str">
        <f>+IFERROR(VLOOKUP($B128,'EV ADM FINANCIERA'!$B$11:$AZ$175,4,FALSE),"")</f>
        <v/>
      </c>
      <c r="S128" s="602" t="str">
        <f>+IFERROR(VLOOKUP($B128,'EV ADM FINANCIERA'!$B$11:$AZ$175,S$4,FALSE),"")</f>
        <v/>
      </c>
      <c r="T128" s="602" t="str">
        <f>+IFERROR(VLOOKUP($B128,'EV ADM FINANCIERA'!$B$11:$AZ$175,T$4,FALSE),"")</f>
        <v/>
      </c>
      <c r="U128" s="602" t="str">
        <f>+IFERROR(VLOOKUP($B128,'EV ADM FINANCIERA'!$B$11:$AZ$175,U$4,FALSE),"")</f>
        <v/>
      </c>
      <c r="V128" s="603" t="str">
        <f>+IFERROR(VLOOKUP($B128,'EV ADM FINANCIERA'!$B$11:$AZ$175,V$4,FALSE),"")</f>
        <v/>
      </c>
      <c r="W128" s="601" t="str">
        <f t="shared" si="35"/>
        <v/>
      </c>
      <c r="X128" s="275"/>
      <c r="Y128" s="276"/>
      <c r="Z128" s="605">
        <f t="shared" si="36"/>
        <v>0</v>
      </c>
      <c r="AA128" s="604" t="str">
        <f t="shared" si="46"/>
        <v/>
      </c>
      <c r="AB128" s="93"/>
      <c r="AD128" s="176" t="str">
        <f t="shared" si="37"/>
        <v/>
      </c>
      <c r="AE128" s="176" t="str">
        <f t="shared" si="38"/>
        <v/>
      </c>
      <c r="AF128" s="176" t="str">
        <f t="shared" si="39"/>
        <v/>
      </c>
      <c r="AG128" s="177" t="str">
        <f t="shared" si="40"/>
        <v/>
      </c>
      <c r="AH128" s="147" t="str">
        <f t="shared" si="41"/>
        <v/>
      </c>
      <c r="AI128" s="147"/>
      <c r="AJ128" s="147"/>
      <c r="AK128" s="147"/>
      <c r="AL128" s="147"/>
      <c r="AM128" s="147"/>
      <c r="AN128" s="147"/>
      <c r="AO128" s="147"/>
      <c r="AP128" s="147"/>
      <c r="AQ128" s="147"/>
      <c r="AW128" s="178">
        <f t="shared" si="42"/>
        <v>0</v>
      </c>
      <c r="AX128" s="178">
        <f t="shared" si="43"/>
        <v>0</v>
      </c>
      <c r="AY128" s="62" t="str">
        <f t="shared" si="44"/>
        <v/>
      </c>
      <c r="AZ128" s="122" t="str">
        <f t="shared" si="45"/>
        <v>S/I</v>
      </c>
    </row>
    <row r="129" spans="1:52" x14ac:dyDescent="0.2">
      <c r="A129" s="683">
        <f>'RESUMEN REGION'!A129</f>
        <v>0</v>
      </c>
      <c r="B129" s="683">
        <f>'RESUMEN REGION'!B129</f>
        <v>0</v>
      </c>
      <c r="C129" s="683">
        <f>'RESUMEN REGION'!C129</f>
        <v>0</v>
      </c>
      <c r="D129" s="597">
        <f>'RESUMEN REGION'!E129</f>
        <v>0</v>
      </c>
      <c r="E129" s="598" t="str">
        <f>+IFERROR(VLOOKUP(B129,'RES EVAL. INFORMES'!$B$16:$AD$181,4,FALSE),"")</f>
        <v/>
      </c>
      <c r="F129" s="601" t="str">
        <f t="shared" si="29"/>
        <v/>
      </c>
      <c r="G129" s="600">
        <f>'RESUMEN REGION'!K129</f>
        <v>0</v>
      </c>
      <c r="H129" s="93"/>
      <c r="I129" s="684" t="str">
        <f t="shared" si="30"/>
        <v/>
      </c>
      <c r="J129" s="685">
        <f>'RESUMEN REGION'!M129</f>
        <v>0</v>
      </c>
      <c r="K129" s="93"/>
      <c r="L129" s="64" t="str">
        <f t="shared" si="31"/>
        <v/>
      </c>
      <c r="M129" s="600">
        <f>'RESUMEN REGION'!I129</f>
        <v>0</v>
      </c>
      <c r="N129" s="93"/>
      <c r="O129" s="64" t="str">
        <f t="shared" si="32"/>
        <v/>
      </c>
      <c r="P129" s="601" t="str">
        <f t="shared" si="33"/>
        <v/>
      </c>
      <c r="Q129" s="601" t="str">
        <f t="shared" si="34"/>
        <v/>
      </c>
      <c r="R129" s="602" t="str">
        <f>+IFERROR(VLOOKUP($B129,'EV ADM FINANCIERA'!$B$11:$AZ$175,4,FALSE),"")</f>
        <v/>
      </c>
      <c r="S129" s="602" t="str">
        <f>+IFERROR(VLOOKUP($B129,'EV ADM FINANCIERA'!$B$11:$AZ$175,S$4,FALSE),"")</f>
        <v/>
      </c>
      <c r="T129" s="602" t="str">
        <f>+IFERROR(VLOOKUP($B129,'EV ADM FINANCIERA'!$B$11:$AZ$175,T$4,FALSE),"")</f>
        <v/>
      </c>
      <c r="U129" s="602" t="str">
        <f>+IFERROR(VLOOKUP($B129,'EV ADM FINANCIERA'!$B$11:$AZ$175,U$4,FALSE),"")</f>
        <v/>
      </c>
      <c r="V129" s="603" t="str">
        <f>+IFERROR(VLOOKUP($B129,'EV ADM FINANCIERA'!$B$11:$AZ$175,V$4,FALSE),"")</f>
        <v/>
      </c>
      <c r="W129" s="601" t="str">
        <f t="shared" si="35"/>
        <v/>
      </c>
      <c r="X129" s="275"/>
      <c r="Y129" s="276"/>
      <c r="Z129" s="605">
        <f t="shared" si="36"/>
        <v>0</v>
      </c>
      <c r="AA129" s="604" t="str">
        <f t="shared" si="46"/>
        <v/>
      </c>
      <c r="AB129" s="93"/>
      <c r="AD129" s="176" t="str">
        <f t="shared" si="37"/>
        <v/>
      </c>
      <c r="AE129" s="176" t="str">
        <f t="shared" si="38"/>
        <v/>
      </c>
      <c r="AF129" s="176" t="str">
        <f t="shared" si="39"/>
        <v/>
      </c>
      <c r="AG129" s="177" t="str">
        <f t="shared" si="40"/>
        <v/>
      </c>
      <c r="AH129" s="147" t="str">
        <f t="shared" si="41"/>
        <v/>
      </c>
      <c r="AI129" s="147"/>
      <c r="AJ129" s="147"/>
      <c r="AK129" s="147"/>
      <c r="AL129" s="147"/>
      <c r="AM129" s="147"/>
      <c r="AN129" s="147"/>
      <c r="AO129" s="147"/>
      <c r="AP129" s="147"/>
      <c r="AQ129" s="147"/>
      <c r="AW129" s="178">
        <f t="shared" si="42"/>
        <v>0</v>
      </c>
      <c r="AX129" s="178">
        <f t="shared" si="43"/>
        <v>0</v>
      </c>
      <c r="AY129" s="62" t="str">
        <f t="shared" si="44"/>
        <v/>
      </c>
      <c r="AZ129" s="122" t="str">
        <f t="shared" si="45"/>
        <v>S/I</v>
      </c>
    </row>
    <row r="130" spans="1:52" x14ac:dyDescent="0.2">
      <c r="A130" s="683">
        <f>'RESUMEN REGION'!A130</f>
        <v>0</v>
      </c>
      <c r="B130" s="683">
        <f>'RESUMEN REGION'!B130</f>
        <v>0</v>
      </c>
      <c r="C130" s="683">
        <f>'RESUMEN REGION'!C130</f>
        <v>0</v>
      </c>
      <c r="D130" s="597">
        <f>'RESUMEN REGION'!E130</f>
        <v>0</v>
      </c>
      <c r="E130" s="598" t="str">
        <f>+IFERROR(VLOOKUP(B130,'RES EVAL. INFORMES'!$B$16:$AD$181,4,FALSE),"")</f>
        <v/>
      </c>
      <c r="F130" s="601" t="str">
        <f t="shared" si="29"/>
        <v/>
      </c>
      <c r="G130" s="600">
        <f>'RESUMEN REGION'!K130</f>
        <v>0</v>
      </c>
      <c r="H130" s="93"/>
      <c r="I130" s="684" t="str">
        <f t="shared" si="30"/>
        <v/>
      </c>
      <c r="J130" s="685">
        <f>'RESUMEN REGION'!M130</f>
        <v>0</v>
      </c>
      <c r="K130" s="93"/>
      <c r="L130" s="64" t="str">
        <f t="shared" si="31"/>
        <v/>
      </c>
      <c r="M130" s="600">
        <f>'RESUMEN REGION'!I130</f>
        <v>0</v>
      </c>
      <c r="N130" s="93"/>
      <c r="O130" s="64" t="str">
        <f t="shared" si="32"/>
        <v/>
      </c>
      <c r="P130" s="601" t="str">
        <f t="shared" si="33"/>
        <v/>
      </c>
      <c r="Q130" s="601" t="str">
        <f t="shared" si="34"/>
        <v/>
      </c>
      <c r="R130" s="602" t="str">
        <f>+IFERROR(VLOOKUP($B130,'EV ADM FINANCIERA'!$B$11:$AZ$175,4,FALSE),"")</f>
        <v/>
      </c>
      <c r="S130" s="602" t="str">
        <f>+IFERROR(VLOOKUP($B130,'EV ADM FINANCIERA'!$B$11:$AZ$175,S$4,FALSE),"")</f>
        <v/>
      </c>
      <c r="T130" s="602" t="str">
        <f>+IFERROR(VLOOKUP($B130,'EV ADM FINANCIERA'!$B$11:$AZ$175,T$4,FALSE),"")</f>
        <v/>
      </c>
      <c r="U130" s="602" t="str">
        <f>+IFERROR(VLOOKUP($B130,'EV ADM FINANCIERA'!$B$11:$AZ$175,U$4,FALSE),"")</f>
        <v/>
      </c>
      <c r="V130" s="603" t="str">
        <f>+IFERROR(VLOOKUP($B130,'EV ADM FINANCIERA'!$B$11:$AZ$175,V$4,FALSE),"")</f>
        <v/>
      </c>
      <c r="W130" s="601" t="str">
        <f t="shared" si="35"/>
        <v/>
      </c>
      <c r="X130" s="275"/>
      <c r="Y130" s="276"/>
      <c r="Z130" s="605">
        <f t="shared" si="36"/>
        <v>0</v>
      </c>
      <c r="AA130" s="604" t="str">
        <f t="shared" si="46"/>
        <v/>
      </c>
      <c r="AB130" s="93"/>
      <c r="AD130" s="176" t="str">
        <f t="shared" si="37"/>
        <v/>
      </c>
      <c r="AE130" s="176" t="str">
        <f t="shared" si="38"/>
        <v/>
      </c>
      <c r="AF130" s="176" t="str">
        <f t="shared" si="39"/>
        <v/>
      </c>
      <c r="AG130" s="177" t="str">
        <f t="shared" si="40"/>
        <v/>
      </c>
      <c r="AH130" s="147" t="str">
        <f t="shared" si="41"/>
        <v/>
      </c>
      <c r="AI130" s="147"/>
      <c r="AJ130" s="147"/>
      <c r="AK130" s="147"/>
      <c r="AL130" s="147"/>
      <c r="AM130" s="147"/>
      <c r="AN130" s="147"/>
      <c r="AO130" s="147"/>
      <c r="AP130" s="147"/>
      <c r="AQ130" s="147"/>
      <c r="AW130" s="178">
        <f t="shared" si="42"/>
        <v>0</v>
      </c>
      <c r="AX130" s="178">
        <f t="shared" si="43"/>
        <v>0</v>
      </c>
      <c r="AY130" s="62" t="str">
        <f t="shared" si="44"/>
        <v/>
      </c>
      <c r="AZ130" s="122" t="str">
        <f t="shared" si="45"/>
        <v>S/I</v>
      </c>
    </row>
    <row r="131" spans="1:52" x14ac:dyDescent="0.2">
      <c r="A131" s="683">
        <f>'RESUMEN REGION'!A131</f>
        <v>0</v>
      </c>
      <c r="B131" s="683">
        <f>'RESUMEN REGION'!B131</f>
        <v>0</v>
      </c>
      <c r="C131" s="683">
        <f>'RESUMEN REGION'!C131</f>
        <v>0</v>
      </c>
      <c r="D131" s="597">
        <f>'RESUMEN REGION'!E131</f>
        <v>0</v>
      </c>
      <c r="E131" s="598" t="str">
        <f>+IFERROR(VLOOKUP(B131,'RES EVAL. INFORMES'!$B$16:$AD$181,4,FALSE),"")</f>
        <v/>
      </c>
      <c r="F131" s="601" t="str">
        <f t="shared" si="29"/>
        <v/>
      </c>
      <c r="G131" s="600">
        <f>'RESUMEN REGION'!K131</f>
        <v>0</v>
      </c>
      <c r="H131" s="93"/>
      <c r="I131" s="684" t="str">
        <f t="shared" si="30"/>
        <v/>
      </c>
      <c r="J131" s="685">
        <f>'RESUMEN REGION'!M131</f>
        <v>0</v>
      </c>
      <c r="K131" s="93"/>
      <c r="L131" s="64" t="str">
        <f t="shared" si="31"/>
        <v/>
      </c>
      <c r="M131" s="600">
        <f>'RESUMEN REGION'!I131</f>
        <v>0</v>
      </c>
      <c r="N131" s="93"/>
      <c r="O131" s="64" t="str">
        <f t="shared" si="32"/>
        <v/>
      </c>
      <c r="P131" s="601" t="str">
        <f t="shared" si="33"/>
        <v/>
      </c>
      <c r="Q131" s="601" t="str">
        <f t="shared" si="34"/>
        <v/>
      </c>
      <c r="R131" s="602" t="str">
        <f>+IFERROR(VLOOKUP($B131,'EV ADM FINANCIERA'!$B$11:$AZ$175,4,FALSE),"")</f>
        <v/>
      </c>
      <c r="S131" s="602" t="str">
        <f>+IFERROR(VLOOKUP($B131,'EV ADM FINANCIERA'!$B$11:$AZ$175,S$4,FALSE),"")</f>
        <v/>
      </c>
      <c r="T131" s="602" t="str">
        <f>+IFERROR(VLOOKUP($B131,'EV ADM FINANCIERA'!$B$11:$AZ$175,T$4,FALSE),"")</f>
        <v/>
      </c>
      <c r="U131" s="602" t="str">
        <f>+IFERROR(VLOOKUP($B131,'EV ADM FINANCIERA'!$B$11:$AZ$175,U$4,FALSE),"")</f>
        <v/>
      </c>
      <c r="V131" s="603" t="str">
        <f>+IFERROR(VLOOKUP($B131,'EV ADM FINANCIERA'!$B$11:$AZ$175,V$4,FALSE),"")</f>
        <v/>
      </c>
      <c r="W131" s="601" t="str">
        <f t="shared" si="35"/>
        <v/>
      </c>
      <c r="X131" s="275"/>
      <c r="Y131" s="276"/>
      <c r="Z131" s="605">
        <f t="shared" si="36"/>
        <v>0</v>
      </c>
      <c r="AA131" s="604" t="str">
        <f t="shared" si="46"/>
        <v/>
      </c>
      <c r="AB131" s="93"/>
      <c r="AD131" s="176" t="str">
        <f t="shared" si="37"/>
        <v/>
      </c>
      <c r="AE131" s="176" t="str">
        <f t="shared" si="38"/>
        <v/>
      </c>
      <c r="AF131" s="176" t="str">
        <f t="shared" si="39"/>
        <v/>
      </c>
      <c r="AG131" s="177" t="str">
        <f t="shared" si="40"/>
        <v/>
      </c>
      <c r="AH131" s="147" t="str">
        <f t="shared" si="41"/>
        <v/>
      </c>
      <c r="AI131" s="147"/>
      <c r="AJ131" s="147"/>
      <c r="AK131" s="147"/>
      <c r="AL131" s="147"/>
      <c r="AM131" s="147"/>
      <c r="AN131" s="147"/>
      <c r="AO131" s="147"/>
      <c r="AP131" s="147"/>
      <c r="AQ131" s="147"/>
      <c r="AW131" s="178">
        <f t="shared" si="42"/>
        <v>0</v>
      </c>
      <c r="AX131" s="178">
        <f t="shared" si="43"/>
        <v>0</v>
      </c>
      <c r="AY131" s="62" t="str">
        <f t="shared" si="44"/>
        <v/>
      </c>
      <c r="AZ131" s="122" t="str">
        <f t="shared" si="45"/>
        <v>S/I</v>
      </c>
    </row>
    <row r="132" spans="1:52" x14ac:dyDescent="0.2">
      <c r="A132" s="683">
        <f>'RESUMEN REGION'!A132</f>
        <v>0</v>
      </c>
      <c r="B132" s="683">
        <f>'RESUMEN REGION'!B132</f>
        <v>0</v>
      </c>
      <c r="C132" s="683">
        <f>'RESUMEN REGION'!C132</f>
        <v>0</v>
      </c>
      <c r="D132" s="597">
        <f>'RESUMEN REGION'!E132</f>
        <v>0</v>
      </c>
      <c r="E132" s="598" t="str">
        <f>+IFERROR(VLOOKUP(B132,'RES EVAL. INFORMES'!$B$16:$AD$181,4,FALSE),"")</f>
        <v/>
      </c>
      <c r="F132" s="601" t="str">
        <f t="shared" si="29"/>
        <v/>
      </c>
      <c r="G132" s="600">
        <f>'RESUMEN REGION'!K132</f>
        <v>0</v>
      </c>
      <c r="H132" s="93"/>
      <c r="I132" s="684" t="str">
        <f t="shared" si="30"/>
        <v/>
      </c>
      <c r="J132" s="685">
        <f>'RESUMEN REGION'!M132</f>
        <v>0</v>
      </c>
      <c r="K132" s="93"/>
      <c r="L132" s="64" t="str">
        <f t="shared" si="31"/>
        <v/>
      </c>
      <c r="M132" s="600">
        <f>'RESUMEN REGION'!I132</f>
        <v>0</v>
      </c>
      <c r="N132" s="93"/>
      <c r="O132" s="64" t="str">
        <f t="shared" si="32"/>
        <v/>
      </c>
      <c r="P132" s="601" t="str">
        <f t="shared" si="33"/>
        <v/>
      </c>
      <c r="Q132" s="601" t="str">
        <f t="shared" si="34"/>
        <v/>
      </c>
      <c r="R132" s="602" t="str">
        <f>+IFERROR(VLOOKUP($B132,'EV ADM FINANCIERA'!$B$11:$AZ$175,4,FALSE),"")</f>
        <v/>
      </c>
      <c r="S132" s="602" t="str">
        <f>+IFERROR(VLOOKUP($B132,'EV ADM FINANCIERA'!$B$11:$AZ$175,S$4,FALSE),"")</f>
        <v/>
      </c>
      <c r="T132" s="602" t="str">
        <f>+IFERROR(VLOOKUP($B132,'EV ADM FINANCIERA'!$B$11:$AZ$175,T$4,FALSE),"")</f>
        <v/>
      </c>
      <c r="U132" s="602" t="str">
        <f>+IFERROR(VLOOKUP($B132,'EV ADM FINANCIERA'!$B$11:$AZ$175,U$4,FALSE),"")</f>
        <v/>
      </c>
      <c r="V132" s="603" t="str">
        <f>+IFERROR(VLOOKUP($B132,'EV ADM FINANCIERA'!$B$11:$AZ$175,V$4,FALSE),"")</f>
        <v/>
      </c>
      <c r="W132" s="601" t="str">
        <f t="shared" si="35"/>
        <v/>
      </c>
      <c r="X132" s="275"/>
      <c r="Y132" s="276"/>
      <c r="Z132" s="605">
        <f t="shared" si="36"/>
        <v>0</v>
      </c>
      <c r="AA132" s="604" t="str">
        <f t="shared" si="46"/>
        <v/>
      </c>
      <c r="AB132" s="93"/>
      <c r="AD132" s="176" t="str">
        <f t="shared" si="37"/>
        <v/>
      </c>
      <c r="AE132" s="176" t="str">
        <f t="shared" si="38"/>
        <v/>
      </c>
      <c r="AF132" s="176" t="str">
        <f t="shared" si="39"/>
        <v/>
      </c>
      <c r="AG132" s="177" t="str">
        <f t="shared" si="40"/>
        <v/>
      </c>
      <c r="AH132" s="147" t="str">
        <f t="shared" si="41"/>
        <v/>
      </c>
      <c r="AI132" s="147"/>
      <c r="AJ132" s="147"/>
      <c r="AK132" s="147"/>
      <c r="AL132" s="147"/>
      <c r="AM132" s="147"/>
      <c r="AN132" s="147"/>
      <c r="AO132" s="147"/>
      <c r="AP132" s="147"/>
      <c r="AQ132" s="147"/>
      <c r="AW132" s="178">
        <f t="shared" si="42"/>
        <v>0</v>
      </c>
      <c r="AX132" s="178">
        <f t="shared" si="43"/>
        <v>0</v>
      </c>
      <c r="AY132" s="62" t="str">
        <f t="shared" si="44"/>
        <v/>
      </c>
      <c r="AZ132" s="122" t="str">
        <f t="shared" si="45"/>
        <v>S/I</v>
      </c>
    </row>
    <row r="133" spans="1:52" x14ac:dyDescent="0.2">
      <c r="A133" s="683">
        <f>'RESUMEN REGION'!A133</f>
        <v>0</v>
      </c>
      <c r="B133" s="683">
        <f>'RESUMEN REGION'!B133</f>
        <v>0</v>
      </c>
      <c r="C133" s="683">
        <f>'RESUMEN REGION'!C133</f>
        <v>0</v>
      </c>
      <c r="D133" s="597">
        <f>'RESUMEN REGION'!E133</f>
        <v>0</v>
      </c>
      <c r="E133" s="598" t="str">
        <f>+IFERROR(VLOOKUP(B133,'RES EVAL. INFORMES'!$B$16:$AD$181,4,FALSE),"")</f>
        <v/>
      </c>
      <c r="F133" s="601" t="str">
        <f t="shared" si="29"/>
        <v/>
      </c>
      <c r="G133" s="600">
        <f>'RESUMEN REGION'!K133</f>
        <v>0</v>
      </c>
      <c r="H133" s="93"/>
      <c r="I133" s="684" t="str">
        <f t="shared" si="30"/>
        <v/>
      </c>
      <c r="J133" s="685">
        <f>'RESUMEN REGION'!M133</f>
        <v>0</v>
      </c>
      <c r="K133" s="93"/>
      <c r="L133" s="64" t="str">
        <f t="shared" si="31"/>
        <v/>
      </c>
      <c r="M133" s="600">
        <f>'RESUMEN REGION'!I133</f>
        <v>0</v>
      </c>
      <c r="N133" s="93"/>
      <c r="O133" s="64" t="str">
        <f t="shared" si="32"/>
        <v/>
      </c>
      <c r="P133" s="601" t="str">
        <f t="shared" si="33"/>
        <v/>
      </c>
      <c r="Q133" s="601" t="str">
        <f t="shared" si="34"/>
        <v/>
      </c>
      <c r="R133" s="602" t="str">
        <f>+IFERROR(VLOOKUP($B133,'EV ADM FINANCIERA'!$B$11:$AZ$175,4,FALSE),"")</f>
        <v/>
      </c>
      <c r="S133" s="602" t="str">
        <f>+IFERROR(VLOOKUP($B133,'EV ADM FINANCIERA'!$B$11:$AZ$175,S$4,FALSE),"")</f>
        <v/>
      </c>
      <c r="T133" s="602" t="str">
        <f>+IFERROR(VLOOKUP($B133,'EV ADM FINANCIERA'!$B$11:$AZ$175,T$4,FALSE),"")</f>
        <v/>
      </c>
      <c r="U133" s="602" t="str">
        <f>+IFERROR(VLOOKUP($B133,'EV ADM FINANCIERA'!$B$11:$AZ$175,U$4,FALSE),"")</f>
        <v/>
      </c>
      <c r="V133" s="603" t="str">
        <f>+IFERROR(VLOOKUP($B133,'EV ADM FINANCIERA'!$B$11:$AZ$175,V$4,FALSE),"")</f>
        <v/>
      </c>
      <c r="W133" s="601" t="str">
        <f t="shared" si="35"/>
        <v/>
      </c>
      <c r="X133" s="275"/>
      <c r="Y133" s="276"/>
      <c r="Z133" s="605">
        <f t="shared" si="36"/>
        <v>0</v>
      </c>
      <c r="AA133" s="604" t="str">
        <f t="shared" si="46"/>
        <v/>
      </c>
      <c r="AB133" s="93"/>
      <c r="AD133" s="176" t="str">
        <f t="shared" si="37"/>
        <v/>
      </c>
      <c r="AE133" s="176" t="str">
        <f t="shared" si="38"/>
        <v/>
      </c>
      <c r="AF133" s="176" t="str">
        <f t="shared" si="39"/>
        <v/>
      </c>
      <c r="AG133" s="177" t="str">
        <f t="shared" si="40"/>
        <v/>
      </c>
      <c r="AH133" s="147" t="str">
        <f t="shared" si="41"/>
        <v/>
      </c>
      <c r="AI133" s="147"/>
      <c r="AJ133" s="147"/>
      <c r="AK133" s="147"/>
      <c r="AL133" s="147"/>
      <c r="AM133" s="147"/>
      <c r="AN133" s="147"/>
      <c r="AO133" s="147"/>
      <c r="AP133" s="147"/>
      <c r="AQ133" s="147"/>
      <c r="AW133" s="178">
        <f t="shared" si="42"/>
        <v>0</v>
      </c>
      <c r="AX133" s="178">
        <f t="shared" si="43"/>
        <v>0</v>
      </c>
      <c r="AY133" s="62" t="str">
        <f t="shared" si="44"/>
        <v/>
      </c>
      <c r="AZ133" s="122" t="str">
        <f t="shared" si="45"/>
        <v>S/I</v>
      </c>
    </row>
    <row r="134" spans="1:52" x14ac:dyDescent="0.2">
      <c r="A134" s="683">
        <f>'RESUMEN REGION'!A134</f>
        <v>0</v>
      </c>
      <c r="B134" s="683">
        <f>'RESUMEN REGION'!B134</f>
        <v>0</v>
      </c>
      <c r="C134" s="683">
        <f>'RESUMEN REGION'!C134</f>
        <v>0</v>
      </c>
      <c r="D134" s="597">
        <f>'RESUMEN REGION'!E134</f>
        <v>0</v>
      </c>
      <c r="E134" s="598" t="str">
        <f>+IFERROR(VLOOKUP(B134,'RES EVAL. INFORMES'!$B$16:$AD$181,4,FALSE),"")</f>
        <v/>
      </c>
      <c r="F134" s="601" t="str">
        <f t="shared" si="29"/>
        <v/>
      </c>
      <c r="G134" s="600">
        <f>'RESUMEN REGION'!K134</f>
        <v>0</v>
      </c>
      <c r="H134" s="93"/>
      <c r="I134" s="684" t="str">
        <f t="shared" si="30"/>
        <v/>
      </c>
      <c r="J134" s="685">
        <f>'RESUMEN REGION'!M134</f>
        <v>0</v>
      </c>
      <c r="K134" s="93"/>
      <c r="L134" s="64" t="str">
        <f t="shared" si="31"/>
        <v/>
      </c>
      <c r="M134" s="600">
        <f>'RESUMEN REGION'!I134</f>
        <v>0</v>
      </c>
      <c r="N134" s="93"/>
      <c r="O134" s="64" t="str">
        <f t="shared" si="32"/>
        <v/>
      </c>
      <c r="P134" s="601" t="str">
        <f t="shared" si="33"/>
        <v/>
      </c>
      <c r="Q134" s="601" t="str">
        <f t="shared" si="34"/>
        <v/>
      </c>
      <c r="R134" s="602" t="str">
        <f>+IFERROR(VLOOKUP($B134,'EV ADM FINANCIERA'!$B$11:$AZ$175,4,FALSE),"")</f>
        <v/>
      </c>
      <c r="S134" s="602" t="str">
        <f>+IFERROR(VLOOKUP($B134,'EV ADM FINANCIERA'!$B$11:$AZ$175,S$4,FALSE),"")</f>
        <v/>
      </c>
      <c r="T134" s="602" t="str">
        <f>+IFERROR(VLOOKUP($B134,'EV ADM FINANCIERA'!$B$11:$AZ$175,T$4,FALSE),"")</f>
        <v/>
      </c>
      <c r="U134" s="602" t="str">
        <f>+IFERROR(VLOOKUP($B134,'EV ADM FINANCIERA'!$B$11:$AZ$175,U$4,FALSE),"")</f>
        <v/>
      </c>
      <c r="V134" s="603" t="str">
        <f>+IFERROR(VLOOKUP($B134,'EV ADM FINANCIERA'!$B$11:$AZ$175,V$4,FALSE),"")</f>
        <v/>
      </c>
      <c r="W134" s="601" t="str">
        <f t="shared" si="35"/>
        <v/>
      </c>
      <c r="X134" s="275"/>
      <c r="Y134" s="276"/>
      <c r="Z134" s="605">
        <f t="shared" si="36"/>
        <v>0</v>
      </c>
      <c r="AA134" s="604" t="str">
        <f t="shared" si="46"/>
        <v/>
      </c>
      <c r="AB134" s="93"/>
      <c r="AD134" s="176" t="str">
        <f t="shared" si="37"/>
        <v/>
      </c>
      <c r="AE134" s="176" t="str">
        <f t="shared" si="38"/>
        <v/>
      </c>
      <c r="AF134" s="176" t="str">
        <f t="shared" si="39"/>
        <v/>
      </c>
      <c r="AG134" s="177" t="str">
        <f t="shared" si="40"/>
        <v/>
      </c>
      <c r="AH134" s="147" t="str">
        <f t="shared" si="41"/>
        <v/>
      </c>
      <c r="AI134" s="147"/>
      <c r="AJ134" s="147"/>
      <c r="AK134" s="147"/>
      <c r="AL134" s="147"/>
      <c r="AM134" s="147"/>
      <c r="AN134" s="147"/>
      <c r="AO134" s="147"/>
      <c r="AP134" s="147"/>
      <c r="AQ134" s="147"/>
      <c r="AW134" s="178">
        <f t="shared" si="42"/>
        <v>0</v>
      </c>
      <c r="AX134" s="178">
        <f t="shared" si="43"/>
        <v>0</v>
      </c>
      <c r="AY134" s="62" t="str">
        <f t="shared" si="44"/>
        <v/>
      </c>
      <c r="AZ134" s="122" t="str">
        <f t="shared" si="45"/>
        <v>S/I</v>
      </c>
    </row>
    <row r="135" spans="1:52" x14ac:dyDescent="0.2">
      <c r="A135" s="683">
        <f>'RESUMEN REGION'!A135</f>
        <v>0</v>
      </c>
      <c r="B135" s="683">
        <f>'RESUMEN REGION'!B135</f>
        <v>0</v>
      </c>
      <c r="C135" s="683">
        <f>'RESUMEN REGION'!C135</f>
        <v>0</v>
      </c>
      <c r="D135" s="597">
        <f>'RESUMEN REGION'!E135</f>
        <v>0</v>
      </c>
      <c r="E135" s="598" t="str">
        <f>+IFERROR(VLOOKUP(B135,'RES EVAL. INFORMES'!$B$16:$AD$181,4,FALSE),"")</f>
        <v/>
      </c>
      <c r="F135" s="601" t="str">
        <f t="shared" si="29"/>
        <v/>
      </c>
      <c r="G135" s="600">
        <f>'RESUMEN REGION'!K135</f>
        <v>0</v>
      </c>
      <c r="H135" s="93"/>
      <c r="I135" s="684" t="str">
        <f t="shared" si="30"/>
        <v/>
      </c>
      <c r="J135" s="685">
        <f>'RESUMEN REGION'!M135</f>
        <v>0</v>
      </c>
      <c r="K135" s="93"/>
      <c r="L135" s="64" t="str">
        <f t="shared" si="31"/>
        <v/>
      </c>
      <c r="M135" s="600">
        <f>'RESUMEN REGION'!I135</f>
        <v>0</v>
      </c>
      <c r="N135" s="93"/>
      <c r="O135" s="64" t="str">
        <f t="shared" si="32"/>
        <v/>
      </c>
      <c r="P135" s="601" t="str">
        <f t="shared" si="33"/>
        <v/>
      </c>
      <c r="Q135" s="601" t="str">
        <f t="shared" si="34"/>
        <v/>
      </c>
      <c r="R135" s="602" t="str">
        <f>+IFERROR(VLOOKUP($B135,'EV ADM FINANCIERA'!$B$11:$AZ$175,4,FALSE),"")</f>
        <v/>
      </c>
      <c r="S135" s="602" t="str">
        <f>+IFERROR(VLOOKUP($B135,'EV ADM FINANCIERA'!$B$11:$AZ$175,S$4,FALSE),"")</f>
        <v/>
      </c>
      <c r="T135" s="602" t="str">
        <f>+IFERROR(VLOOKUP($B135,'EV ADM FINANCIERA'!$B$11:$AZ$175,T$4,FALSE),"")</f>
        <v/>
      </c>
      <c r="U135" s="602" t="str">
        <f>+IFERROR(VLOOKUP($B135,'EV ADM FINANCIERA'!$B$11:$AZ$175,U$4,FALSE),"")</f>
        <v/>
      </c>
      <c r="V135" s="603" t="str">
        <f>+IFERROR(VLOOKUP($B135,'EV ADM FINANCIERA'!$B$11:$AZ$175,V$4,FALSE),"")</f>
        <v/>
      </c>
      <c r="W135" s="601" t="str">
        <f t="shared" si="35"/>
        <v/>
      </c>
      <c r="X135" s="275"/>
      <c r="Y135" s="276"/>
      <c r="Z135" s="605">
        <f t="shared" si="36"/>
        <v>0</v>
      </c>
      <c r="AA135" s="604" t="str">
        <f t="shared" si="46"/>
        <v/>
      </c>
      <c r="AB135" s="93"/>
      <c r="AD135" s="176" t="str">
        <f t="shared" si="37"/>
        <v/>
      </c>
      <c r="AE135" s="176" t="str">
        <f t="shared" si="38"/>
        <v/>
      </c>
      <c r="AF135" s="176" t="str">
        <f t="shared" si="39"/>
        <v/>
      </c>
      <c r="AG135" s="177" t="str">
        <f t="shared" si="40"/>
        <v/>
      </c>
      <c r="AH135" s="147" t="str">
        <f t="shared" si="41"/>
        <v/>
      </c>
      <c r="AI135" s="147"/>
      <c r="AJ135" s="147"/>
      <c r="AK135" s="147"/>
      <c r="AL135" s="147"/>
      <c r="AM135" s="147"/>
      <c r="AN135" s="147"/>
      <c r="AO135" s="147"/>
      <c r="AP135" s="147"/>
      <c r="AQ135" s="147"/>
      <c r="AW135" s="178">
        <f t="shared" si="42"/>
        <v>0</v>
      </c>
      <c r="AX135" s="178">
        <f t="shared" si="43"/>
        <v>0</v>
      </c>
      <c r="AY135" s="62" t="str">
        <f t="shared" si="44"/>
        <v/>
      </c>
      <c r="AZ135" s="122" t="str">
        <f t="shared" si="45"/>
        <v>S/I</v>
      </c>
    </row>
    <row r="136" spans="1:52" x14ac:dyDescent="0.2">
      <c r="A136" s="683">
        <f>'RESUMEN REGION'!A136</f>
        <v>0</v>
      </c>
      <c r="B136" s="683">
        <f>'RESUMEN REGION'!B136</f>
        <v>0</v>
      </c>
      <c r="C136" s="683">
        <f>'RESUMEN REGION'!C136</f>
        <v>0</v>
      </c>
      <c r="D136" s="597">
        <f>'RESUMEN REGION'!E136</f>
        <v>0</v>
      </c>
      <c r="E136" s="598" t="str">
        <f>+IFERROR(VLOOKUP(B136,'RES EVAL. INFORMES'!$B$16:$AD$181,4,FALSE),"")</f>
        <v/>
      </c>
      <c r="F136" s="601" t="str">
        <f t="shared" si="29"/>
        <v/>
      </c>
      <c r="G136" s="600">
        <f>'RESUMEN REGION'!K136</f>
        <v>0</v>
      </c>
      <c r="H136" s="93"/>
      <c r="I136" s="684" t="str">
        <f t="shared" si="30"/>
        <v/>
      </c>
      <c r="J136" s="685">
        <f>'RESUMEN REGION'!M136</f>
        <v>0</v>
      </c>
      <c r="K136" s="93"/>
      <c r="L136" s="64" t="str">
        <f t="shared" si="31"/>
        <v/>
      </c>
      <c r="M136" s="600">
        <f>'RESUMEN REGION'!I136</f>
        <v>0</v>
      </c>
      <c r="N136" s="93"/>
      <c r="O136" s="64" t="str">
        <f t="shared" si="32"/>
        <v/>
      </c>
      <c r="P136" s="601" t="str">
        <f t="shared" si="33"/>
        <v/>
      </c>
      <c r="Q136" s="601" t="str">
        <f t="shared" si="34"/>
        <v/>
      </c>
      <c r="R136" s="602" t="str">
        <f>+IFERROR(VLOOKUP($B136,'EV ADM FINANCIERA'!$B$11:$AZ$175,4,FALSE),"")</f>
        <v/>
      </c>
      <c r="S136" s="602" t="str">
        <f>+IFERROR(VLOOKUP($B136,'EV ADM FINANCIERA'!$B$11:$AZ$175,S$4,FALSE),"")</f>
        <v/>
      </c>
      <c r="T136" s="602" t="str">
        <f>+IFERROR(VLOOKUP($B136,'EV ADM FINANCIERA'!$B$11:$AZ$175,T$4,FALSE),"")</f>
        <v/>
      </c>
      <c r="U136" s="602" t="str">
        <f>+IFERROR(VLOOKUP($B136,'EV ADM FINANCIERA'!$B$11:$AZ$175,U$4,FALSE),"")</f>
        <v/>
      </c>
      <c r="V136" s="603" t="str">
        <f>+IFERROR(VLOOKUP($B136,'EV ADM FINANCIERA'!$B$11:$AZ$175,V$4,FALSE),"")</f>
        <v/>
      </c>
      <c r="W136" s="601" t="str">
        <f t="shared" si="35"/>
        <v/>
      </c>
      <c r="X136" s="275"/>
      <c r="Y136" s="276"/>
      <c r="Z136" s="605">
        <f t="shared" si="36"/>
        <v>0</v>
      </c>
      <c r="AA136" s="604" t="str">
        <f t="shared" si="46"/>
        <v/>
      </c>
      <c r="AB136" s="93"/>
      <c r="AD136" s="176" t="str">
        <f t="shared" si="37"/>
        <v/>
      </c>
      <c r="AE136" s="176" t="str">
        <f t="shared" si="38"/>
        <v/>
      </c>
      <c r="AF136" s="176" t="str">
        <f t="shared" si="39"/>
        <v/>
      </c>
      <c r="AG136" s="177" t="str">
        <f t="shared" si="40"/>
        <v/>
      </c>
      <c r="AH136" s="147" t="str">
        <f t="shared" si="41"/>
        <v/>
      </c>
      <c r="AI136" s="147"/>
      <c r="AJ136" s="147"/>
      <c r="AK136" s="147"/>
      <c r="AL136" s="147"/>
      <c r="AM136" s="147"/>
      <c r="AN136" s="147"/>
      <c r="AO136" s="147"/>
      <c r="AP136" s="147"/>
      <c r="AQ136" s="147"/>
      <c r="AW136" s="178">
        <f t="shared" si="42"/>
        <v>0</v>
      </c>
      <c r="AX136" s="178">
        <f t="shared" si="43"/>
        <v>0</v>
      </c>
      <c r="AY136" s="62" t="str">
        <f t="shared" si="44"/>
        <v/>
      </c>
      <c r="AZ136" s="122" t="str">
        <f t="shared" si="45"/>
        <v>S/I</v>
      </c>
    </row>
    <row r="137" spans="1:52" x14ac:dyDescent="0.2">
      <c r="A137" s="683">
        <f>'RESUMEN REGION'!A137</f>
        <v>0</v>
      </c>
      <c r="B137" s="683">
        <f>'RESUMEN REGION'!B137</f>
        <v>0</v>
      </c>
      <c r="C137" s="683">
        <f>'RESUMEN REGION'!C137</f>
        <v>0</v>
      </c>
      <c r="D137" s="597">
        <f>'RESUMEN REGION'!E137</f>
        <v>0</v>
      </c>
      <c r="E137" s="598" t="str">
        <f>+IFERROR(VLOOKUP(B137,'RES EVAL. INFORMES'!$B$16:$AD$181,4,FALSE),"")</f>
        <v/>
      </c>
      <c r="F137" s="601" t="str">
        <f t="shared" si="29"/>
        <v/>
      </c>
      <c r="G137" s="600">
        <f>'RESUMEN REGION'!K137</f>
        <v>0</v>
      </c>
      <c r="H137" s="93"/>
      <c r="I137" s="684" t="str">
        <f t="shared" si="30"/>
        <v/>
      </c>
      <c r="J137" s="685">
        <f>'RESUMEN REGION'!M137</f>
        <v>0</v>
      </c>
      <c r="K137" s="93"/>
      <c r="L137" s="64" t="str">
        <f t="shared" si="31"/>
        <v/>
      </c>
      <c r="M137" s="600">
        <f>'RESUMEN REGION'!I137</f>
        <v>0</v>
      </c>
      <c r="N137" s="93"/>
      <c r="O137" s="64" t="str">
        <f t="shared" si="32"/>
        <v/>
      </c>
      <c r="P137" s="601" t="str">
        <f t="shared" si="33"/>
        <v/>
      </c>
      <c r="Q137" s="601" t="str">
        <f t="shared" si="34"/>
        <v/>
      </c>
      <c r="R137" s="602" t="str">
        <f>+IFERROR(VLOOKUP($B137,'EV ADM FINANCIERA'!$B$11:$AZ$175,4,FALSE),"")</f>
        <v/>
      </c>
      <c r="S137" s="602" t="str">
        <f>+IFERROR(VLOOKUP($B137,'EV ADM FINANCIERA'!$B$11:$AZ$175,S$4,FALSE),"")</f>
        <v/>
      </c>
      <c r="T137" s="602" t="str">
        <f>+IFERROR(VLOOKUP($B137,'EV ADM FINANCIERA'!$B$11:$AZ$175,T$4,FALSE),"")</f>
        <v/>
      </c>
      <c r="U137" s="602" t="str">
        <f>+IFERROR(VLOOKUP($B137,'EV ADM FINANCIERA'!$B$11:$AZ$175,U$4,FALSE),"")</f>
        <v/>
      </c>
      <c r="V137" s="603" t="str">
        <f>+IFERROR(VLOOKUP($B137,'EV ADM FINANCIERA'!$B$11:$AZ$175,V$4,FALSE),"")</f>
        <v/>
      </c>
      <c r="W137" s="601" t="str">
        <f t="shared" si="35"/>
        <v/>
      </c>
      <c r="X137" s="275"/>
      <c r="Y137" s="276"/>
      <c r="Z137" s="605">
        <f t="shared" si="36"/>
        <v>0</v>
      </c>
      <c r="AA137" s="604" t="str">
        <f t="shared" si="46"/>
        <v/>
      </c>
      <c r="AB137" s="93"/>
      <c r="AD137" s="176" t="str">
        <f t="shared" si="37"/>
        <v/>
      </c>
      <c r="AE137" s="176" t="str">
        <f t="shared" si="38"/>
        <v/>
      </c>
      <c r="AF137" s="176" t="str">
        <f t="shared" si="39"/>
        <v/>
      </c>
      <c r="AG137" s="177" t="str">
        <f t="shared" si="40"/>
        <v/>
      </c>
      <c r="AH137" s="147" t="str">
        <f t="shared" si="41"/>
        <v/>
      </c>
      <c r="AI137" s="147"/>
      <c r="AJ137" s="147"/>
      <c r="AK137" s="147"/>
      <c r="AL137" s="147"/>
      <c r="AM137" s="147"/>
      <c r="AN137" s="147"/>
      <c r="AO137" s="147"/>
      <c r="AP137" s="147"/>
      <c r="AQ137" s="147"/>
      <c r="AW137" s="178">
        <f t="shared" si="42"/>
        <v>0</v>
      </c>
      <c r="AX137" s="178">
        <f t="shared" si="43"/>
        <v>0</v>
      </c>
      <c r="AY137" s="62" t="str">
        <f t="shared" si="44"/>
        <v/>
      </c>
      <c r="AZ137" s="122" t="str">
        <f t="shared" si="45"/>
        <v>S/I</v>
      </c>
    </row>
    <row r="138" spans="1:52" x14ac:dyDescent="0.2">
      <c r="A138" s="683">
        <f>'RESUMEN REGION'!A138</f>
        <v>0</v>
      </c>
      <c r="B138" s="683">
        <f>'RESUMEN REGION'!B138</f>
        <v>0</v>
      </c>
      <c r="C138" s="683">
        <f>'RESUMEN REGION'!C138</f>
        <v>0</v>
      </c>
      <c r="D138" s="597">
        <f>'RESUMEN REGION'!E138</f>
        <v>0</v>
      </c>
      <c r="E138" s="598" t="str">
        <f>+IFERROR(VLOOKUP(B138,'RES EVAL. INFORMES'!$B$16:$AD$181,4,FALSE),"")</f>
        <v/>
      </c>
      <c r="F138" s="601" t="str">
        <f t="shared" si="29"/>
        <v/>
      </c>
      <c r="G138" s="600">
        <f>'RESUMEN REGION'!K138</f>
        <v>0</v>
      </c>
      <c r="H138" s="93"/>
      <c r="I138" s="684" t="str">
        <f t="shared" si="30"/>
        <v/>
      </c>
      <c r="J138" s="685">
        <f>'RESUMEN REGION'!M138</f>
        <v>0</v>
      </c>
      <c r="K138" s="93"/>
      <c r="L138" s="64" t="str">
        <f t="shared" si="31"/>
        <v/>
      </c>
      <c r="M138" s="600">
        <f>'RESUMEN REGION'!I138</f>
        <v>0</v>
      </c>
      <c r="N138" s="93"/>
      <c r="O138" s="64" t="str">
        <f t="shared" si="32"/>
        <v/>
      </c>
      <c r="P138" s="601" t="str">
        <f t="shared" si="33"/>
        <v/>
      </c>
      <c r="Q138" s="601" t="str">
        <f t="shared" si="34"/>
        <v/>
      </c>
      <c r="R138" s="602" t="str">
        <f>+IFERROR(VLOOKUP($B138,'EV ADM FINANCIERA'!$B$11:$AZ$175,4,FALSE),"")</f>
        <v/>
      </c>
      <c r="S138" s="602" t="str">
        <f>+IFERROR(VLOOKUP($B138,'EV ADM FINANCIERA'!$B$11:$AZ$175,S$4,FALSE),"")</f>
        <v/>
      </c>
      <c r="T138" s="602" t="str">
        <f>+IFERROR(VLOOKUP($B138,'EV ADM FINANCIERA'!$B$11:$AZ$175,T$4,FALSE),"")</f>
        <v/>
      </c>
      <c r="U138" s="602" t="str">
        <f>+IFERROR(VLOOKUP($B138,'EV ADM FINANCIERA'!$B$11:$AZ$175,U$4,FALSE),"")</f>
        <v/>
      </c>
      <c r="V138" s="603" t="str">
        <f>+IFERROR(VLOOKUP($B138,'EV ADM FINANCIERA'!$B$11:$AZ$175,V$4,FALSE),"")</f>
        <v/>
      </c>
      <c r="W138" s="601" t="str">
        <f t="shared" si="35"/>
        <v/>
      </c>
      <c r="X138" s="275"/>
      <c r="Y138" s="276"/>
      <c r="Z138" s="605">
        <f t="shared" si="36"/>
        <v>0</v>
      </c>
      <c r="AA138" s="604" t="str">
        <f t="shared" si="46"/>
        <v/>
      </c>
      <c r="AB138" s="93"/>
      <c r="AD138" s="176" t="str">
        <f t="shared" si="37"/>
        <v/>
      </c>
      <c r="AE138" s="176" t="str">
        <f t="shared" si="38"/>
        <v/>
      </c>
      <c r="AF138" s="176" t="str">
        <f t="shared" si="39"/>
        <v/>
      </c>
      <c r="AG138" s="177" t="str">
        <f t="shared" si="40"/>
        <v/>
      </c>
      <c r="AH138" s="147" t="str">
        <f t="shared" si="41"/>
        <v/>
      </c>
      <c r="AI138" s="147"/>
      <c r="AJ138" s="147"/>
      <c r="AK138" s="147"/>
      <c r="AL138" s="147"/>
      <c r="AM138" s="147"/>
      <c r="AN138" s="147"/>
      <c r="AO138" s="147"/>
      <c r="AP138" s="147"/>
      <c r="AQ138" s="147"/>
      <c r="AW138" s="178">
        <f t="shared" si="42"/>
        <v>0</v>
      </c>
      <c r="AX138" s="178">
        <f t="shared" si="43"/>
        <v>0</v>
      </c>
      <c r="AY138" s="62" t="str">
        <f t="shared" si="44"/>
        <v/>
      </c>
      <c r="AZ138" s="122" t="str">
        <f t="shared" si="45"/>
        <v>S/I</v>
      </c>
    </row>
    <row r="139" spans="1:52" x14ac:dyDescent="0.2">
      <c r="A139" s="683">
        <f>'RESUMEN REGION'!A139</f>
        <v>0</v>
      </c>
      <c r="B139" s="683">
        <f>'RESUMEN REGION'!B139</f>
        <v>0</v>
      </c>
      <c r="C139" s="683">
        <f>'RESUMEN REGION'!C139</f>
        <v>0</v>
      </c>
      <c r="D139" s="597">
        <f>'RESUMEN REGION'!E139</f>
        <v>0</v>
      </c>
      <c r="E139" s="598" t="str">
        <f>+IFERROR(VLOOKUP(B139,'RES EVAL. INFORMES'!$B$16:$AD$181,4,FALSE),"")</f>
        <v/>
      </c>
      <c r="F139" s="601" t="str">
        <f t="shared" si="29"/>
        <v/>
      </c>
      <c r="G139" s="600">
        <f>'RESUMEN REGION'!K139</f>
        <v>0</v>
      </c>
      <c r="H139" s="93"/>
      <c r="I139" s="684" t="str">
        <f t="shared" si="30"/>
        <v/>
      </c>
      <c r="J139" s="685">
        <f>'RESUMEN REGION'!M139</f>
        <v>0</v>
      </c>
      <c r="K139" s="93"/>
      <c r="L139" s="64" t="str">
        <f t="shared" si="31"/>
        <v/>
      </c>
      <c r="M139" s="600">
        <f>'RESUMEN REGION'!I139</f>
        <v>0</v>
      </c>
      <c r="N139" s="93"/>
      <c r="O139" s="64" t="str">
        <f t="shared" si="32"/>
        <v/>
      </c>
      <c r="P139" s="601" t="str">
        <f t="shared" si="33"/>
        <v/>
      </c>
      <c r="Q139" s="601" t="str">
        <f t="shared" si="34"/>
        <v/>
      </c>
      <c r="R139" s="602" t="str">
        <f>+IFERROR(VLOOKUP($B139,'EV ADM FINANCIERA'!$B$11:$AZ$175,4,FALSE),"")</f>
        <v/>
      </c>
      <c r="S139" s="602" t="str">
        <f>+IFERROR(VLOOKUP($B139,'EV ADM FINANCIERA'!$B$11:$AZ$175,S$4,FALSE),"")</f>
        <v/>
      </c>
      <c r="T139" s="602" t="str">
        <f>+IFERROR(VLOOKUP($B139,'EV ADM FINANCIERA'!$B$11:$AZ$175,T$4,FALSE),"")</f>
        <v/>
      </c>
      <c r="U139" s="602" t="str">
        <f>+IFERROR(VLOOKUP($B139,'EV ADM FINANCIERA'!$B$11:$AZ$175,U$4,FALSE),"")</f>
        <v/>
      </c>
      <c r="V139" s="603" t="str">
        <f>+IFERROR(VLOOKUP($B139,'EV ADM FINANCIERA'!$B$11:$AZ$175,V$4,FALSE),"")</f>
        <v/>
      </c>
      <c r="W139" s="601" t="str">
        <f t="shared" si="35"/>
        <v/>
      </c>
      <c r="X139" s="275"/>
      <c r="Y139" s="276"/>
      <c r="Z139" s="605">
        <f t="shared" si="36"/>
        <v>0</v>
      </c>
      <c r="AA139" s="604" t="str">
        <f t="shared" si="46"/>
        <v/>
      </c>
      <c r="AB139" s="93"/>
      <c r="AD139" s="176" t="str">
        <f t="shared" si="37"/>
        <v/>
      </c>
      <c r="AE139" s="176" t="str">
        <f t="shared" si="38"/>
        <v/>
      </c>
      <c r="AF139" s="176" t="str">
        <f t="shared" si="39"/>
        <v/>
      </c>
      <c r="AG139" s="177" t="str">
        <f t="shared" si="40"/>
        <v/>
      </c>
      <c r="AH139" s="147" t="str">
        <f t="shared" si="41"/>
        <v/>
      </c>
      <c r="AI139" s="147"/>
      <c r="AJ139" s="147"/>
      <c r="AK139" s="147"/>
      <c r="AL139" s="147"/>
      <c r="AM139" s="147"/>
      <c r="AN139" s="147"/>
      <c r="AO139" s="147"/>
      <c r="AP139" s="147"/>
      <c r="AQ139" s="147"/>
      <c r="AW139" s="178">
        <f t="shared" si="42"/>
        <v>0</v>
      </c>
      <c r="AX139" s="178">
        <f t="shared" si="43"/>
        <v>0</v>
      </c>
      <c r="AY139" s="62" t="str">
        <f t="shared" si="44"/>
        <v/>
      </c>
      <c r="AZ139" s="122" t="str">
        <f t="shared" si="45"/>
        <v>S/I</v>
      </c>
    </row>
    <row r="140" spans="1:52" x14ac:dyDescent="0.2">
      <c r="A140" s="683">
        <f>'RESUMEN REGION'!A140</f>
        <v>0</v>
      </c>
      <c r="B140" s="683">
        <f>'RESUMEN REGION'!B140</f>
        <v>0</v>
      </c>
      <c r="C140" s="683">
        <f>'RESUMEN REGION'!C140</f>
        <v>0</v>
      </c>
      <c r="D140" s="597">
        <f>'RESUMEN REGION'!E140</f>
        <v>0</v>
      </c>
      <c r="E140" s="598" t="str">
        <f>+IFERROR(VLOOKUP(B140,'RES EVAL. INFORMES'!$B$16:$AD$181,4,FALSE),"")</f>
        <v/>
      </c>
      <c r="F140" s="601" t="str">
        <f t="shared" si="29"/>
        <v/>
      </c>
      <c r="G140" s="600">
        <f>'RESUMEN REGION'!K140</f>
        <v>0</v>
      </c>
      <c r="H140" s="93"/>
      <c r="I140" s="684" t="str">
        <f t="shared" si="30"/>
        <v/>
      </c>
      <c r="J140" s="685">
        <f>'RESUMEN REGION'!M140</f>
        <v>0</v>
      </c>
      <c r="K140" s="93"/>
      <c r="L140" s="64" t="str">
        <f t="shared" si="31"/>
        <v/>
      </c>
      <c r="M140" s="600">
        <f>'RESUMEN REGION'!I140</f>
        <v>0</v>
      </c>
      <c r="N140" s="93"/>
      <c r="O140" s="64" t="str">
        <f t="shared" si="32"/>
        <v/>
      </c>
      <c r="P140" s="601" t="str">
        <f t="shared" si="33"/>
        <v/>
      </c>
      <c r="Q140" s="601" t="str">
        <f t="shared" si="34"/>
        <v/>
      </c>
      <c r="R140" s="602" t="str">
        <f>+IFERROR(VLOOKUP($B140,'EV ADM FINANCIERA'!$B$11:$AZ$175,4,FALSE),"")</f>
        <v/>
      </c>
      <c r="S140" s="602" t="str">
        <f>+IFERROR(VLOOKUP($B140,'EV ADM FINANCIERA'!$B$11:$AZ$175,S$4,FALSE),"")</f>
        <v/>
      </c>
      <c r="T140" s="602" t="str">
        <f>+IFERROR(VLOOKUP($B140,'EV ADM FINANCIERA'!$B$11:$AZ$175,T$4,FALSE),"")</f>
        <v/>
      </c>
      <c r="U140" s="602" t="str">
        <f>+IFERROR(VLOOKUP($B140,'EV ADM FINANCIERA'!$B$11:$AZ$175,U$4,FALSE),"")</f>
        <v/>
      </c>
      <c r="V140" s="603" t="str">
        <f>+IFERROR(VLOOKUP($B140,'EV ADM FINANCIERA'!$B$11:$AZ$175,V$4,FALSE),"")</f>
        <v/>
      </c>
      <c r="W140" s="601" t="str">
        <f t="shared" si="35"/>
        <v/>
      </c>
      <c r="X140" s="275"/>
      <c r="Y140" s="276"/>
      <c r="Z140" s="605">
        <f t="shared" si="36"/>
        <v>0</v>
      </c>
      <c r="AA140" s="604" t="str">
        <f t="shared" si="46"/>
        <v/>
      </c>
      <c r="AB140" s="93"/>
      <c r="AD140" s="176" t="str">
        <f t="shared" si="37"/>
        <v/>
      </c>
      <c r="AE140" s="176" t="str">
        <f t="shared" si="38"/>
        <v/>
      </c>
      <c r="AF140" s="176" t="str">
        <f t="shared" si="39"/>
        <v/>
      </c>
      <c r="AG140" s="177" t="str">
        <f t="shared" si="40"/>
        <v/>
      </c>
      <c r="AH140" s="147" t="str">
        <f t="shared" si="41"/>
        <v/>
      </c>
      <c r="AI140" s="147"/>
      <c r="AJ140" s="147"/>
      <c r="AK140" s="147"/>
      <c r="AL140" s="147"/>
      <c r="AM140" s="147"/>
      <c r="AN140" s="147"/>
      <c r="AO140" s="147"/>
      <c r="AP140" s="147"/>
      <c r="AQ140" s="147"/>
      <c r="AW140" s="178">
        <f t="shared" si="42"/>
        <v>0</v>
      </c>
      <c r="AX140" s="178">
        <f t="shared" si="43"/>
        <v>0</v>
      </c>
      <c r="AY140" s="62" t="str">
        <f t="shared" si="44"/>
        <v/>
      </c>
      <c r="AZ140" s="122" t="str">
        <f t="shared" si="45"/>
        <v>S/I</v>
      </c>
    </row>
    <row r="141" spans="1:52" x14ac:dyDescent="0.2">
      <c r="A141" s="683">
        <f>'RESUMEN REGION'!A141</f>
        <v>0</v>
      </c>
      <c r="B141" s="683">
        <f>'RESUMEN REGION'!B141</f>
        <v>0</v>
      </c>
      <c r="C141" s="683">
        <f>'RESUMEN REGION'!C141</f>
        <v>0</v>
      </c>
      <c r="D141" s="597">
        <f>'RESUMEN REGION'!E141</f>
        <v>0</v>
      </c>
      <c r="E141" s="598" t="str">
        <f>+IFERROR(VLOOKUP(B141,'RES EVAL. INFORMES'!$B$16:$AD$181,4,FALSE),"")</f>
        <v/>
      </c>
      <c r="F141" s="601" t="str">
        <f t="shared" si="29"/>
        <v/>
      </c>
      <c r="G141" s="600">
        <f>'RESUMEN REGION'!K141</f>
        <v>0</v>
      </c>
      <c r="H141" s="93"/>
      <c r="I141" s="684" t="str">
        <f t="shared" si="30"/>
        <v/>
      </c>
      <c r="J141" s="685">
        <f>'RESUMEN REGION'!M141</f>
        <v>0</v>
      </c>
      <c r="K141" s="93"/>
      <c r="L141" s="64" t="str">
        <f t="shared" si="31"/>
        <v/>
      </c>
      <c r="M141" s="600">
        <f>'RESUMEN REGION'!I141</f>
        <v>0</v>
      </c>
      <c r="N141" s="93"/>
      <c r="O141" s="64" t="str">
        <f t="shared" si="32"/>
        <v/>
      </c>
      <c r="P141" s="601" t="str">
        <f t="shared" si="33"/>
        <v/>
      </c>
      <c r="Q141" s="601" t="str">
        <f t="shared" si="34"/>
        <v/>
      </c>
      <c r="R141" s="602" t="str">
        <f>+IFERROR(VLOOKUP($B141,'EV ADM FINANCIERA'!$B$11:$AZ$175,4,FALSE),"")</f>
        <v/>
      </c>
      <c r="S141" s="602" t="str">
        <f>+IFERROR(VLOOKUP($B141,'EV ADM FINANCIERA'!$B$11:$AZ$175,S$4,FALSE),"")</f>
        <v/>
      </c>
      <c r="T141" s="602" t="str">
        <f>+IFERROR(VLOOKUP($B141,'EV ADM FINANCIERA'!$B$11:$AZ$175,T$4,FALSE),"")</f>
        <v/>
      </c>
      <c r="U141" s="602" t="str">
        <f>+IFERROR(VLOOKUP($B141,'EV ADM FINANCIERA'!$B$11:$AZ$175,U$4,FALSE),"")</f>
        <v/>
      </c>
      <c r="V141" s="603" t="str">
        <f>+IFERROR(VLOOKUP($B141,'EV ADM FINANCIERA'!$B$11:$AZ$175,V$4,FALSE),"")</f>
        <v/>
      </c>
      <c r="W141" s="601" t="str">
        <f t="shared" si="35"/>
        <v/>
      </c>
      <c r="X141" s="275"/>
      <c r="Y141" s="276"/>
      <c r="Z141" s="605">
        <f t="shared" si="36"/>
        <v>0</v>
      </c>
      <c r="AA141" s="604" t="str">
        <f t="shared" si="46"/>
        <v/>
      </c>
      <c r="AB141" s="93"/>
      <c r="AD141" s="176" t="str">
        <f t="shared" si="37"/>
        <v/>
      </c>
      <c r="AE141" s="176" t="str">
        <f t="shared" si="38"/>
        <v/>
      </c>
      <c r="AF141" s="176" t="str">
        <f t="shared" si="39"/>
        <v/>
      </c>
      <c r="AG141" s="177" t="str">
        <f t="shared" si="40"/>
        <v/>
      </c>
      <c r="AH141" s="147" t="str">
        <f t="shared" si="41"/>
        <v/>
      </c>
      <c r="AI141" s="147"/>
      <c r="AJ141" s="147"/>
      <c r="AK141" s="147"/>
      <c r="AL141" s="147"/>
      <c r="AM141" s="147"/>
      <c r="AN141" s="147"/>
      <c r="AO141" s="147"/>
      <c r="AP141" s="147"/>
      <c r="AQ141" s="147"/>
      <c r="AW141" s="178">
        <f t="shared" si="42"/>
        <v>0</v>
      </c>
      <c r="AX141" s="178">
        <f t="shared" si="43"/>
        <v>0</v>
      </c>
      <c r="AY141" s="62" t="str">
        <f t="shared" si="44"/>
        <v/>
      </c>
      <c r="AZ141" s="122" t="str">
        <f t="shared" si="45"/>
        <v>S/I</v>
      </c>
    </row>
    <row r="142" spans="1:52" x14ac:dyDescent="0.2">
      <c r="A142" s="683">
        <f>'RESUMEN REGION'!A142</f>
        <v>0</v>
      </c>
      <c r="B142" s="683">
        <f>'RESUMEN REGION'!B142</f>
        <v>0</v>
      </c>
      <c r="C142" s="683">
        <f>'RESUMEN REGION'!C142</f>
        <v>0</v>
      </c>
      <c r="D142" s="597">
        <f>'RESUMEN REGION'!E142</f>
        <v>0</v>
      </c>
      <c r="E142" s="598" t="str">
        <f>+IFERROR(VLOOKUP(B142,'RES EVAL. INFORMES'!$B$16:$AD$181,4,FALSE),"")</f>
        <v/>
      </c>
      <c r="F142" s="601" t="str">
        <f t="shared" si="29"/>
        <v/>
      </c>
      <c r="G142" s="600">
        <f>'RESUMEN REGION'!K142</f>
        <v>0</v>
      </c>
      <c r="H142" s="93"/>
      <c r="I142" s="684" t="str">
        <f t="shared" si="30"/>
        <v/>
      </c>
      <c r="J142" s="685">
        <f>'RESUMEN REGION'!M142</f>
        <v>0</v>
      </c>
      <c r="K142" s="93"/>
      <c r="L142" s="64" t="str">
        <f t="shared" si="31"/>
        <v/>
      </c>
      <c r="M142" s="600">
        <f>'RESUMEN REGION'!I142</f>
        <v>0</v>
      </c>
      <c r="N142" s="93"/>
      <c r="O142" s="64" t="str">
        <f t="shared" si="32"/>
        <v/>
      </c>
      <c r="P142" s="601" t="str">
        <f t="shared" si="33"/>
        <v/>
      </c>
      <c r="Q142" s="601" t="str">
        <f t="shared" si="34"/>
        <v/>
      </c>
      <c r="R142" s="602" t="str">
        <f>+IFERROR(VLOOKUP($B142,'EV ADM FINANCIERA'!$B$11:$AZ$175,4,FALSE),"")</f>
        <v/>
      </c>
      <c r="S142" s="602" t="str">
        <f>+IFERROR(VLOOKUP($B142,'EV ADM FINANCIERA'!$B$11:$AZ$175,S$4,FALSE),"")</f>
        <v/>
      </c>
      <c r="T142" s="602" t="str">
        <f>+IFERROR(VLOOKUP($B142,'EV ADM FINANCIERA'!$B$11:$AZ$175,T$4,FALSE),"")</f>
        <v/>
      </c>
      <c r="U142" s="602" t="str">
        <f>+IFERROR(VLOOKUP($B142,'EV ADM FINANCIERA'!$B$11:$AZ$175,U$4,FALSE),"")</f>
        <v/>
      </c>
      <c r="V142" s="603" t="str">
        <f>+IFERROR(VLOOKUP($B142,'EV ADM FINANCIERA'!$B$11:$AZ$175,V$4,FALSE),"")</f>
        <v/>
      </c>
      <c r="W142" s="601" t="str">
        <f t="shared" si="35"/>
        <v/>
      </c>
      <c r="X142" s="275"/>
      <c r="Y142" s="276"/>
      <c r="Z142" s="605">
        <f t="shared" si="36"/>
        <v>0</v>
      </c>
      <c r="AA142" s="604" t="str">
        <f t="shared" si="46"/>
        <v/>
      </c>
      <c r="AB142" s="93"/>
      <c r="AD142" s="176" t="str">
        <f t="shared" si="37"/>
        <v/>
      </c>
      <c r="AE142" s="176" t="str">
        <f t="shared" si="38"/>
        <v/>
      </c>
      <c r="AF142" s="176" t="str">
        <f t="shared" si="39"/>
        <v/>
      </c>
      <c r="AG142" s="177" t="str">
        <f t="shared" si="40"/>
        <v/>
      </c>
      <c r="AH142" s="147" t="str">
        <f t="shared" si="41"/>
        <v/>
      </c>
      <c r="AI142" s="147"/>
      <c r="AJ142" s="147"/>
      <c r="AK142" s="147"/>
      <c r="AL142" s="147"/>
      <c r="AM142" s="147"/>
      <c r="AN142" s="147"/>
      <c r="AO142" s="147"/>
      <c r="AP142" s="147"/>
      <c r="AQ142" s="147"/>
      <c r="AW142" s="178">
        <f t="shared" si="42"/>
        <v>0</v>
      </c>
      <c r="AX142" s="178">
        <f t="shared" si="43"/>
        <v>0</v>
      </c>
      <c r="AY142" s="62" t="str">
        <f t="shared" si="44"/>
        <v/>
      </c>
      <c r="AZ142" s="122" t="str">
        <f t="shared" si="45"/>
        <v>S/I</v>
      </c>
    </row>
    <row r="143" spans="1:52" x14ac:dyDescent="0.2">
      <c r="A143" s="683">
        <f>'RESUMEN REGION'!A143</f>
        <v>0</v>
      </c>
      <c r="B143" s="683">
        <f>'RESUMEN REGION'!B143</f>
        <v>0</v>
      </c>
      <c r="C143" s="683">
        <f>'RESUMEN REGION'!C143</f>
        <v>0</v>
      </c>
      <c r="D143" s="597">
        <f>'RESUMEN REGION'!E143</f>
        <v>0</v>
      </c>
      <c r="E143" s="598" t="str">
        <f>+IFERROR(VLOOKUP(B143,'RES EVAL. INFORMES'!$B$16:$AD$181,4,FALSE),"")</f>
        <v/>
      </c>
      <c r="F143" s="601" t="str">
        <f t="shared" si="29"/>
        <v/>
      </c>
      <c r="G143" s="600">
        <f>'RESUMEN REGION'!K143</f>
        <v>0</v>
      </c>
      <c r="H143" s="93"/>
      <c r="I143" s="684" t="str">
        <f t="shared" si="30"/>
        <v/>
      </c>
      <c r="J143" s="685">
        <f>'RESUMEN REGION'!M143</f>
        <v>0</v>
      </c>
      <c r="K143" s="93"/>
      <c r="L143" s="64" t="str">
        <f t="shared" si="31"/>
        <v/>
      </c>
      <c r="M143" s="600">
        <f>'RESUMEN REGION'!I143</f>
        <v>0</v>
      </c>
      <c r="N143" s="93"/>
      <c r="O143" s="64" t="str">
        <f t="shared" si="32"/>
        <v/>
      </c>
      <c r="P143" s="601" t="str">
        <f t="shared" si="33"/>
        <v/>
      </c>
      <c r="Q143" s="601" t="str">
        <f t="shared" si="34"/>
        <v/>
      </c>
      <c r="R143" s="602" t="str">
        <f>+IFERROR(VLOOKUP($B143,'EV ADM FINANCIERA'!$B$11:$AZ$175,4,FALSE),"")</f>
        <v/>
      </c>
      <c r="S143" s="602" t="str">
        <f>+IFERROR(VLOOKUP($B143,'EV ADM FINANCIERA'!$B$11:$AZ$175,S$4,FALSE),"")</f>
        <v/>
      </c>
      <c r="T143" s="602" t="str">
        <f>+IFERROR(VLOOKUP($B143,'EV ADM FINANCIERA'!$B$11:$AZ$175,T$4,FALSE),"")</f>
        <v/>
      </c>
      <c r="U143" s="602" t="str">
        <f>+IFERROR(VLOOKUP($B143,'EV ADM FINANCIERA'!$B$11:$AZ$175,U$4,FALSE),"")</f>
        <v/>
      </c>
      <c r="V143" s="603" t="str">
        <f>+IFERROR(VLOOKUP($B143,'EV ADM FINANCIERA'!$B$11:$AZ$175,V$4,FALSE),"")</f>
        <v/>
      </c>
      <c r="W143" s="601" t="str">
        <f t="shared" si="35"/>
        <v/>
      </c>
      <c r="X143" s="275"/>
      <c r="Y143" s="276"/>
      <c r="Z143" s="605">
        <f t="shared" si="36"/>
        <v>0</v>
      </c>
      <c r="AA143" s="604" t="str">
        <f t="shared" si="46"/>
        <v/>
      </c>
      <c r="AB143" s="93"/>
      <c r="AD143" s="176" t="str">
        <f t="shared" si="37"/>
        <v/>
      </c>
      <c r="AE143" s="176" t="str">
        <f t="shared" si="38"/>
        <v/>
      </c>
      <c r="AF143" s="176" t="str">
        <f t="shared" si="39"/>
        <v/>
      </c>
      <c r="AG143" s="177" t="str">
        <f t="shared" si="40"/>
        <v/>
      </c>
      <c r="AH143" s="147" t="str">
        <f t="shared" si="41"/>
        <v/>
      </c>
      <c r="AI143" s="147"/>
      <c r="AJ143" s="147"/>
      <c r="AK143" s="147"/>
      <c r="AL143" s="147"/>
      <c r="AM143" s="147"/>
      <c r="AN143" s="147"/>
      <c r="AO143" s="147"/>
      <c r="AP143" s="147"/>
      <c r="AQ143" s="147"/>
      <c r="AW143" s="178">
        <f t="shared" si="42"/>
        <v>0</v>
      </c>
      <c r="AX143" s="178">
        <f t="shared" si="43"/>
        <v>0</v>
      </c>
      <c r="AY143" s="62" t="str">
        <f t="shared" si="44"/>
        <v/>
      </c>
      <c r="AZ143" s="122" t="str">
        <f t="shared" si="45"/>
        <v>S/I</v>
      </c>
    </row>
    <row r="144" spans="1:52" x14ac:dyDescent="0.2">
      <c r="A144" s="683">
        <f>'RESUMEN REGION'!A144</f>
        <v>0</v>
      </c>
      <c r="B144" s="683">
        <f>'RESUMEN REGION'!B144</f>
        <v>0</v>
      </c>
      <c r="C144" s="683">
        <f>'RESUMEN REGION'!C144</f>
        <v>0</v>
      </c>
      <c r="D144" s="597">
        <f>'RESUMEN REGION'!E144</f>
        <v>0</v>
      </c>
      <c r="E144" s="598" t="str">
        <f>+IFERROR(VLOOKUP(B144,'RES EVAL. INFORMES'!$B$16:$AD$181,4,FALSE),"")</f>
        <v/>
      </c>
      <c r="F144" s="601" t="str">
        <f t="shared" si="29"/>
        <v/>
      </c>
      <c r="G144" s="600">
        <f>'RESUMEN REGION'!K144</f>
        <v>0</v>
      </c>
      <c r="H144" s="93"/>
      <c r="I144" s="684" t="str">
        <f t="shared" si="30"/>
        <v/>
      </c>
      <c r="J144" s="685">
        <f>'RESUMEN REGION'!M144</f>
        <v>0</v>
      </c>
      <c r="K144" s="93"/>
      <c r="L144" s="64" t="str">
        <f t="shared" si="31"/>
        <v/>
      </c>
      <c r="M144" s="600">
        <f>'RESUMEN REGION'!I144</f>
        <v>0</v>
      </c>
      <c r="N144" s="93"/>
      <c r="O144" s="64" t="str">
        <f t="shared" si="32"/>
        <v/>
      </c>
      <c r="P144" s="601" t="str">
        <f t="shared" si="33"/>
        <v/>
      </c>
      <c r="Q144" s="601" t="str">
        <f t="shared" si="34"/>
        <v/>
      </c>
      <c r="R144" s="602" t="str">
        <f>+IFERROR(VLOOKUP($B144,'EV ADM FINANCIERA'!$B$11:$AZ$175,4,FALSE),"")</f>
        <v/>
      </c>
      <c r="S144" s="602" t="str">
        <f>+IFERROR(VLOOKUP($B144,'EV ADM FINANCIERA'!$B$11:$AZ$175,S$4,FALSE),"")</f>
        <v/>
      </c>
      <c r="T144" s="602" t="str">
        <f>+IFERROR(VLOOKUP($B144,'EV ADM FINANCIERA'!$B$11:$AZ$175,T$4,FALSE),"")</f>
        <v/>
      </c>
      <c r="U144" s="602" t="str">
        <f>+IFERROR(VLOOKUP($B144,'EV ADM FINANCIERA'!$B$11:$AZ$175,U$4,FALSE),"")</f>
        <v/>
      </c>
      <c r="V144" s="603" t="str">
        <f>+IFERROR(VLOOKUP($B144,'EV ADM FINANCIERA'!$B$11:$AZ$175,V$4,FALSE),"")</f>
        <v/>
      </c>
      <c r="W144" s="601" t="str">
        <f t="shared" si="35"/>
        <v/>
      </c>
      <c r="X144" s="275"/>
      <c r="Y144" s="276"/>
      <c r="Z144" s="605">
        <f t="shared" si="36"/>
        <v>0</v>
      </c>
      <c r="AA144" s="604" t="str">
        <f t="shared" si="46"/>
        <v/>
      </c>
      <c r="AB144" s="93"/>
      <c r="AD144" s="176" t="str">
        <f t="shared" si="37"/>
        <v/>
      </c>
      <c r="AE144" s="176" t="str">
        <f t="shared" si="38"/>
        <v/>
      </c>
      <c r="AF144" s="176" t="str">
        <f t="shared" si="39"/>
        <v/>
      </c>
      <c r="AG144" s="177" t="str">
        <f t="shared" si="40"/>
        <v/>
      </c>
      <c r="AH144" s="147" t="str">
        <f t="shared" si="41"/>
        <v/>
      </c>
      <c r="AI144" s="147"/>
      <c r="AJ144" s="147"/>
      <c r="AK144" s="147"/>
      <c r="AL144" s="147"/>
      <c r="AM144" s="147"/>
      <c r="AN144" s="147"/>
      <c r="AO144" s="147"/>
      <c r="AP144" s="147"/>
      <c r="AQ144" s="147"/>
      <c r="AW144" s="178">
        <f t="shared" si="42"/>
        <v>0</v>
      </c>
      <c r="AX144" s="178">
        <f t="shared" si="43"/>
        <v>0</v>
      </c>
      <c r="AY144" s="62" t="str">
        <f t="shared" si="44"/>
        <v/>
      </c>
      <c r="AZ144" s="122" t="str">
        <f t="shared" si="45"/>
        <v>S/I</v>
      </c>
    </row>
    <row r="145" spans="1:52" x14ac:dyDescent="0.2">
      <c r="A145" s="683">
        <f>'RESUMEN REGION'!A145</f>
        <v>0</v>
      </c>
      <c r="B145" s="683">
        <f>'RESUMEN REGION'!B145</f>
        <v>0</v>
      </c>
      <c r="C145" s="683">
        <f>'RESUMEN REGION'!C145</f>
        <v>0</v>
      </c>
      <c r="D145" s="597">
        <f>'RESUMEN REGION'!E145</f>
        <v>0</v>
      </c>
      <c r="E145" s="598" t="str">
        <f>+IFERROR(VLOOKUP(B145,'RES EVAL. INFORMES'!$B$16:$AD$181,4,FALSE),"")</f>
        <v/>
      </c>
      <c r="F145" s="601" t="str">
        <f t="shared" si="29"/>
        <v/>
      </c>
      <c r="G145" s="600">
        <f>'RESUMEN REGION'!K145</f>
        <v>0</v>
      </c>
      <c r="H145" s="93"/>
      <c r="I145" s="684" t="str">
        <f t="shared" si="30"/>
        <v/>
      </c>
      <c r="J145" s="685">
        <f>'RESUMEN REGION'!M145</f>
        <v>0</v>
      </c>
      <c r="K145" s="93"/>
      <c r="L145" s="64" t="str">
        <f t="shared" si="31"/>
        <v/>
      </c>
      <c r="M145" s="600">
        <f>'RESUMEN REGION'!I145</f>
        <v>0</v>
      </c>
      <c r="N145" s="93"/>
      <c r="O145" s="64" t="str">
        <f t="shared" si="32"/>
        <v/>
      </c>
      <c r="P145" s="601" t="str">
        <f t="shared" si="33"/>
        <v/>
      </c>
      <c r="Q145" s="601" t="str">
        <f t="shared" si="34"/>
        <v/>
      </c>
      <c r="R145" s="602" t="str">
        <f>+IFERROR(VLOOKUP($B145,'EV ADM FINANCIERA'!$B$11:$AZ$175,4,FALSE),"")</f>
        <v/>
      </c>
      <c r="S145" s="602" t="str">
        <f>+IFERROR(VLOOKUP($B145,'EV ADM FINANCIERA'!$B$11:$AZ$175,S$4,FALSE),"")</f>
        <v/>
      </c>
      <c r="T145" s="602" t="str">
        <f>+IFERROR(VLOOKUP($B145,'EV ADM FINANCIERA'!$B$11:$AZ$175,T$4,FALSE),"")</f>
        <v/>
      </c>
      <c r="U145" s="602" t="str">
        <f>+IFERROR(VLOOKUP($B145,'EV ADM FINANCIERA'!$B$11:$AZ$175,U$4,FALSE),"")</f>
        <v/>
      </c>
      <c r="V145" s="603" t="str">
        <f>+IFERROR(VLOOKUP($B145,'EV ADM FINANCIERA'!$B$11:$AZ$175,V$4,FALSE),"")</f>
        <v/>
      </c>
      <c r="W145" s="601" t="str">
        <f t="shared" si="35"/>
        <v/>
      </c>
      <c r="X145" s="275"/>
      <c r="Y145" s="276"/>
      <c r="Z145" s="605">
        <f t="shared" si="36"/>
        <v>0</v>
      </c>
      <c r="AA145" s="604" t="str">
        <f t="shared" si="46"/>
        <v/>
      </c>
      <c r="AB145" s="93"/>
      <c r="AD145" s="176" t="str">
        <f t="shared" si="37"/>
        <v/>
      </c>
      <c r="AE145" s="176" t="str">
        <f t="shared" si="38"/>
        <v/>
      </c>
      <c r="AF145" s="176" t="str">
        <f t="shared" si="39"/>
        <v/>
      </c>
      <c r="AG145" s="177" t="str">
        <f t="shared" si="40"/>
        <v/>
      </c>
      <c r="AH145" s="147" t="str">
        <f t="shared" si="41"/>
        <v/>
      </c>
      <c r="AI145" s="147"/>
      <c r="AJ145" s="147"/>
      <c r="AK145" s="147"/>
      <c r="AL145" s="147"/>
      <c r="AM145" s="147"/>
      <c r="AN145" s="147"/>
      <c r="AO145" s="147"/>
      <c r="AP145" s="147"/>
      <c r="AQ145" s="147"/>
      <c r="AW145" s="178">
        <f t="shared" si="42"/>
        <v>0</v>
      </c>
      <c r="AX145" s="178">
        <f t="shared" si="43"/>
        <v>0</v>
      </c>
      <c r="AY145" s="62" t="str">
        <f t="shared" si="44"/>
        <v/>
      </c>
      <c r="AZ145" s="122" t="str">
        <f t="shared" si="45"/>
        <v>S/I</v>
      </c>
    </row>
    <row r="146" spans="1:52" x14ac:dyDescent="0.2">
      <c r="A146" s="683">
        <f>'RESUMEN REGION'!A146</f>
        <v>0</v>
      </c>
      <c r="B146" s="683">
        <f>'RESUMEN REGION'!B146</f>
        <v>0</v>
      </c>
      <c r="C146" s="683">
        <f>'RESUMEN REGION'!C146</f>
        <v>0</v>
      </c>
      <c r="D146" s="597">
        <f>'RESUMEN REGION'!E146</f>
        <v>0</v>
      </c>
      <c r="E146" s="598" t="str">
        <f>+IFERROR(VLOOKUP(B146,'RES EVAL. INFORMES'!$B$16:$AD$181,4,FALSE),"")</f>
        <v/>
      </c>
      <c r="F146" s="601" t="str">
        <f t="shared" ref="F146:F181" si="47">+IF(ISERROR(E146/7),"",E146/7)</f>
        <v/>
      </c>
      <c r="G146" s="600">
        <f>'RESUMEN REGION'!K146</f>
        <v>0</v>
      </c>
      <c r="H146" s="93"/>
      <c r="I146" s="684" t="str">
        <f t="shared" ref="I146:I181" si="48">+IF(ISERROR(H146/G146),"",H146/G146)</f>
        <v/>
      </c>
      <c r="J146" s="685">
        <f>'RESUMEN REGION'!M146</f>
        <v>0</v>
      </c>
      <c r="K146" s="93"/>
      <c r="L146" s="64" t="str">
        <f t="shared" ref="L146:L181" si="49">+IF(ISERROR(K146/J146),"",K146/J146)</f>
        <v/>
      </c>
      <c r="M146" s="600">
        <f>'RESUMEN REGION'!I146</f>
        <v>0</v>
      </c>
      <c r="N146" s="93"/>
      <c r="O146" s="64" t="str">
        <f t="shared" ref="O146:O181" si="50">+IF(ISERROR(N146/M146),"",N146/M146)</f>
        <v/>
      </c>
      <c r="P146" s="601" t="str">
        <f t="shared" ref="P146:P181" si="51">+IF(B146=0,"",AY146)</f>
        <v/>
      </c>
      <c r="Q146" s="601" t="str">
        <f t="shared" ref="Q146:Q181" si="52">+IFERROR((F146*$E$13)+($G$13*P146),"")</f>
        <v/>
      </c>
      <c r="R146" s="602" t="str">
        <f>+IFERROR(VLOOKUP($B146,'EV ADM FINANCIERA'!$B$11:$AZ$175,4,FALSE),"")</f>
        <v/>
      </c>
      <c r="S146" s="602" t="str">
        <f>+IFERROR(VLOOKUP($B146,'EV ADM FINANCIERA'!$B$11:$AZ$175,S$4,FALSE),"")</f>
        <v/>
      </c>
      <c r="T146" s="602" t="str">
        <f>+IFERROR(VLOOKUP($B146,'EV ADM FINANCIERA'!$B$11:$AZ$175,T$4,FALSE),"")</f>
        <v/>
      </c>
      <c r="U146" s="602" t="str">
        <f>+IFERROR(VLOOKUP($B146,'EV ADM FINANCIERA'!$B$11:$AZ$175,U$4,FALSE),"")</f>
        <v/>
      </c>
      <c r="V146" s="603" t="str">
        <f>+IFERROR(VLOOKUP($B146,'EV ADM FINANCIERA'!$B$11:$AZ$175,V$4,FALSE),"")</f>
        <v/>
      </c>
      <c r="W146" s="601" t="str">
        <f t="shared" ref="W146:W181" si="53">+IFERROR(VLOOKUP($R146,$AW$9:$AX$12,2,FALSE),"")</f>
        <v/>
      </c>
      <c r="X146" s="275"/>
      <c r="Y146" s="276"/>
      <c r="Z146" s="605">
        <f t="shared" ref="Z146:Z181" si="54">+IF(ISERROR(X146/5),"",X146/5)</f>
        <v>0</v>
      </c>
      <c r="AA146" s="604" t="str">
        <f t="shared" si="46"/>
        <v/>
      </c>
      <c r="AB146" s="93"/>
      <c r="AD146" s="176" t="str">
        <f t="shared" ref="AD146:AD181" si="55">IF(E146="X",6,IF(G146="X",3,IF(H146="X",0,"")))</f>
        <v/>
      </c>
      <c r="AE146" s="176" t="str">
        <f t="shared" ref="AE146:AE181" si="56">IF(I146="X",6,IF(R146="X",3,IF(S146="X",0,"")))</f>
        <v/>
      </c>
      <c r="AF146" s="176" t="str">
        <f t="shared" ref="AF146:AF181" si="57">IF(T146="X",6,IF(U146="X",3,IF(V146="X",0,"")))</f>
        <v/>
      </c>
      <c r="AG146" s="177" t="str">
        <f t="shared" ref="AG146:AG181" si="58">IF(ISERROR(AH146),SUM(AD146:AF146),"")</f>
        <v/>
      </c>
      <c r="AH146" s="147" t="str">
        <f t="shared" ref="AH146:AH181" si="59">+HLOOKUP("",AD146:AF146,1,FALSE)</f>
        <v/>
      </c>
      <c r="AI146" s="147"/>
      <c r="AJ146" s="147"/>
      <c r="AK146" s="147"/>
      <c r="AL146" s="147"/>
      <c r="AM146" s="147"/>
      <c r="AN146" s="147"/>
      <c r="AO146" s="147"/>
      <c r="AP146" s="147"/>
      <c r="AQ146" s="147"/>
      <c r="AW146" s="178">
        <f t="shared" ref="AW146:AW181" si="60">+G146+J146+M146</f>
        <v>0</v>
      </c>
      <c r="AX146" s="178">
        <f t="shared" ref="AX146:AX181" si="61">+H146+K146+N146</f>
        <v>0</v>
      </c>
      <c r="AY146" s="62" t="str">
        <f t="shared" ref="AY146:AY181" si="62">+IFERROR(IF($R$5="x",IF(AX146&gt;0,100%,IF(AX146=0,0%)),AX146/AW146),"")</f>
        <v/>
      </c>
      <c r="AZ146" s="122" t="str">
        <f t="shared" ref="AZ146:AZ181" si="63">+IF(AW146=$BB$15,$BC$15,IF(AY146&lt;50%,$BC$16,IF(AY146&lt;80%,$BC$17,IF(AY146&gt;=80%,$BC$18,""))))</f>
        <v>S/I</v>
      </c>
    </row>
    <row r="147" spans="1:52" x14ac:dyDescent="0.2">
      <c r="A147" s="683">
        <f>'RESUMEN REGION'!A147</f>
        <v>0</v>
      </c>
      <c r="B147" s="683">
        <f>'RESUMEN REGION'!B147</f>
        <v>0</v>
      </c>
      <c r="C147" s="683">
        <f>'RESUMEN REGION'!C147</f>
        <v>0</v>
      </c>
      <c r="D147" s="597">
        <f>'RESUMEN REGION'!E147</f>
        <v>0</v>
      </c>
      <c r="E147" s="598" t="str">
        <f>+IFERROR(VLOOKUP(B147,'RES EVAL. INFORMES'!$B$16:$AD$181,4,FALSE),"")</f>
        <v/>
      </c>
      <c r="F147" s="601" t="str">
        <f t="shared" si="47"/>
        <v/>
      </c>
      <c r="G147" s="600">
        <f>'RESUMEN REGION'!K147</f>
        <v>0</v>
      </c>
      <c r="H147" s="93"/>
      <c r="I147" s="684" t="str">
        <f t="shared" si="48"/>
        <v/>
      </c>
      <c r="J147" s="685">
        <f>'RESUMEN REGION'!M147</f>
        <v>0</v>
      </c>
      <c r="K147" s="93"/>
      <c r="L147" s="64" t="str">
        <f t="shared" si="49"/>
        <v/>
      </c>
      <c r="M147" s="600">
        <f>'RESUMEN REGION'!I147</f>
        <v>0</v>
      </c>
      <c r="N147" s="93"/>
      <c r="O147" s="64" t="str">
        <f t="shared" si="50"/>
        <v/>
      </c>
      <c r="P147" s="601" t="str">
        <f t="shared" si="51"/>
        <v/>
      </c>
      <c r="Q147" s="601" t="str">
        <f t="shared" si="52"/>
        <v/>
      </c>
      <c r="R147" s="602" t="str">
        <f>+IFERROR(VLOOKUP($B147,'EV ADM FINANCIERA'!$B$11:$AZ$175,4,FALSE),"")</f>
        <v/>
      </c>
      <c r="S147" s="602" t="str">
        <f>+IFERROR(VLOOKUP($B147,'EV ADM FINANCIERA'!$B$11:$AZ$175,S$4,FALSE),"")</f>
        <v/>
      </c>
      <c r="T147" s="602" t="str">
        <f>+IFERROR(VLOOKUP($B147,'EV ADM FINANCIERA'!$B$11:$AZ$175,T$4,FALSE),"")</f>
        <v/>
      </c>
      <c r="U147" s="602" t="str">
        <f>+IFERROR(VLOOKUP($B147,'EV ADM FINANCIERA'!$B$11:$AZ$175,U$4,FALSE),"")</f>
        <v/>
      </c>
      <c r="V147" s="603" t="str">
        <f>+IFERROR(VLOOKUP($B147,'EV ADM FINANCIERA'!$B$11:$AZ$175,V$4,FALSE),"")</f>
        <v/>
      </c>
      <c r="W147" s="601" t="str">
        <f t="shared" si="53"/>
        <v/>
      </c>
      <c r="X147" s="275"/>
      <c r="Y147" s="276"/>
      <c r="Z147" s="605">
        <f t="shared" si="54"/>
        <v>0</v>
      </c>
      <c r="AA147" s="604" t="str">
        <f t="shared" si="46"/>
        <v/>
      </c>
      <c r="AB147" s="93"/>
      <c r="AD147" s="176" t="str">
        <f t="shared" si="55"/>
        <v/>
      </c>
      <c r="AE147" s="176" t="str">
        <f t="shared" si="56"/>
        <v/>
      </c>
      <c r="AF147" s="176" t="str">
        <f t="shared" si="57"/>
        <v/>
      </c>
      <c r="AG147" s="177" t="str">
        <f t="shared" si="58"/>
        <v/>
      </c>
      <c r="AH147" s="147" t="str">
        <f t="shared" si="59"/>
        <v/>
      </c>
      <c r="AI147" s="147"/>
      <c r="AJ147" s="147"/>
      <c r="AK147" s="147"/>
      <c r="AL147" s="147"/>
      <c r="AM147" s="147"/>
      <c r="AN147" s="147"/>
      <c r="AO147" s="147"/>
      <c r="AP147" s="147"/>
      <c r="AQ147" s="147"/>
      <c r="AW147" s="178">
        <f t="shared" si="60"/>
        <v>0</v>
      </c>
      <c r="AX147" s="178">
        <f t="shared" si="61"/>
        <v>0</v>
      </c>
      <c r="AY147" s="62" t="str">
        <f t="shared" si="62"/>
        <v/>
      </c>
      <c r="AZ147" s="122" t="str">
        <f t="shared" si="63"/>
        <v>S/I</v>
      </c>
    </row>
    <row r="148" spans="1:52" x14ac:dyDescent="0.2">
      <c r="A148" s="683">
        <f>'RESUMEN REGION'!A148</f>
        <v>0</v>
      </c>
      <c r="B148" s="683">
        <f>'RESUMEN REGION'!B148</f>
        <v>0</v>
      </c>
      <c r="C148" s="683">
        <f>'RESUMEN REGION'!C148</f>
        <v>0</v>
      </c>
      <c r="D148" s="597">
        <f>'RESUMEN REGION'!E148</f>
        <v>0</v>
      </c>
      <c r="E148" s="598" t="str">
        <f>+IFERROR(VLOOKUP(B148,'RES EVAL. INFORMES'!$B$16:$AD$181,4,FALSE),"")</f>
        <v/>
      </c>
      <c r="F148" s="601" t="str">
        <f t="shared" si="47"/>
        <v/>
      </c>
      <c r="G148" s="600">
        <f>'RESUMEN REGION'!K148</f>
        <v>0</v>
      </c>
      <c r="H148" s="93"/>
      <c r="I148" s="684" t="str">
        <f t="shared" si="48"/>
        <v/>
      </c>
      <c r="J148" s="685">
        <f>'RESUMEN REGION'!M148</f>
        <v>0</v>
      </c>
      <c r="K148" s="93"/>
      <c r="L148" s="64" t="str">
        <f t="shared" si="49"/>
        <v/>
      </c>
      <c r="M148" s="600">
        <f>'RESUMEN REGION'!I148</f>
        <v>0</v>
      </c>
      <c r="N148" s="93"/>
      <c r="O148" s="64" t="str">
        <f t="shared" si="50"/>
        <v/>
      </c>
      <c r="P148" s="601" t="str">
        <f t="shared" si="51"/>
        <v/>
      </c>
      <c r="Q148" s="601" t="str">
        <f t="shared" si="52"/>
        <v/>
      </c>
      <c r="R148" s="602" t="str">
        <f>+IFERROR(VLOOKUP($B148,'EV ADM FINANCIERA'!$B$11:$AZ$175,4,FALSE),"")</f>
        <v/>
      </c>
      <c r="S148" s="602" t="str">
        <f>+IFERROR(VLOOKUP($B148,'EV ADM FINANCIERA'!$B$11:$AZ$175,S$4,FALSE),"")</f>
        <v/>
      </c>
      <c r="T148" s="602" t="str">
        <f>+IFERROR(VLOOKUP($B148,'EV ADM FINANCIERA'!$B$11:$AZ$175,T$4,FALSE),"")</f>
        <v/>
      </c>
      <c r="U148" s="602" t="str">
        <f>+IFERROR(VLOOKUP($B148,'EV ADM FINANCIERA'!$B$11:$AZ$175,U$4,FALSE),"")</f>
        <v/>
      </c>
      <c r="V148" s="603" t="str">
        <f>+IFERROR(VLOOKUP($B148,'EV ADM FINANCIERA'!$B$11:$AZ$175,V$4,FALSE),"")</f>
        <v/>
      </c>
      <c r="W148" s="601" t="str">
        <f t="shared" si="53"/>
        <v/>
      </c>
      <c r="X148" s="275"/>
      <c r="Y148" s="276"/>
      <c r="Z148" s="605">
        <f t="shared" si="54"/>
        <v>0</v>
      </c>
      <c r="AA148" s="604" t="str">
        <f t="shared" si="46"/>
        <v/>
      </c>
      <c r="AB148" s="93"/>
      <c r="AD148" s="176" t="str">
        <f t="shared" si="55"/>
        <v/>
      </c>
      <c r="AE148" s="176" t="str">
        <f t="shared" si="56"/>
        <v/>
      </c>
      <c r="AF148" s="176" t="str">
        <f t="shared" si="57"/>
        <v/>
      </c>
      <c r="AG148" s="177" t="str">
        <f t="shared" si="58"/>
        <v/>
      </c>
      <c r="AH148" s="147" t="str">
        <f t="shared" si="59"/>
        <v/>
      </c>
      <c r="AI148" s="147"/>
      <c r="AJ148" s="147"/>
      <c r="AK148" s="147"/>
      <c r="AL148" s="147"/>
      <c r="AM148" s="147"/>
      <c r="AN148" s="147"/>
      <c r="AO148" s="147"/>
      <c r="AP148" s="147"/>
      <c r="AQ148" s="147"/>
      <c r="AW148" s="178">
        <f t="shared" si="60"/>
        <v>0</v>
      </c>
      <c r="AX148" s="178">
        <f t="shared" si="61"/>
        <v>0</v>
      </c>
      <c r="AY148" s="62" t="str">
        <f t="shared" si="62"/>
        <v/>
      </c>
      <c r="AZ148" s="122" t="str">
        <f t="shared" si="63"/>
        <v>S/I</v>
      </c>
    </row>
    <row r="149" spans="1:52" x14ac:dyDescent="0.2">
      <c r="A149" s="683">
        <f>'RESUMEN REGION'!A149</f>
        <v>0</v>
      </c>
      <c r="B149" s="683">
        <f>'RESUMEN REGION'!B149</f>
        <v>0</v>
      </c>
      <c r="C149" s="683">
        <f>'RESUMEN REGION'!C149</f>
        <v>0</v>
      </c>
      <c r="D149" s="597">
        <f>'RESUMEN REGION'!E149</f>
        <v>0</v>
      </c>
      <c r="E149" s="598" t="str">
        <f>+IFERROR(VLOOKUP(B149,'RES EVAL. INFORMES'!$B$16:$AD$181,4,FALSE),"")</f>
        <v/>
      </c>
      <c r="F149" s="601" t="str">
        <f t="shared" si="47"/>
        <v/>
      </c>
      <c r="G149" s="600">
        <f>'RESUMEN REGION'!K149</f>
        <v>0</v>
      </c>
      <c r="H149" s="93"/>
      <c r="I149" s="684" t="str">
        <f t="shared" si="48"/>
        <v/>
      </c>
      <c r="J149" s="685">
        <f>'RESUMEN REGION'!M149</f>
        <v>0</v>
      </c>
      <c r="K149" s="93"/>
      <c r="L149" s="64" t="str">
        <f t="shared" si="49"/>
        <v/>
      </c>
      <c r="M149" s="600">
        <f>'RESUMEN REGION'!I149</f>
        <v>0</v>
      </c>
      <c r="N149" s="93"/>
      <c r="O149" s="64" t="str">
        <f t="shared" si="50"/>
        <v/>
      </c>
      <c r="P149" s="601" t="str">
        <f t="shared" si="51"/>
        <v/>
      </c>
      <c r="Q149" s="601" t="str">
        <f t="shared" si="52"/>
        <v/>
      </c>
      <c r="R149" s="602" t="str">
        <f>+IFERROR(VLOOKUP($B149,'EV ADM FINANCIERA'!$B$11:$AZ$175,4,FALSE),"")</f>
        <v/>
      </c>
      <c r="S149" s="602" t="str">
        <f>+IFERROR(VLOOKUP($B149,'EV ADM FINANCIERA'!$B$11:$AZ$175,S$4,FALSE),"")</f>
        <v/>
      </c>
      <c r="T149" s="602" t="str">
        <f>+IFERROR(VLOOKUP($B149,'EV ADM FINANCIERA'!$B$11:$AZ$175,T$4,FALSE),"")</f>
        <v/>
      </c>
      <c r="U149" s="602" t="str">
        <f>+IFERROR(VLOOKUP($B149,'EV ADM FINANCIERA'!$B$11:$AZ$175,U$4,FALSE),"")</f>
        <v/>
      </c>
      <c r="V149" s="603" t="str">
        <f>+IFERROR(VLOOKUP($B149,'EV ADM FINANCIERA'!$B$11:$AZ$175,V$4,FALSE),"")</f>
        <v/>
      </c>
      <c r="W149" s="601" t="str">
        <f t="shared" si="53"/>
        <v/>
      </c>
      <c r="X149" s="275"/>
      <c r="Y149" s="276"/>
      <c r="Z149" s="605">
        <f t="shared" si="54"/>
        <v>0</v>
      </c>
      <c r="AA149" s="604" t="str">
        <f t="shared" si="46"/>
        <v/>
      </c>
      <c r="AB149" s="93"/>
      <c r="AD149" s="176" t="str">
        <f t="shared" si="55"/>
        <v/>
      </c>
      <c r="AE149" s="176" t="str">
        <f t="shared" si="56"/>
        <v/>
      </c>
      <c r="AF149" s="176" t="str">
        <f t="shared" si="57"/>
        <v/>
      </c>
      <c r="AG149" s="177" t="str">
        <f t="shared" si="58"/>
        <v/>
      </c>
      <c r="AH149" s="147" t="str">
        <f t="shared" si="59"/>
        <v/>
      </c>
      <c r="AI149" s="147"/>
      <c r="AJ149" s="147"/>
      <c r="AK149" s="147"/>
      <c r="AL149" s="147"/>
      <c r="AM149" s="147"/>
      <c r="AN149" s="147"/>
      <c r="AO149" s="147"/>
      <c r="AP149" s="147"/>
      <c r="AQ149" s="147"/>
      <c r="AW149" s="178">
        <f t="shared" si="60"/>
        <v>0</v>
      </c>
      <c r="AX149" s="178">
        <f t="shared" si="61"/>
        <v>0</v>
      </c>
      <c r="AY149" s="62" t="str">
        <f t="shared" si="62"/>
        <v/>
      </c>
      <c r="AZ149" s="122" t="str">
        <f t="shared" si="63"/>
        <v>S/I</v>
      </c>
    </row>
    <row r="150" spans="1:52" x14ac:dyDescent="0.2">
      <c r="A150" s="683">
        <f>'RESUMEN REGION'!A150</f>
        <v>0</v>
      </c>
      <c r="B150" s="683">
        <f>'RESUMEN REGION'!B150</f>
        <v>0</v>
      </c>
      <c r="C150" s="683">
        <f>'RESUMEN REGION'!C150</f>
        <v>0</v>
      </c>
      <c r="D150" s="597">
        <f>'RESUMEN REGION'!E150</f>
        <v>0</v>
      </c>
      <c r="E150" s="598" t="str">
        <f>+IFERROR(VLOOKUP(B150,'RES EVAL. INFORMES'!$B$16:$AD$181,4,FALSE),"")</f>
        <v/>
      </c>
      <c r="F150" s="601" t="str">
        <f t="shared" si="47"/>
        <v/>
      </c>
      <c r="G150" s="600">
        <f>'RESUMEN REGION'!K150</f>
        <v>0</v>
      </c>
      <c r="H150" s="93"/>
      <c r="I150" s="684" t="str">
        <f t="shared" si="48"/>
        <v/>
      </c>
      <c r="J150" s="685">
        <f>'RESUMEN REGION'!M150</f>
        <v>0</v>
      </c>
      <c r="K150" s="93"/>
      <c r="L150" s="64" t="str">
        <f t="shared" si="49"/>
        <v/>
      </c>
      <c r="M150" s="600">
        <f>'RESUMEN REGION'!I150</f>
        <v>0</v>
      </c>
      <c r="N150" s="93"/>
      <c r="O150" s="64" t="str">
        <f t="shared" si="50"/>
        <v/>
      </c>
      <c r="P150" s="601" t="str">
        <f t="shared" si="51"/>
        <v/>
      </c>
      <c r="Q150" s="601" t="str">
        <f t="shared" si="52"/>
        <v/>
      </c>
      <c r="R150" s="602" t="str">
        <f>+IFERROR(VLOOKUP($B150,'EV ADM FINANCIERA'!$B$11:$AZ$175,4,FALSE),"")</f>
        <v/>
      </c>
      <c r="S150" s="602" t="str">
        <f>+IFERROR(VLOOKUP($B150,'EV ADM FINANCIERA'!$B$11:$AZ$175,S$4,FALSE),"")</f>
        <v/>
      </c>
      <c r="T150" s="602" t="str">
        <f>+IFERROR(VLOOKUP($B150,'EV ADM FINANCIERA'!$B$11:$AZ$175,T$4,FALSE),"")</f>
        <v/>
      </c>
      <c r="U150" s="602" t="str">
        <f>+IFERROR(VLOOKUP($B150,'EV ADM FINANCIERA'!$B$11:$AZ$175,U$4,FALSE),"")</f>
        <v/>
      </c>
      <c r="V150" s="603" t="str">
        <f>+IFERROR(VLOOKUP($B150,'EV ADM FINANCIERA'!$B$11:$AZ$175,V$4,FALSE),"")</f>
        <v/>
      </c>
      <c r="W150" s="601" t="str">
        <f t="shared" si="53"/>
        <v/>
      </c>
      <c r="X150" s="275"/>
      <c r="Y150" s="276"/>
      <c r="Z150" s="605">
        <f t="shared" si="54"/>
        <v>0</v>
      </c>
      <c r="AA150" s="604" t="str">
        <f t="shared" si="46"/>
        <v/>
      </c>
      <c r="AB150" s="93"/>
      <c r="AD150" s="176" t="str">
        <f t="shared" si="55"/>
        <v/>
      </c>
      <c r="AE150" s="176" t="str">
        <f t="shared" si="56"/>
        <v/>
      </c>
      <c r="AF150" s="176" t="str">
        <f t="shared" si="57"/>
        <v/>
      </c>
      <c r="AG150" s="177" t="str">
        <f t="shared" si="58"/>
        <v/>
      </c>
      <c r="AH150" s="147" t="str">
        <f t="shared" si="59"/>
        <v/>
      </c>
      <c r="AI150" s="147"/>
      <c r="AJ150" s="147"/>
      <c r="AK150" s="147"/>
      <c r="AL150" s="147"/>
      <c r="AM150" s="147"/>
      <c r="AN150" s="147"/>
      <c r="AO150" s="147"/>
      <c r="AP150" s="147"/>
      <c r="AQ150" s="147"/>
      <c r="AW150" s="178">
        <f t="shared" si="60"/>
        <v>0</v>
      </c>
      <c r="AX150" s="178">
        <f t="shared" si="61"/>
        <v>0</v>
      </c>
      <c r="AY150" s="62" t="str">
        <f t="shared" si="62"/>
        <v/>
      </c>
      <c r="AZ150" s="122" t="str">
        <f t="shared" si="63"/>
        <v>S/I</v>
      </c>
    </row>
    <row r="151" spans="1:52" x14ac:dyDescent="0.2">
      <c r="A151" s="683">
        <f>'RESUMEN REGION'!A151</f>
        <v>0</v>
      </c>
      <c r="B151" s="683">
        <f>'RESUMEN REGION'!B151</f>
        <v>0</v>
      </c>
      <c r="C151" s="683">
        <f>'RESUMEN REGION'!C151</f>
        <v>0</v>
      </c>
      <c r="D151" s="597">
        <f>'RESUMEN REGION'!E151</f>
        <v>0</v>
      </c>
      <c r="E151" s="598" t="str">
        <f>+IFERROR(VLOOKUP(B151,'RES EVAL. INFORMES'!$B$16:$AD$181,4,FALSE),"")</f>
        <v/>
      </c>
      <c r="F151" s="601" t="str">
        <f t="shared" si="47"/>
        <v/>
      </c>
      <c r="G151" s="600">
        <f>'RESUMEN REGION'!K151</f>
        <v>0</v>
      </c>
      <c r="H151" s="93"/>
      <c r="I151" s="684" t="str">
        <f t="shared" si="48"/>
        <v/>
      </c>
      <c r="J151" s="685">
        <f>'RESUMEN REGION'!M151</f>
        <v>0</v>
      </c>
      <c r="K151" s="93"/>
      <c r="L151" s="64" t="str">
        <f t="shared" si="49"/>
        <v/>
      </c>
      <c r="M151" s="600">
        <f>'RESUMEN REGION'!I151</f>
        <v>0</v>
      </c>
      <c r="N151" s="93"/>
      <c r="O151" s="64" t="str">
        <f t="shared" si="50"/>
        <v/>
      </c>
      <c r="P151" s="601" t="str">
        <f t="shared" si="51"/>
        <v/>
      </c>
      <c r="Q151" s="601" t="str">
        <f t="shared" si="52"/>
        <v/>
      </c>
      <c r="R151" s="602" t="str">
        <f>+IFERROR(VLOOKUP($B151,'EV ADM FINANCIERA'!$B$11:$AZ$175,4,FALSE),"")</f>
        <v/>
      </c>
      <c r="S151" s="602" t="str">
        <f>+IFERROR(VLOOKUP($B151,'EV ADM FINANCIERA'!$B$11:$AZ$175,S$4,FALSE),"")</f>
        <v/>
      </c>
      <c r="T151" s="602" t="str">
        <f>+IFERROR(VLOOKUP($B151,'EV ADM FINANCIERA'!$B$11:$AZ$175,T$4,FALSE),"")</f>
        <v/>
      </c>
      <c r="U151" s="602" t="str">
        <f>+IFERROR(VLOOKUP($B151,'EV ADM FINANCIERA'!$B$11:$AZ$175,U$4,FALSE),"")</f>
        <v/>
      </c>
      <c r="V151" s="603" t="str">
        <f>+IFERROR(VLOOKUP($B151,'EV ADM FINANCIERA'!$B$11:$AZ$175,V$4,FALSE),"")</f>
        <v/>
      </c>
      <c r="W151" s="601" t="str">
        <f t="shared" si="53"/>
        <v/>
      </c>
      <c r="X151" s="275"/>
      <c r="Y151" s="276"/>
      <c r="Z151" s="605">
        <f t="shared" si="54"/>
        <v>0</v>
      </c>
      <c r="AA151" s="604" t="str">
        <f t="shared" si="46"/>
        <v/>
      </c>
      <c r="AB151" s="93"/>
      <c r="AD151" s="176" t="str">
        <f t="shared" si="55"/>
        <v/>
      </c>
      <c r="AE151" s="176" t="str">
        <f t="shared" si="56"/>
        <v/>
      </c>
      <c r="AF151" s="176" t="str">
        <f t="shared" si="57"/>
        <v/>
      </c>
      <c r="AG151" s="177" t="str">
        <f t="shared" si="58"/>
        <v/>
      </c>
      <c r="AH151" s="147" t="str">
        <f t="shared" si="59"/>
        <v/>
      </c>
      <c r="AI151" s="147"/>
      <c r="AJ151" s="147"/>
      <c r="AK151" s="147"/>
      <c r="AL151" s="147"/>
      <c r="AM151" s="147"/>
      <c r="AN151" s="147"/>
      <c r="AO151" s="147"/>
      <c r="AP151" s="147"/>
      <c r="AQ151" s="147"/>
      <c r="AW151" s="178">
        <f t="shared" si="60"/>
        <v>0</v>
      </c>
      <c r="AX151" s="178">
        <f t="shared" si="61"/>
        <v>0</v>
      </c>
      <c r="AY151" s="62" t="str">
        <f t="shared" si="62"/>
        <v/>
      </c>
      <c r="AZ151" s="122" t="str">
        <f t="shared" si="63"/>
        <v>S/I</v>
      </c>
    </row>
    <row r="152" spans="1:52" x14ac:dyDescent="0.2">
      <c r="A152" s="683">
        <f>'RESUMEN REGION'!A152</f>
        <v>0</v>
      </c>
      <c r="B152" s="683">
        <f>'RESUMEN REGION'!B152</f>
        <v>0</v>
      </c>
      <c r="C152" s="683">
        <f>'RESUMEN REGION'!C152</f>
        <v>0</v>
      </c>
      <c r="D152" s="597">
        <f>'RESUMEN REGION'!E152</f>
        <v>0</v>
      </c>
      <c r="E152" s="598" t="str">
        <f>+IFERROR(VLOOKUP(B152,'RES EVAL. INFORMES'!$B$16:$AD$181,4,FALSE),"")</f>
        <v/>
      </c>
      <c r="F152" s="601" t="str">
        <f t="shared" si="47"/>
        <v/>
      </c>
      <c r="G152" s="600">
        <f>'RESUMEN REGION'!K152</f>
        <v>0</v>
      </c>
      <c r="H152" s="93"/>
      <c r="I152" s="684" t="str">
        <f t="shared" si="48"/>
        <v/>
      </c>
      <c r="J152" s="685">
        <f>'RESUMEN REGION'!M152</f>
        <v>0</v>
      </c>
      <c r="K152" s="93"/>
      <c r="L152" s="64" t="str">
        <f t="shared" si="49"/>
        <v/>
      </c>
      <c r="M152" s="600">
        <f>'RESUMEN REGION'!I152</f>
        <v>0</v>
      </c>
      <c r="N152" s="93"/>
      <c r="O152" s="64" t="str">
        <f t="shared" si="50"/>
        <v/>
      </c>
      <c r="P152" s="601" t="str">
        <f t="shared" si="51"/>
        <v/>
      </c>
      <c r="Q152" s="601" t="str">
        <f t="shared" si="52"/>
        <v/>
      </c>
      <c r="R152" s="602" t="str">
        <f>+IFERROR(VLOOKUP($B152,'EV ADM FINANCIERA'!$B$11:$AZ$175,4,FALSE),"")</f>
        <v/>
      </c>
      <c r="S152" s="602" t="str">
        <f>+IFERROR(VLOOKUP($B152,'EV ADM FINANCIERA'!$B$11:$AZ$175,S$4,FALSE),"")</f>
        <v/>
      </c>
      <c r="T152" s="602" t="str">
        <f>+IFERROR(VLOOKUP($B152,'EV ADM FINANCIERA'!$B$11:$AZ$175,T$4,FALSE),"")</f>
        <v/>
      </c>
      <c r="U152" s="602" t="str">
        <f>+IFERROR(VLOOKUP($B152,'EV ADM FINANCIERA'!$B$11:$AZ$175,U$4,FALSE),"")</f>
        <v/>
      </c>
      <c r="V152" s="603" t="str">
        <f>+IFERROR(VLOOKUP($B152,'EV ADM FINANCIERA'!$B$11:$AZ$175,V$4,FALSE),"")</f>
        <v/>
      </c>
      <c r="W152" s="601" t="str">
        <f t="shared" si="53"/>
        <v/>
      </c>
      <c r="X152" s="275"/>
      <c r="Y152" s="276"/>
      <c r="Z152" s="605">
        <f t="shared" si="54"/>
        <v>0</v>
      </c>
      <c r="AA152" s="604" t="str">
        <f t="shared" si="46"/>
        <v/>
      </c>
      <c r="AB152" s="93"/>
      <c r="AD152" s="176" t="str">
        <f t="shared" si="55"/>
        <v/>
      </c>
      <c r="AE152" s="176" t="str">
        <f t="shared" si="56"/>
        <v/>
      </c>
      <c r="AF152" s="176" t="str">
        <f t="shared" si="57"/>
        <v/>
      </c>
      <c r="AG152" s="177" t="str">
        <f t="shared" si="58"/>
        <v/>
      </c>
      <c r="AH152" s="147" t="str">
        <f t="shared" si="59"/>
        <v/>
      </c>
      <c r="AI152" s="147"/>
      <c r="AJ152" s="147"/>
      <c r="AK152" s="147"/>
      <c r="AL152" s="147"/>
      <c r="AM152" s="147"/>
      <c r="AN152" s="147"/>
      <c r="AO152" s="147"/>
      <c r="AP152" s="147"/>
      <c r="AQ152" s="147"/>
      <c r="AW152" s="178">
        <f t="shared" si="60"/>
        <v>0</v>
      </c>
      <c r="AX152" s="178">
        <f t="shared" si="61"/>
        <v>0</v>
      </c>
      <c r="AY152" s="62" t="str">
        <f t="shared" si="62"/>
        <v/>
      </c>
      <c r="AZ152" s="122" t="str">
        <f t="shared" si="63"/>
        <v>S/I</v>
      </c>
    </row>
    <row r="153" spans="1:52" x14ac:dyDescent="0.2">
      <c r="A153" s="683">
        <f>'RESUMEN REGION'!A153</f>
        <v>0</v>
      </c>
      <c r="B153" s="683">
        <f>'RESUMEN REGION'!B153</f>
        <v>0</v>
      </c>
      <c r="C153" s="683">
        <f>'RESUMEN REGION'!C153</f>
        <v>0</v>
      </c>
      <c r="D153" s="597">
        <f>'RESUMEN REGION'!E153</f>
        <v>0</v>
      </c>
      <c r="E153" s="598" t="str">
        <f>+IFERROR(VLOOKUP(B153,'RES EVAL. INFORMES'!$B$16:$AD$181,4,FALSE),"")</f>
        <v/>
      </c>
      <c r="F153" s="601" t="str">
        <f t="shared" si="47"/>
        <v/>
      </c>
      <c r="G153" s="600">
        <f>'RESUMEN REGION'!K153</f>
        <v>0</v>
      </c>
      <c r="H153" s="93"/>
      <c r="I153" s="684" t="str">
        <f t="shared" si="48"/>
        <v/>
      </c>
      <c r="J153" s="685">
        <f>'RESUMEN REGION'!M153</f>
        <v>0</v>
      </c>
      <c r="K153" s="93"/>
      <c r="L153" s="64" t="str">
        <f t="shared" si="49"/>
        <v/>
      </c>
      <c r="M153" s="600">
        <f>'RESUMEN REGION'!I153</f>
        <v>0</v>
      </c>
      <c r="N153" s="93"/>
      <c r="O153" s="64" t="str">
        <f t="shared" si="50"/>
        <v/>
      </c>
      <c r="P153" s="601" t="str">
        <f t="shared" si="51"/>
        <v/>
      </c>
      <c r="Q153" s="601" t="str">
        <f t="shared" si="52"/>
        <v/>
      </c>
      <c r="R153" s="602" t="str">
        <f>+IFERROR(VLOOKUP($B153,'EV ADM FINANCIERA'!$B$11:$AZ$175,4,FALSE),"")</f>
        <v/>
      </c>
      <c r="S153" s="602" t="str">
        <f>+IFERROR(VLOOKUP($B153,'EV ADM FINANCIERA'!$B$11:$AZ$175,S$4,FALSE),"")</f>
        <v/>
      </c>
      <c r="T153" s="602" t="str">
        <f>+IFERROR(VLOOKUP($B153,'EV ADM FINANCIERA'!$B$11:$AZ$175,T$4,FALSE),"")</f>
        <v/>
      </c>
      <c r="U153" s="602" t="str">
        <f>+IFERROR(VLOOKUP($B153,'EV ADM FINANCIERA'!$B$11:$AZ$175,U$4,FALSE),"")</f>
        <v/>
      </c>
      <c r="V153" s="603" t="str">
        <f>+IFERROR(VLOOKUP($B153,'EV ADM FINANCIERA'!$B$11:$AZ$175,V$4,FALSE),"")</f>
        <v/>
      </c>
      <c r="W153" s="601" t="str">
        <f t="shared" si="53"/>
        <v/>
      </c>
      <c r="X153" s="275"/>
      <c r="Y153" s="276"/>
      <c r="Z153" s="605">
        <f t="shared" si="54"/>
        <v>0</v>
      </c>
      <c r="AA153" s="604" t="str">
        <f t="shared" si="46"/>
        <v/>
      </c>
      <c r="AB153" s="93"/>
      <c r="AD153" s="176" t="str">
        <f t="shared" si="55"/>
        <v/>
      </c>
      <c r="AE153" s="176" t="str">
        <f t="shared" si="56"/>
        <v/>
      </c>
      <c r="AF153" s="176" t="str">
        <f t="shared" si="57"/>
        <v/>
      </c>
      <c r="AG153" s="177" t="str">
        <f t="shared" si="58"/>
        <v/>
      </c>
      <c r="AH153" s="147" t="str">
        <f t="shared" si="59"/>
        <v/>
      </c>
      <c r="AI153" s="147"/>
      <c r="AJ153" s="147"/>
      <c r="AK153" s="147"/>
      <c r="AL153" s="147"/>
      <c r="AM153" s="147"/>
      <c r="AN153" s="147"/>
      <c r="AO153" s="147"/>
      <c r="AP153" s="147"/>
      <c r="AQ153" s="147"/>
      <c r="AW153" s="178">
        <f t="shared" si="60"/>
        <v>0</v>
      </c>
      <c r="AX153" s="178">
        <f t="shared" si="61"/>
        <v>0</v>
      </c>
      <c r="AY153" s="62" t="str">
        <f t="shared" si="62"/>
        <v/>
      </c>
      <c r="AZ153" s="122" t="str">
        <f t="shared" si="63"/>
        <v>S/I</v>
      </c>
    </row>
    <row r="154" spans="1:52" x14ac:dyDescent="0.2">
      <c r="A154" s="683">
        <f>'RESUMEN REGION'!A154</f>
        <v>0</v>
      </c>
      <c r="B154" s="683">
        <f>'RESUMEN REGION'!B154</f>
        <v>0</v>
      </c>
      <c r="C154" s="683">
        <f>'RESUMEN REGION'!C154</f>
        <v>0</v>
      </c>
      <c r="D154" s="597">
        <f>'RESUMEN REGION'!E154</f>
        <v>0</v>
      </c>
      <c r="E154" s="598" t="str">
        <f>+IFERROR(VLOOKUP(B154,'RES EVAL. INFORMES'!$B$16:$AD$181,4,FALSE),"")</f>
        <v/>
      </c>
      <c r="F154" s="601" t="str">
        <f t="shared" si="47"/>
        <v/>
      </c>
      <c r="G154" s="600">
        <f>'RESUMEN REGION'!K154</f>
        <v>0</v>
      </c>
      <c r="H154" s="93"/>
      <c r="I154" s="684" t="str">
        <f t="shared" si="48"/>
        <v/>
      </c>
      <c r="J154" s="685">
        <f>'RESUMEN REGION'!M154</f>
        <v>0</v>
      </c>
      <c r="K154" s="93"/>
      <c r="L154" s="64" t="str">
        <f t="shared" si="49"/>
        <v/>
      </c>
      <c r="M154" s="600">
        <f>'RESUMEN REGION'!I154</f>
        <v>0</v>
      </c>
      <c r="N154" s="93"/>
      <c r="O154" s="64" t="str">
        <f t="shared" si="50"/>
        <v/>
      </c>
      <c r="P154" s="601" t="str">
        <f t="shared" si="51"/>
        <v/>
      </c>
      <c r="Q154" s="601" t="str">
        <f t="shared" si="52"/>
        <v/>
      </c>
      <c r="R154" s="602" t="str">
        <f>+IFERROR(VLOOKUP($B154,'EV ADM FINANCIERA'!$B$11:$AZ$175,4,FALSE),"")</f>
        <v/>
      </c>
      <c r="S154" s="602" t="str">
        <f>+IFERROR(VLOOKUP($B154,'EV ADM FINANCIERA'!$B$11:$AZ$175,S$4,FALSE),"")</f>
        <v/>
      </c>
      <c r="T154" s="602" t="str">
        <f>+IFERROR(VLOOKUP($B154,'EV ADM FINANCIERA'!$B$11:$AZ$175,T$4,FALSE),"")</f>
        <v/>
      </c>
      <c r="U154" s="602" t="str">
        <f>+IFERROR(VLOOKUP($B154,'EV ADM FINANCIERA'!$B$11:$AZ$175,U$4,FALSE),"")</f>
        <v/>
      </c>
      <c r="V154" s="603" t="str">
        <f>+IFERROR(VLOOKUP($B154,'EV ADM FINANCIERA'!$B$11:$AZ$175,V$4,FALSE),"")</f>
        <v/>
      </c>
      <c r="W154" s="601" t="str">
        <f t="shared" si="53"/>
        <v/>
      </c>
      <c r="X154" s="275"/>
      <c r="Y154" s="276"/>
      <c r="Z154" s="605">
        <f t="shared" si="54"/>
        <v>0</v>
      </c>
      <c r="AA154" s="604" t="str">
        <f t="shared" si="46"/>
        <v/>
      </c>
      <c r="AB154" s="93"/>
      <c r="AD154" s="176" t="str">
        <f t="shared" si="55"/>
        <v/>
      </c>
      <c r="AE154" s="176" t="str">
        <f t="shared" si="56"/>
        <v/>
      </c>
      <c r="AF154" s="176" t="str">
        <f t="shared" si="57"/>
        <v/>
      </c>
      <c r="AG154" s="177" t="str">
        <f t="shared" si="58"/>
        <v/>
      </c>
      <c r="AH154" s="147" t="str">
        <f t="shared" si="59"/>
        <v/>
      </c>
      <c r="AI154" s="147"/>
      <c r="AJ154" s="147"/>
      <c r="AK154" s="147"/>
      <c r="AL154" s="147"/>
      <c r="AM154" s="147"/>
      <c r="AN154" s="147"/>
      <c r="AO154" s="147"/>
      <c r="AP154" s="147"/>
      <c r="AQ154" s="147"/>
      <c r="AW154" s="178">
        <f t="shared" si="60"/>
        <v>0</v>
      </c>
      <c r="AX154" s="178">
        <f t="shared" si="61"/>
        <v>0</v>
      </c>
      <c r="AY154" s="62" t="str">
        <f t="shared" si="62"/>
        <v/>
      </c>
      <c r="AZ154" s="122" t="str">
        <f t="shared" si="63"/>
        <v>S/I</v>
      </c>
    </row>
    <row r="155" spans="1:52" x14ac:dyDescent="0.2">
      <c r="A155" s="683">
        <f>'RESUMEN REGION'!A155</f>
        <v>0</v>
      </c>
      <c r="B155" s="683">
        <f>'RESUMEN REGION'!B155</f>
        <v>0</v>
      </c>
      <c r="C155" s="683">
        <f>'RESUMEN REGION'!C155</f>
        <v>0</v>
      </c>
      <c r="D155" s="597">
        <f>'RESUMEN REGION'!E155</f>
        <v>0</v>
      </c>
      <c r="E155" s="598" t="str">
        <f>+IFERROR(VLOOKUP(B155,'RES EVAL. INFORMES'!$B$16:$AD$181,4,FALSE),"")</f>
        <v/>
      </c>
      <c r="F155" s="601" t="str">
        <f t="shared" si="47"/>
        <v/>
      </c>
      <c r="G155" s="600">
        <f>'RESUMEN REGION'!K155</f>
        <v>0</v>
      </c>
      <c r="H155" s="93"/>
      <c r="I155" s="684" t="str">
        <f t="shared" si="48"/>
        <v/>
      </c>
      <c r="J155" s="685">
        <f>'RESUMEN REGION'!M155</f>
        <v>0</v>
      </c>
      <c r="K155" s="93"/>
      <c r="L155" s="64" t="str">
        <f t="shared" si="49"/>
        <v/>
      </c>
      <c r="M155" s="600">
        <f>'RESUMEN REGION'!I155</f>
        <v>0</v>
      </c>
      <c r="N155" s="93"/>
      <c r="O155" s="64" t="str">
        <f t="shared" si="50"/>
        <v/>
      </c>
      <c r="P155" s="601" t="str">
        <f t="shared" si="51"/>
        <v/>
      </c>
      <c r="Q155" s="601" t="str">
        <f t="shared" si="52"/>
        <v/>
      </c>
      <c r="R155" s="602" t="str">
        <f>+IFERROR(VLOOKUP($B155,'EV ADM FINANCIERA'!$B$11:$AZ$175,4,FALSE),"")</f>
        <v/>
      </c>
      <c r="S155" s="602" t="str">
        <f>+IFERROR(VLOOKUP($B155,'EV ADM FINANCIERA'!$B$11:$AZ$175,S$4,FALSE),"")</f>
        <v/>
      </c>
      <c r="T155" s="602" t="str">
        <f>+IFERROR(VLOOKUP($B155,'EV ADM FINANCIERA'!$B$11:$AZ$175,T$4,FALSE),"")</f>
        <v/>
      </c>
      <c r="U155" s="602" t="str">
        <f>+IFERROR(VLOOKUP($B155,'EV ADM FINANCIERA'!$B$11:$AZ$175,U$4,FALSE),"")</f>
        <v/>
      </c>
      <c r="V155" s="603" t="str">
        <f>+IFERROR(VLOOKUP($B155,'EV ADM FINANCIERA'!$B$11:$AZ$175,V$4,FALSE),"")</f>
        <v/>
      </c>
      <c r="W155" s="601" t="str">
        <f t="shared" si="53"/>
        <v/>
      </c>
      <c r="X155" s="275"/>
      <c r="Y155" s="276"/>
      <c r="Z155" s="605">
        <f t="shared" si="54"/>
        <v>0</v>
      </c>
      <c r="AA155" s="604" t="str">
        <f t="shared" si="46"/>
        <v/>
      </c>
      <c r="AB155" s="93"/>
      <c r="AD155" s="176" t="str">
        <f t="shared" si="55"/>
        <v/>
      </c>
      <c r="AE155" s="176" t="str">
        <f t="shared" si="56"/>
        <v/>
      </c>
      <c r="AF155" s="176" t="str">
        <f t="shared" si="57"/>
        <v/>
      </c>
      <c r="AG155" s="177" t="str">
        <f t="shared" si="58"/>
        <v/>
      </c>
      <c r="AH155" s="147" t="str">
        <f t="shared" si="59"/>
        <v/>
      </c>
      <c r="AI155" s="147"/>
      <c r="AJ155" s="147"/>
      <c r="AK155" s="147"/>
      <c r="AL155" s="147"/>
      <c r="AM155" s="147"/>
      <c r="AN155" s="147"/>
      <c r="AO155" s="147"/>
      <c r="AP155" s="147"/>
      <c r="AQ155" s="147"/>
      <c r="AW155" s="178">
        <f t="shared" si="60"/>
        <v>0</v>
      </c>
      <c r="AX155" s="178">
        <f t="shared" si="61"/>
        <v>0</v>
      </c>
      <c r="AY155" s="62" t="str">
        <f t="shared" si="62"/>
        <v/>
      </c>
      <c r="AZ155" s="122" t="str">
        <f t="shared" si="63"/>
        <v>S/I</v>
      </c>
    </row>
    <row r="156" spans="1:52" x14ac:dyDescent="0.2">
      <c r="A156" s="683">
        <f>'RESUMEN REGION'!A156</f>
        <v>0</v>
      </c>
      <c r="B156" s="683">
        <f>'RESUMEN REGION'!B156</f>
        <v>0</v>
      </c>
      <c r="C156" s="683">
        <f>'RESUMEN REGION'!C156</f>
        <v>0</v>
      </c>
      <c r="D156" s="597">
        <f>'RESUMEN REGION'!E156</f>
        <v>0</v>
      </c>
      <c r="E156" s="598" t="str">
        <f>+IFERROR(VLOOKUP(B156,'RES EVAL. INFORMES'!$B$16:$AD$181,4,FALSE),"")</f>
        <v/>
      </c>
      <c r="F156" s="601" t="str">
        <f t="shared" si="47"/>
        <v/>
      </c>
      <c r="G156" s="600">
        <f>'RESUMEN REGION'!K156</f>
        <v>0</v>
      </c>
      <c r="H156" s="93"/>
      <c r="I156" s="684" t="str">
        <f t="shared" si="48"/>
        <v/>
      </c>
      <c r="J156" s="685">
        <f>'RESUMEN REGION'!M156</f>
        <v>0</v>
      </c>
      <c r="K156" s="93"/>
      <c r="L156" s="64" t="str">
        <f t="shared" si="49"/>
        <v/>
      </c>
      <c r="M156" s="600">
        <f>'RESUMEN REGION'!I156</f>
        <v>0</v>
      </c>
      <c r="N156" s="93"/>
      <c r="O156" s="64" t="str">
        <f t="shared" si="50"/>
        <v/>
      </c>
      <c r="P156" s="601" t="str">
        <f t="shared" si="51"/>
        <v/>
      </c>
      <c r="Q156" s="601" t="str">
        <f t="shared" si="52"/>
        <v/>
      </c>
      <c r="R156" s="602" t="str">
        <f>+IFERROR(VLOOKUP($B156,'EV ADM FINANCIERA'!$B$11:$AZ$175,4,FALSE),"")</f>
        <v/>
      </c>
      <c r="S156" s="602" t="str">
        <f>+IFERROR(VLOOKUP($B156,'EV ADM FINANCIERA'!$B$11:$AZ$175,S$4,FALSE),"")</f>
        <v/>
      </c>
      <c r="T156" s="602" t="str">
        <f>+IFERROR(VLOOKUP($B156,'EV ADM FINANCIERA'!$B$11:$AZ$175,T$4,FALSE),"")</f>
        <v/>
      </c>
      <c r="U156" s="602" t="str">
        <f>+IFERROR(VLOOKUP($B156,'EV ADM FINANCIERA'!$B$11:$AZ$175,U$4,FALSE),"")</f>
        <v/>
      </c>
      <c r="V156" s="603" t="str">
        <f>+IFERROR(VLOOKUP($B156,'EV ADM FINANCIERA'!$B$11:$AZ$175,V$4,FALSE),"")</f>
        <v/>
      </c>
      <c r="W156" s="601" t="str">
        <f t="shared" si="53"/>
        <v/>
      </c>
      <c r="X156" s="275"/>
      <c r="Y156" s="276"/>
      <c r="Z156" s="605">
        <f t="shared" si="54"/>
        <v>0</v>
      </c>
      <c r="AA156" s="604" t="str">
        <f t="shared" si="46"/>
        <v/>
      </c>
      <c r="AB156" s="93"/>
      <c r="AD156" s="176" t="str">
        <f t="shared" si="55"/>
        <v/>
      </c>
      <c r="AE156" s="176" t="str">
        <f t="shared" si="56"/>
        <v/>
      </c>
      <c r="AF156" s="176" t="str">
        <f t="shared" si="57"/>
        <v/>
      </c>
      <c r="AG156" s="177" t="str">
        <f t="shared" si="58"/>
        <v/>
      </c>
      <c r="AH156" s="147" t="str">
        <f t="shared" si="59"/>
        <v/>
      </c>
      <c r="AI156" s="147"/>
      <c r="AJ156" s="147"/>
      <c r="AK156" s="147"/>
      <c r="AL156" s="147"/>
      <c r="AM156" s="147"/>
      <c r="AN156" s="147"/>
      <c r="AO156" s="147"/>
      <c r="AP156" s="147"/>
      <c r="AQ156" s="147"/>
      <c r="AW156" s="178">
        <f t="shared" si="60"/>
        <v>0</v>
      </c>
      <c r="AX156" s="178">
        <f t="shared" si="61"/>
        <v>0</v>
      </c>
      <c r="AY156" s="62" t="str">
        <f t="shared" si="62"/>
        <v/>
      </c>
      <c r="AZ156" s="122" t="str">
        <f t="shared" si="63"/>
        <v>S/I</v>
      </c>
    </row>
    <row r="157" spans="1:52" x14ac:dyDescent="0.2">
      <c r="A157" s="683">
        <f>'RESUMEN REGION'!A157</f>
        <v>0</v>
      </c>
      <c r="B157" s="683">
        <f>'RESUMEN REGION'!B157</f>
        <v>0</v>
      </c>
      <c r="C157" s="683">
        <f>'RESUMEN REGION'!C157</f>
        <v>0</v>
      </c>
      <c r="D157" s="597">
        <f>'RESUMEN REGION'!E157</f>
        <v>0</v>
      </c>
      <c r="E157" s="598" t="str">
        <f>+IFERROR(VLOOKUP(B157,'RES EVAL. INFORMES'!$B$16:$AD$181,4,FALSE),"")</f>
        <v/>
      </c>
      <c r="F157" s="601" t="str">
        <f t="shared" si="47"/>
        <v/>
      </c>
      <c r="G157" s="600">
        <f>'RESUMEN REGION'!K157</f>
        <v>0</v>
      </c>
      <c r="H157" s="93"/>
      <c r="I157" s="684" t="str">
        <f t="shared" si="48"/>
        <v/>
      </c>
      <c r="J157" s="685">
        <f>'RESUMEN REGION'!M157</f>
        <v>0</v>
      </c>
      <c r="K157" s="93"/>
      <c r="L157" s="64" t="str">
        <f t="shared" si="49"/>
        <v/>
      </c>
      <c r="M157" s="600">
        <f>'RESUMEN REGION'!I157</f>
        <v>0</v>
      </c>
      <c r="N157" s="93"/>
      <c r="O157" s="64" t="str">
        <f t="shared" si="50"/>
        <v/>
      </c>
      <c r="P157" s="601" t="str">
        <f t="shared" si="51"/>
        <v/>
      </c>
      <c r="Q157" s="601" t="str">
        <f t="shared" si="52"/>
        <v/>
      </c>
      <c r="R157" s="602" t="str">
        <f>+IFERROR(VLOOKUP($B157,'EV ADM FINANCIERA'!$B$11:$AZ$175,4,FALSE),"")</f>
        <v/>
      </c>
      <c r="S157" s="602" t="str">
        <f>+IFERROR(VLOOKUP($B157,'EV ADM FINANCIERA'!$B$11:$AZ$175,S$4,FALSE),"")</f>
        <v/>
      </c>
      <c r="T157" s="602" t="str">
        <f>+IFERROR(VLOOKUP($B157,'EV ADM FINANCIERA'!$B$11:$AZ$175,T$4,FALSE),"")</f>
        <v/>
      </c>
      <c r="U157" s="602" t="str">
        <f>+IFERROR(VLOOKUP($B157,'EV ADM FINANCIERA'!$B$11:$AZ$175,U$4,FALSE),"")</f>
        <v/>
      </c>
      <c r="V157" s="603" t="str">
        <f>+IFERROR(VLOOKUP($B157,'EV ADM FINANCIERA'!$B$11:$AZ$175,V$4,FALSE),"")</f>
        <v/>
      </c>
      <c r="W157" s="601" t="str">
        <f t="shared" si="53"/>
        <v/>
      </c>
      <c r="X157" s="275"/>
      <c r="Y157" s="276"/>
      <c r="Z157" s="605">
        <f t="shared" si="54"/>
        <v>0</v>
      </c>
      <c r="AA157" s="604" t="str">
        <f t="shared" si="46"/>
        <v/>
      </c>
      <c r="AB157" s="93"/>
      <c r="AD157" s="176" t="str">
        <f t="shared" si="55"/>
        <v/>
      </c>
      <c r="AE157" s="176" t="str">
        <f t="shared" si="56"/>
        <v/>
      </c>
      <c r="AF157" s="176" t="str">
        <f t="shared" si="57"/>
        <v/>
      </c>
      <c r="AG157" s="177" t="str">
        <f t="shared" si="58"/>
        <v/>
      </c>
      <c r="AH157" s="147" t="str">
        <f t="shared" si="59"/>
        <v/>
      </c>
      <c r="AI157" s="147"/>
      <c r="AJ157" s="147"/>
      <c r="AK157" s="147"/>
      <c r="AL157" s="147"/>
      <c r="AM157" s="147"/>
      <c r="AN157" s="147"/>
      <c r="AO157" s="147"/>
      <c r="AP157" s="147"/>
      <c r="AQ157" s="147"/>
      <c r="AW157" s="178">
        <f t="shared" si="60"/>
        <v>0</v>
      </c>
      <c r="AX157" s="178">
        <f t="shared" si="61"/>
        <v>0</v>
      </c>
      <c r="AY157" s="62" t="str">
        <f t="shared" si="62"/>
        <v/>
      </c>
      <c r="AZ157" s="122" t="str">
        <f t="shared" si="63"/>
        <v>S/I</v>
      </c>
    </row>
    <row r="158" spans="1:52" x14ac:dyDescent="0.2">
      <c r="A158" s="683">
        <f>'RESUMEN REGION'!A158</f>
        <v>0</v>
      </c>
      <c r="B158" s="683">
        <f>'RESUMEN REGION'!B158</f>
        <v>0</v>
      </c>
      <c r="C158" s="683">
        <f>'RESUMEN REGION'!C158</f>
        <v>0</v>
      </c>
      <c r="D158" s="597">
        <f>'RESUMEN REGION'!E158</f>
        <v>0</v>
      </c>
      <c r="E158" s="598" t="str">
        <f>+IFERROR(VLOOKUP(B158,'RES EVAL. INFORMES'!$B$16:$AD$181,4,FALSE),"")</f>
        <v/>
      </c>
      <c r="F158" s="601" t="str">
        <f t="shared" si="47"/>
        <v/>
      </c>
      <c r="G158" s="600">
        <f>'RESUMEN REGION'!K158</f>
        <v>0</v>
      </c>
      <c r="H158" s="93"/>
      <c r="I158" s="684" t="str">
        <f t="shared" si="48"/>
        <v/>
      </c>
      <c r="J158" s="685">
        <f>'RESUMEN REGION'!M158</f>
        <v>0</v>
      </c>
      <c r="K158" s="93"/>
      <c r="L158" s="64" t="str">
        <f t="shared" si="49"/>
        <v/>
      </c>
      <c r="M158" s="600">
        <f>'RESUMEN REGION'!I158</f>
        <v>0</v>
      </c>
      <c r="N158" s="93"/>
      <c r="O158" s="64" t="str">
        <f t="shared" si="50"/>
        <v/>
      </c>
      <c r="P158" s="601" t="str">
        <f t="shared" si="51"/>
        <v/>
      </c>
      <c r="Q158" s="601" t="str">
        <f t="shared" si="52"/>
        <v/>
      </c>
      <c r="R158" s="602" t="str">
        <f>+IFERROR(VLOOKUP($B158,'EV ADM FINANCIERA'!$B$11:$AZ$175,4,FALSE),"")</f>
        <v/>
      </c>
      <c r="S158" s="602" t="str">
        <f>+IFERROR(VLOOKUP($B158,'EV ADM FINANCIERA'!$B$11:$AZ$175,S$4,FALSE),"")</f>
        <v/>
      </c>
      <c r="T158" s="602" t="str">
        <f>+IFERROR(VLOOKUP($B158,'EV ADM FINANCIERA'!$B$11:$AZ$175,T$4,FALSE),"")</f>
        <v/>
      </c>
      <c r="U158" s="602" t="str">
        <f>+IFERROR(VLOOKUP($B158,'EV ADM FINANCIERA'!$B$11:$AZ$175,U$4,FALSE),"")</f>
        <v/>
      </c>
      <c r="V158" s="603" t="str">
        <f>+IFERROR(VLOOKUP($B158,'EV ADM FINANCIERA'!$B$11:$AZ$175,V$4,FALSE),"")</f>
        <v/>
      </c>
      <c r="W158" s="601" t="str">
        <f t="shared" si="53"/>
        <v/>
      </c>
      <c r="X158" s="275"/>
      <c r="Y158" s="276"/>
      <c r="Z158" s="605">
        <f t="shared" si="54"/>
        <v>0</v>
      </c>
      <c r="AA158" s="604" t="str">
        <f t="shared" si="46"/>
        <v/>
      </c>
      <c r="AB158" s="93"/>
      <c r="AD158" s="176" t="str">
        <f t="shared" si="55"/>
        <v/>
      </c>
      <c r="AE158" s="176" t="str">
        <f t="shared" si="56"/>
        <v/>
      </c>
      <c r="AF158" s="176" t="str">
        <f t="shared" si="57"/>
        <v/>
      </c>
      <c r="AG158" s="177" t="str">
        <f t="shared" si="58"/>
        <v/>
      </c>
      <c r="AH158" s="147" t="str">
        <f t="shared" si="59"/>
        <v/>
      </c>
      <c r="AI158" s="147"/>
      <c r="AJ158" s="147"/>
      <c r="AK158" s="147"/>
      <c r="AL158" s="147"/>
      <c r="AM158" s="147"/>
      <c r="AN158" s="147"/>
      <c r="AO158" s="147"/>
      <c r="AP158" s="147"/>
      <c r="AQ158" s="147"/>
      <c r="AW158" s="178">
        <f t="shared" si="60"/>
        <v>0</v>
      </c>
      <c r="AX158" s="178">
        <f t="shared" si="61"/>
        <v>0</v>
      </c>
      <c r="AY158" s="62" t="str">
        <f t="shared" si="62"/>
        <v/>
      </c>
      <c r="AZ158" s="122" t="str">
        <f t="shared" si="63"/>
        <v>S/I</v>
      </c>
    </row>
    <row r="159" spans="1:52" x14ac:dyDescent="0.2">
      <c r="A159" s="683">
        <f>'RESUMEN REGION'!A159</f>
        <v>0</v>
      </c>
      <c r="B159" s="683">
        <f>'RESUMEN REGION'!B159</f>
        <v>0</v>
      </c>
      <c r="C159" s="683">
        <f>'RESUMEN REGION'!C159</f>
        <v>0</v>
      </c>
      <c r="D159" s="597">
        <f>'RESUMEN REGION'!E159</f>
        <v>0</v>
      </c>
      <c r="E159" s="598" t="str">
        <f>+IFERROR(VLOOKUP(B159,'RES EVAL. INFORMES'!$B$16:$AD$181,4,FALSE),"")</f>
        <v/>
      </c>
      <c r="F159" s="601" t="str">
        <f t="shared" si="47"/>
        <v/>
      </c>
      <c r="G159" s="600">
        <f>'RESUMEN REGION'!K159</f>
        <v>0</v>
      </c>
      <c r="H159" s="93"/>
      <c r="I159" s="684" t="str">
        <f t="shared" si="48"/>
        <v/>
      </c>
      <c r="J159" s="685">
        <f>'RESUMEN REGION'!M159</f>
        <v>0</v>
      </c>
      <c r="K159" s="93"/>
      <c r="L159" s="64" t="str">
        <f t="shared" si="49"/>
        <v/>
      </c>
      <c r="M159" s="600">
        <f>'RESUMEN REGION'!I159</f>
        <v>0</v>
      </c>
      <c r="N159" s="93"/>
      <c r="O159" s="64" t="str">
        <f t="shared" si="50"/>
        <v/>
      </c>
      <c r="P159" s="601" t="str">
        <f t="shared" si="51"/>
        <v/>
      </c>
      <c r="Q159" s="601" t="str">
        <f t="shared" si="52"/>
        <v/>
      </c>
      <c r="R159" s="602" t="str">
        <f>+IFERROR(VLOOKUP($B159,'EV ADM FINANCIERA'!$B$11:$AZ$175,4,FALSE),"")</f>
        <v/>
      </c>
      <c r="S159" s="602" t="str">
        <f>+IFERROR(VLOOKUP($B159,'EV ADM FINANCIERA'!$B$11:$AZ$175,S$4,FALSE),"")</f>
        <v/>
      </c>
      <c r="T159" s="602" t="str">
        <f>+IFERROR(VLOOKUP($B159,'EV ADM FINANCIERA'!$B$11:$AZ$175,T$4,FALSE),"")</f>
        <v/>
      </c>
      <c r="U159" s="602" t="str">
        <f>+IFERROR(VLOOKUP($B159,'EV ADM FINANCIERA'!$B$11:$AZ$175,U$4,FALSE),"")</f>
        <v/>
      </c>
      <c r="V159" s="603" t="str">
        <f>+IFERROR(VLOOKUP($B159,'EV ADM FINANCIERA'!$B$11:$AZ$175,V$4,FALSE),"")</f>
        <v/>
      </c>
      <c r="W159" s="601" t="str">
        <f t="shared" si="53"/>
        <v/>
      </c>
      <c r="X159" s="275"/>
      <c r="Y159" s="276"/>
      <c r="Z159" s="605">
        <f t="shared" si="54"/>
        <v>0</v>
      </c>
      <c r="AA159" s="604" t="str">
        <f t="shared" si="46"/>
        <v/>
      </c>
      <c r="AB159" s="93"/>
      <c r="AD159" s="176" t="str">
        <f t="shared" si="55"/>
        <v/>
      </c>
      <c r="AE159" s="176" t="str">
        <f t="shared" si="56"/>
        <v/>
      </c>
      <c r="AF159" s="176" t="str">
        <f t="shared" si="57"/>
        <v/>
      </c>
      <c r="AG159" s="177" t="str">
        <f t="shared" si="58"/>
        <v/>
      </c>
      <c r="AH159" s="147" t="str">
        <f t="shared" si="59"/>
        <v/>
      </c>
      <c r="AI159" s="147"/>
      <c r="AJ159" s="147"/>
      <c r="AK159" s="147"/>
      <c r="AL159" s="147"/>
      <c r="AM159" s="147"/>
      <c r="AN159" s="147"/>
      <c r="AO159" s="147"/>
      <c r="AP159" s="147"/>
      <c r="AQ159" s="147"/>
      <c r="AW159" s="178">
        <f t="shared" si="60"/>
        <v>0</v>
      </c>
      <c r="AX159" s="178">
        <f t="shared" si="61"/>
        <v>0</v>
      </c>
      <c r="AY159" s="62" t="str">
        <f t="shared" si="62"/>
        <v/>
      </c>
      <c r="AZ159" s="122" t="str">
        <f t="shared" si="63"/>
        <v>S/I</v>
      </c>
    </row>
    <row r="160" spans="1:52" x14ac:dyDescent="0.2">
      <c r="A160" s="683">
        <f>'RESUMEN REGION'!A160</f>
        <v>0</v>
      </c>
      <c r="B160" s="683">
        <f>'RESUMEN REGION'!B160</f>
        <v>0</v>
      </c>
      <c r="C160" s="683">
        <f>'RESUMEN REGION'!C160</f>
        <v>0</v>
      </c>
      <c r="D160" s="597">
        <f>'RESUMEN REGION'!E160</f>
        <v>0</v>
      </c>
      <c r="E160" s="598" t="str">
        <f>+IFERROR(VLOOKUP(B160,'RES EVAL. INFORMES'!$B$16:$AD$181,4,FALSE),"")</f>
        <v/>
      </c>
      <c r="F160" s="601" t="str">
        <f t="shared" si="47"/>
        <v/>
      </c>
      <c r="G160" s="600">
        <f>'RESUMEN REGION'!K160</f>
        <v>0</v>
      </c>
      <c r="H160" s="93"/>
      <c r="I160" s="684" t="str">
        <f t="shared" si="48"/>
        <v/>
      </c>
      <c r="J160" s="685">
        <f>'RESUMEN REGION'!M160</f>
        <v>0</v>
      </c>
      <c r="K160" s="93"/>
      <c r="L160" s="64" t="str">
        <f t="shared" si="49"/>
        <v/>
      </c>
      <c r="M160" s="600">
        <f>'RESUMEN REGION'!I160</f>
        <v>0</v>
      </c>
      <c r="N160" s="93"/>
      <c r="O160" s="64" t="str">
        <f t="shared" si="50"/>
        <v/>
      </c>
      <c r="P160" s="601" t="str">
        <f t="shared" si="51"/>
        <v/>
      </c>
      <c r="Q160" s="601" t="str">
        <f t="shared" si="52"/>
        <v/>
      </c>
      <c r="R160" s="602" t="str">
        <f>+IFERROR(VLOOKUP($B160,'EV ADM FINANCIERA'!$B$11:$AZ$175,4,FALSE),"")</f>
        <v/>
      </c>
      <c r="S160" s="602" t="str">
        <f>+IFERROR(VLOOKUP($B160,'EV ADM FINANCIERA'!$B$11:$AZ$175,S$4,FALSE),"")</f>
        <v/>
      </c>
      <c r="T160" s="602" t="str">
        <f>+IFERROR(VLOOKUP($B160,'EV ADM FINANCIERA'!$B$11:$AZ$175,T$4,FALSE),"")</f>
        <v/>
      </c>
      <c r="U160" s="602" t="str">
        <f>+IFERROR(VLOOKUP($B160,'EV ADM FINANCIERA'!$B$11:$AZ$175,U$4,FALSE),"")</f>
        <v/>
      </c>
      <c r="V160" s="603" t="str">
        <f>+IFERROR(VLOOKUP($B160,'EV ADM FINANCIERA'!$B$11:$AZ$175,V$4,FALSE),"")</f>
        <v/>
      </c>
      <c r="W160" s="601" t="str">
        <f t="shared" si="53"/>
        <v/>
      </c>
      <c r="X160" s="275"/>
      <c r="Y160" s="276"/>
      <c r="Z160" s="605">
        <f t="shared" si="54"/>
        <v>0</v>
      </c>
      <c r="AA160" s="604" t="str">
        <f t="shared" si="46"/>
        <v/>
      </c>
      <c r="AB160" s="93"/>
      <c r="AD160" s="176" t="str">
        <f t="shared" si="55"/>
        <v/>
      </c>
      <c r="AE160" s="176" t="str">
        <f t="shared" si="56"/>
        <v/>
      </c>
      <c r="AF160" s="176" t="str">
        <f t="shared" si="57"/>
        <v/>
      </c>
      <c r="AG160" s="177" t="str">
        <f t="shared" si="58"/>
        <v/>
      </c>
      <c r="AH160" s="147" t="str">
        <f t="shared" si="59"/>
        <v/>
      </c>
      <c r="AI160" s="147"/>
      <c r="AJ160" s="147"/>
      <c r="AK160" s="147"/>
      <c r="AL160" s="147"/>
      <c r="AM160" s="147"/>
      <c r="AN160" s="147"/>
      <c r="AO160" s="147"/>
      <c r="AP160" s="147"/>
      <c r="AQ160" s="147"/>
      <c r="AW160" s="178">
        <f t="shared" si="60"/>
        <v>0</v>
      </c>
      <c r="AX160" s="178">
        <f t="shared" si="61"/>
        <v>0</v>
      </c>
      <c r="AY160" s="62" t="str">
        <f t="shared" si="62"/>
        <v/>
      </c>
      <c r="AZ160" s="122" t="str">
        <f t="shared" si="63"/>
        <v>S/I</v>
      </c>
    </row>
    <row r="161" spans="1:52" x14ac:dyDescent="0.2">
      <c r="A161" s="683">
        <f>'RESUMEN REGION'!A161</f>
        <v>0</v>
      </c>
      <c r="B161" s="683">
        <f>'RESUMEN REGION'!B161</f>
        <v>0</v>
      </c>
      <c r="C161" s="683">
        <f>'RESUMEN REGION'!C161</f>
        <v>0</v>
      </c>
      <c r="D161" s="597">
        <f>'RESUMEN REGION'!E161</f>
        <v>0</v>
      </c>
      <c r="E161" s="598" t="str">
        <f>+IFERROR(VLOOKUP(B161,'RES EVAL. INFORMES'!$B$16:$AD$181,4,FALSE),"")</f>
        <v/>
      </c>
      <c r="F161" s="601" t="str">
        <f t="shared" si="47"/>
        <v/>
      </c>
      <c r="G161" s="600">
        <f>'RESUMEN REGION'!K161</f>
        <v>0</v>
      </c>
      <c r="H161" s="93"/>
      <c r="I161" s="684" t="str">
        <f t="shared" si="48"/>
        <v/>
      </c>
      <c r="J161" s="685">
        <f>'RESUMEN REGION'!M161</f>
        <v>0</v>
      </c>
      <c r="K161" s="93"/>
      <c r="L161" s="64" t="str">
        <f t="shared" si="49"/>
        <v/>
      </c>
      <c r="M161" s="600">
        <f>'RESUMEN REGION'!I161</f>
        <v>0</v>
      </c>
      <c r="N161" s="93"/>
      <c r="O161" s="64" t="str">
        <f t="shared" si="50"/>
        <v/>
      </c>
      <c r="P161" s="601" t="str">
        <f t="shared" si="51"/>
        <v/>
      </c>
      <c r="Q161" s="601" t="str">
        <f t="shared" si="52"/>
        <v/>
      </c>
      <c r="R161" s="602" t="str">
        <f>+IFERROR(VLOOKUP($B161,'EV ADM FINANCIERA'!$B$11:$AZ$175,4,FALSE),"")</f>
        <v/>
      </c>
      <c r="S161" s="602" t="str">
        <f>+IFERROR(VLOOKUP($B161,'EV ADM FINANCIERA'!$B$11:$AZ$175,S$4,FALSE),"")</f>
        <v/>
      </c>
      <c r="T161" s="602" t="str">
        <f>+IFERROR(VLOOKUP($B161,'EV ADM FINANCIERA'!$B$11:$AZ$175,T$4,FALSE),"")</f>
        <v/>
      </c>
      <c r="U161" s="602" t="str">
        <f>+IFERROR(VLOOKUP($B161,'EV ADM FINANCIERA'!$B$11:$AZ$175,U$4,FALSE),"")</f>
        <v/>
      </c>
      <c r="V161" s="603" t="str">
        <f>+IFERROR(VLOOKUP($B161,'EV ADM FINANCIERA'!$B$11:$AZ$175,V$4,FALSE),"")</f>
        <v/>
      </c>
      <c r="W161" s="601" t="str">
        <f t="shared" si="53"/>
        <v/>
      </c>
      <c r="X161" s="275"/>
      <c r="Y161" s="276"/>
      <c r="Z161" s="605">
        <f t="shared" si="54"/>
        <v>0</v>
      </c>
      <c r="AA161" s="604" t="str">
        <f t="shared" si="46"/>
        <v/>
      </c>
      <c r="AB161" s="93"/>
      <c r="AD161" s="176" t="str">
        <f t="shared" si="55"/>
        <v/>
      </c>
      <c r="AE161" s="176" t="str">
        <f t="shared" si="56"/>
        <v/>
      </c>
      <c r="AF161" s="176" t="str">
        <f t="shared" si="57"/>
        <v/>
      </c>
      <c r="AG161" s="177" t="str">
        <f t="shared" si="58"/>
        <v/>
      </c>
      <c r="AH161" s="147" t="str">
        <f t="shared" si="59"/>
        <v/>
      </c>
      <c r="AI161" s="147"/>
      <c r="AJ161" s="147"/>
      <c r="AK161" s="147"/>
      <c r="AL161" s="147"/>
      <c r="AM161" s="147"/>
      <c r="AN161" s="147"/>
      <c r="AO161" s="147"/>
      <c r="AP161" s="147"/>
      <c r="AQ161" s="147"/>
      <c r="AW161" s="178">
        <f t="shared" si="60"/>
        <v>0</v>
      </c>
      <c r="AX161" s="178">
        <f t="shared" si="61"/>
        <v>0</v>
      </c>
      <c r="AY161" s="62" t="str">
        <f t="shared" si="62"/>
        <v/>
      </c>
      <c r="AZ161" s="122" t="str">
        <f t="shared" si="63"/>
        <v>S/I</v>
      </c>
    </row>
    <row r="162" spans="1:52" x14ac:dyDescent="0.2">
      <c r="A162" s="683">
        <f>'RESUMEN REGION'!A162</f>
        <v>0</v>
      </c>
      <c r="B162" s="683">
        <f>'RESUMEN REGION'!B162</f>
        <v>0</v>
      </c>
      <c r="C162" s="683">
        <f>'RESUMEN REGION'!C162</f>
        <v>0</v>
      </c>
      <c r="D162" s="597">
        <f>'RESUMEN REGION'!E162</f>
        <v>0</v>
      </c>
      <c r="E162" s="598" t="str">
        <f>+IFERROR(VLOOKUP(B162,'RES EVAL. INFORMES'!$B$16:$AD$181,4,FALSE),"")</f>
        <v/>
      </c>
      <c r="F162" s="601" t="str">
        <f t="shared" si="47"/>
        <v/>
      </c>
      <c r="G162" s="600">
        <f>'RESUMEN REGION'!K162</f>
        <v>0</v>
      </c>
      <c r="H162" s="93"/>
      <c r="I162" s="684" t="str">
        <f t="shared" si="48"/>
        <v/>
      </c>
      <c r="J162" s="685">
        <f>'RESUMEN REGION'!M162</f>
        <v>0</v>
      </c>
      <c r="K162" s="93"/>
      <c r="L162" s="64" t="str">
        <f t="shared" si="49"/>
        <v/>
      </c>
      <c r="M162" s="600">
        <f>'RESUMEN REGION'!I162</f>
        <v>0</v>
      </c>
      <c r="N162" s="93"/>
      <c r="O162" s="64" t="str">
        <f t="shared" si="50"/>
        <v/>
      </c>
      <c r="P162" s="601" t="str">
        <f t="shared" si="51"/>
        <v/>
      </c>
      <c r="Q162" s="601" t="str">
        <f t="shared" si="52"/>
        <v/>
      </c>
      <c r="R162" s="602" t="str">
        <f>+IFERROR(VLOOKUP($B162,'EV ADM FINANCIERA'!$B$11:$AZ$175,4,FALSE),"")</f>
        <v/>
      </c>
      <c r="S162" s="602" t="str">
        <f>+IFERROR(VLOOKUP($B162,'EV ADM FINANCIERA'!$B$11:$AZ$175,S$4,FALSE),"")</f>
        <v/>
      </c>
      <c r="T162" s="602" t="str">
        <f>+IFERROR(VLOOKUP($B162,'EV ADM FINANCIERA'!$B$11:$AZ$175,T$4,FALSE),"")</f>
        <v/>
      </c>
      <c r="U162" s="602" t="str">
        <f>+IFERROR(VLOOKUP($B162,'EV ADM FINANCIERA'!$B$11:$AZ$175,U$4,FALSE),"")</f>
        <v/>
      </c>
      <c r="V162" s="603" t="str">
        <f>+IFERROR(VLOOKUP($B162,'EV ADM FINANCIERA'!$B$11:$AZ$175,V$4,FALSE),"")</f>
        <v/>
      </c>
      <c r="W162" s="601" t="str">
        <f t="shared" si="53"/>
        <v/>
      </c>
      <c r="X162" s="275"/>
      <c r="Y162" s="276"/>
      <c r="Z162" s="605">
        <f t="shared" si="54"/>
        <v>0</v>
      </c>
      <c r="AA162" s="604" t="str">
        <f t="shared" si="46"/>
        <v/>
      </c>
      <c r="AB162" s="93"/>
      <c r="AD162" s="176" t="str">
        <f t="shared" si="55"/>
        <v/>
      </c>
      <c r="AE162" s="176" t="str">
        <f t="shared" si="56"/>
        <v/>
      </c>
      <c r="AF162" s="176" t="str">
        <f t="shared" si="57"/>
        <v/>
      </c>
      <c r="AG162" s="177" t="str">
        <f t="shared" si="58"/>
        <v/>
      </c>
      <c r="AH162" s="147" t="str">
        <f t="shared" si="59"/>
        <v/>
      </c>
      <c r="AI162" s="147"/>
      <c r="AJ162" s="147"/>
      <c r="AK162" s="147"/>
      <c r="AL162" s="147"/>
      <c r="AM162" s="147"/>
      <c r="AN162" s="147"/>
      <c r="AO162" s="147"/>
      <c r="AP162" s="147"/>
      <c r="AQ162" s="147"/>
      <c r="AW162" s="178">
        <f t="shared" si="60"/>
        <v>0</v>
      </c>
      <c r="AX162" s="178">
        <f t="shared" si="61"/>
        <v>0</v>
      </c>
      <c r="AY162" s="62" t="str">
        <f t="shared" si="62"/>
        <v/>
      </c>
      <c r="AZ162" s="122" t="str">
        <f t="shared" si="63"/>
        <v>S/I</v>
      </c>
    </row>
    <row r="163" spans="1:52" x14ac:dyDescent="0.2">
      <c r="A163" s="683">
        <f>'RESUMEN REGION'!A163</f>
        <v>0</v>
      </c>
      <c r="B163" s="683">
        <f>'RESUMEN REGION'!B163</f>
        <v>0</v>
      </c>
      <c r="C163" s="683">
        <f>'RESUMEN REGION'!C163</f>
        <v>0</v>
      </c>
      <c r="D163" s="597">
        <f>'RESUMEN REGION'!E163</f>
        <v>0</v>
      </c>
      <c r="E163" s="598" t="str">
        <f>+IFERROR(VLOOKUP(B163,'RES EVAL. INFORMES'!$B$16:$AD$181,4,FALSE),"")</f>
        <v/>
      </c>
      <c r="F163" s="601" t="str">
        <f t="shared" si="47"/>
        <v/>
      </c>
      <c r="G163" s="600">
        <f>'RESUMEN REGION'!K163</f>
        <v>0</v>
      </c>
      <c r="H163" s="93"/>
      <c r="I163" s="684" t="str">
        <f t="shared" si="48"/>
        <v/>
      </c>
      <c r="J163" s="685">
        <f>'RESUMEN REGION'!M163</f>
        <v>0</v>
      </c>
      <c r="K163" s="93"/>
      <c r="L163" s="64" t="str">
        <f t="shared" si="49"/>
        <v/>
      </c>
      <c r="M163" s="600">
        <f>'RESUMEN REGION'!I163</f>
        <v>0</v>
      </c>
      <c r="N163" s="93"/>
      <c r="O163" s="64" t="str">
        <f t="shared" si="50"/>
        <v/>
      </c>
      <c r="P163" s="601" t="str">
        <f t="shared" si="51"/>
        <v/>
      </c>
      <c r="Q163" s="601" t="str">
        <f t="shared" si="52"/>
        <v/>
      </c>
      <c r="R163" s="602" t="str">
        <f>+IFERROR(VLOOKUP($B163,'EV ADM FINANCIERA'!$B$11:$AZ$175,4,FALSE),"")</f>
        <v/>
      </c>
      <c r="S163" s="602" t="str">
        <f>+IFERROR(VLOOKUP($B163,'EV ADM FINANCIERA'!$B$11:$AZ$175,S$4,FALSE),"")</f>
        <v/>
      </c>
      <c r="T163" s="602" t="str">
        <f>+IFERROR(VLOOKUP($B163,'EV ADM FINANCIERA'!$B$11:$AZ$175,T$4,FALSE),"")</f>
        <v/>
      </c>
      <c r="U163" s="602" t="str">
        <f>+IFERROR(VLOOKUP($B163,'EV ADM FINANCIERA'!$B$11:$AZ$175,U$4,FALSE),"")</f>
        <v/>
      </c>
      <c r="V163" s="603" t="str">
        <f>+IFERROR(VLOOKUP($B163,'EV ADM FINANCIERA'!$B$11:$AZ$175,V$4,FALSE),"")</f>
        <v/>
      </c>
      <c r="W163" s="601" t="str">
        <f t="shared" si="53"/>
        <v/>
      </c>
      <c r="X163" s="275"/>
      <c r="Y163" s="276"/>
      <c r="Z163" s="605">
        <f t="shared" si="54"/>
        <v>0</v>
      </c>
      <c r="AA163" s="604" t="str">
        <f t="shared" si="46"/>
        <v/>
      </c>
      <c r="AB163" s="93"/>
      <c r="AD163" s="176" t="str">
        <f t="shared" si="55"/>
        <v/>
      </c>
      <c r="AE163" s="176" t="str">
        <f t="shared" si="56"/>
        <v/>
      </c>
      <c r="AF163" s="176" t="str">
        <f t="shared" si="57"/>
        <v/>
      </c>
      <c r="AG163" s="177" t="str">
        <f t="shared" si="58"/>
        <v/>
      </c>
      <c r="AH163" s="147" t="str">
        <f t="shared" si="59"/>
        <v/>
      </c>
      <c r="AI163" s="147"/>
      <c r="AJ163" s="147"/>
      <c r="AK163" s="147"/>
      <c r="AL163" s="147"/>
      <c r="AM163" s="147"/>
      <c r="AN163" s="147"/>
      <c r="AO163" s="147"/>
      <c r="AP163" s="147"/>
      <c r="AQ163" s="147"/>
      <c r="AW163" s="178">
        <f t="shared" si="60"/>
        <v>0</v>
      </c>
      <c r="AX163" s="178">
        <f t="shared" si="61"/>
        <v>0</v>
      </c>
      <c r="AY163" s="62" t="str">
        <f t="shared" si="62"/>
        <v/>
      </c>
      <c r="AZ163" s="122" t="str">
        <f t="shared" si="63"/>
        <v>S/I</v>
      </c>
    </row>
    <row r="164" spans="1:52" x14ac:dyDescent="0.2">
      <c r="A164" s="683">
        <f>'RESUMEN REGION'!A164</f>
        <v>0</v>
      </c>
      <c r="B164" s="683">
        <f>'RESUMEN REGION'!B164</f>
        <v>0</v>
      </c>
      <c r="C164" s="683">
        <f>'RESUMEN REGION'!C164</f>
        <v>0</v>
      </c>
      <c r="D164" s="597">
        <f>'RESUMEN REGION'!E164</f>
        <v>0</v>
      </c>
      <c r="E164" s="598" t="str">
        <f>+IFERROR(VLOOKUP(B164,'RES EVAL. INFORMES'!$B$16:$AD$181,4,FALSE),"")</f>
        <v/>
      </c>
      <c r="F164" s="601" t="str">
        <f t="shared" si="47"/>
        <v/>
      </c>
      <c r="G164" s="600">
        <f>'RESUMEN REGION'!K164</f>
        <v>0</v>
      </c>
      <c r="H164" s="93"/>
      <c r="I164" s="684" t="str">
        <f t="shared" si="48"/>
        <v/>
      </c>
      <c r="J164" s="685">
        <f>'RESUMEN REGION'!M164</f>
        <v>0</v>
      </c>
      <c r="K164" s="93"/>
      <c r="L164" s="64" t="str">
        <f t="shared" si="49"/>
        <v/>
      </c>
      <c r="M164" s="600">
        <f>'RESUMEN REGION'!I164</f>
        <v>0</v>
      </c>
      <c r="N164" s="93"/>
      <c r="O164" s="64" t="str">
        <f t="shared" si="50"/>
        <v/>
      </c>
      <c r="P164" s="601" t="str">
        <f t="shared" si="51"/>
        <v/>
      </c>
      <c r="Q164" s="601" t="str">
        <f t="shared" si="52"/>
        <v/>
      </c>
      <c r="R164" s="602" t="str">
        <f>+IFERROR(VLOOKUP($B164,'EV ADM FINANCIERA'!$B$11:$AZ$175,4,FALSE),"")</f>
        <v/>
      </c>
      <c r="S164" s="602" t="str">
        <f>+IFERROR(VLOOKUP($B164,'EV ADM FINANCIERA'!$B$11:$AZ$175,S$4,FALSE),"")</f>
        <v/>
      </c>
      <c r="T164" s="602" t="str">
        <f>+IFERROR(VLOOKUP($B164,'EV ADM FINANCIERA'!$B$11:$AZ$175,T$4,FALSE),"")</f>
        <v/>
      </c>
      <c r="U164" s="602" t="str">
        <f>+IFERROR(VLOOKUP($B164,'EV ADM FINANCIERA'!$B$11:$AZ$175,U$4,FALSE),"")</f>
        <v/>
      </c>
      <c r="V164" s="603" t="str">
        <f>+IFERROR(VLOOKUP($B164,'EV ADM FINANCIERA'!$B$11:$AZ$175,V$4,FALSE),"")</f>
        <v/>
      </c>
      <c r="W164" s="601" t="str">
        <f t="shared" si="53"/>
        <v/>
      </c>
      <c r="X164" s="275"/>
      <c r="Y164" s="276"/>
      <c r="Z164" s="605">
        <f t="shared" si="54"/>
        <v>0</v>
      </c>
      <c r="AA164" s="604" t="str">
        <f t="shared" si="46"/>
        <v/>
      </c>
      <c r="AB164" s="93"/>
      <c r="AD164" s="176" t="str">
        <f t="shared" si="55"/>
        <v/>
      </c>
      <c r="AE164" s="176" t="str">
        <f t="shared" si="56"/>
        <v/>
      </c>
      <c r="AF164" s="176" t="str">
        <f t="shared" si="57"/>
        <v/>
      </c>
      <c r="AG164" s="177" t="str">
        <f t="shared" si="58"/>
        <v/>
      </c>
      <c r="AH164" s="147" t="str">
        <f t="shared" si="59"/>
        <v/>
      </c>
      <c r="AI164" s="147"/>
      <c r="AJ164" s="147"/>
      <c r="AK164" s="147"/>
      <c r="AL164" s="147"/>
      <c r="AM164" s="147"/>
      <c r="AN164" s="147"/>
      <c r="AO164" s="147"/>
      <c r="AP164" s="147"/>
      <c r="AQ164" s="147"/>
      <c r="AW164" s="178">
        <f t="shared" si="60"/>
        <v>0</v>
      </c>
      <c r="AX164" s="178">
        <f t="shared" si="61"/>
        <v>0</v>
      </c>
      <c r="AY164" s="62" t="str">
        <f t="shared" si="62"/>
        <v/>
      </c>
      <c r="AZ164" s="122" t="str">
        <f t="shared" si="63"/>
        <v>S/I</v>
      </c>
    </row>
    <row r="165" spans="1:52" x14ac:dyDescent="0.2">
      <c r="A165" s="683">
        <f>'RESUMEN REGION'!A165</f>
        <v>0</v>
      </c>
      <c r="B165" s="683">
        <f>'RESUMEN REGION'!B165</f>
        <v>0</v>
      </c>
      <c r="C165" s="683">
        <f>'RESUMEN REGION'!C165</f>
        <v>0</v>
      </c>
      <c r="D165" s="597">
        <f>'RESUMEN REGION'!E165</f>
        <v>0</v>
      </c>
      <c r="E165" s="598" t="str">
        <f>+IFERROR(VLOOKUP(B165,'RES EVAL. INFORMES'!$B$16:$AD$181,4,FALSE),"")</f>
        <v/>
      </c>
      <c r="F165" s="601" t="str">
        <f t="shared" si="47"/>
        <v/>
      </c>
      <c r="G165" s="600">
        <f>'RESUMEN REGION'!K165</f>
        <v>0</v>
      </c>
      <c r="H165" s="93"/>
      <c r="I165" s="684" t="str">
        <f t="shared" si="48"/>
        <v/>
      </c>
      <c r="J165" s="685">
        <f>'RESUMEN REGION'!M165</f>
        <v>0</v>
      </c>
      <c r="K165" s="93"/>
      <c r="L165" s="64" t="str">
        <f t="shared" si="49"/>
        <v/>
      </c>
      <c r="M165" s="600">
        <f>'RESUMEN REGION'!I165</f>
        <v>0</v>
      </c>
      <c r="N165" s="93"/>
      <c r="O165" s="64" t="str">
        <f t="shared" si="50"/>
        <v/>
      </c>
      <c r="P165" s="601" t="str">
        <f t="shared" si="51"/>
        <v/>
      </c>
      <c r="Q165" s="601" t="str">
        <f t="shared" si="52"/>
        <v/>
      </c>
      <c r="R165" s="602" t="str">
        <f>+IFERROR(VLOOKUP($B165,'EV ADM FINANCIERA'!$B$11:$AZ$175,4,FALSE),"")</f>
        <v/>
      </c>
      <c r="S165" s="602" t="str">
        <f>+IFERROR(VLOOKUP($B165,'EV ADM FINANCIERA'!$B$11:$AZ$175,S$4,FALSE),"")</f>
        <v/>
      </c>
      <c r="T165" s="602" t="str">
        <f>+IFERROR(VLOOKUP($B165,'EV ADM FINANCIERA'!$B$11:$AZ$175,T$4,FALSE),"")</f>
        <v/>
      </c>
      <c r="U165" s="602" t="str">
        <f>+IFERROR(VLOOKUP($B165,'EV ADM FINANCIERA'!$B$11:$AZ$175,U$4,FALSE),"")</f>
        <v/>
      </c>
      <c r="V165" s="603" t="str">
        <f>+IFERROR(VLOOKUP($B165,'EV ADM FINANCIERA'!$B$11:$AZ$175,V$4,FALSE),"")</f>
        <v/>
      </c>
      <c r="W165" s="601" t="str">
        <f t="shared" si="53"/>
        <v/>
      </c>
      <c r="X165" s="275"/>
      <c r="Y165" s="276"/>
      <c r="Z165" s="605">
        <f t="shared" si="54"/>
        <v>0</v>
      </c>
      <c r="AA165" s="604" t="str">
        <f t="shared" si="46"/>
        <v/>
      </c>
      <c r="AB165" s="93"/>
      <c r="AD165" s="176" t="str">
        <f t="shared" si="55"/>
        <v/>
      </c>
      <c r="AE165" s="176" t="str">
        <f t="shared" si="56"/>
        <v/>
      </c>
      <c r="AF165" s="176" t="str">
        <f t="shared" si="57"/>
        <v/>
      </c>
      <c r="AG165" s="177" t="str">
        <f t="shared" si="58"/>
        <v/>
      </c>
      <c r="AH165" s="147" t="str">
        <f t="shared" si="59"/>
        <v/>
      </c>
      <c r="AI165" s="147"/>
      <c r="AJ165" s="147"/>
      <c r="AK165" s="147"/>
      <c r="AL165" s="147"/>
      <c r="AM165" s="147"/>
      <c r="AN165" s="147"/>
      <c r="AO165" s="147"/>
      <c r="AP165" s="147"/>
      <c r="AQ165" s="147"/>
      <c r="AW165" s="178">
        <f t="shared" si="60"/>
        <v>0</v>
      </c>
      <c r="AX165" s="178">
        <f t="shared" si="61"/>
        <v>0</v>
      </c>
      <c r="AY165" s="62" t="str">
        <f t="shared" si="62"/>
        <v/>
      </c>
      <c r="AZ165" s="122" t="str">
        <f t="shared" si="63"/>
        <v>S/I</v>
      </c>
    </row>
    <row r="166" spans="1:52" x14ac:dyDescent="0.2">
      <c r="A166" s="683">
        <f>'RESUMEN REGION'!A166</f>
        <v>0</v>
      </c>
      <c r="B166" s="683">
        <f>'RESUMEN REGION'!B166</f>
        <v>0</v>
      </c>
      <c r="C166" s="683">
        <f>'RESUMEN REGION'!C166</f>
        <v>0</v>
      </c>
      <c r="D166" s="597">
        <f>'RESUMEN REGION'!E166</f>
        <v>0</v>
      </c>
      <c r="E166" s="598" t="str">
        <f>+IFERROR(VLOOKUP(B166,'RES EVAL. INFORMES'!$B$16:$AD$181,4,FALSE),"")</f>
        <v/>
      </c>
      <c r="F166" s="601" t="str">
        <f t="shared" si="47"/>
        <v/>
      </c>
      <c r="G166" s="600">
        <f>'RESUMEN REGION'!K166</f>
        <v>0</v>
      </c>
      <c r="H166" s="93"/>
      <c r="I166" s="684" t="str">
        <f t="shared" si="48"/>
        <v/>
      </c>
      <c r="J166" s="685">
        <f>'RESUMEN REGION'!M166</f>
        <v>0</v>
      </c>
      <c r="K166" s="93"/>
      <c r="L166" s="64" t="str">
        <f t="shared" si="49"/>
        <v/>
      </c>
      <c r="M166" s="600">
        <f>'RESUMEN REGION'!I166</f>
        <v>0</v>
      </c>
      <c r="N166" s="93"/>
      <c r="O166" s="64" t="str">
        <f t="shared" si="50"/>
        <v/>
      </c>
      <c r="P166" s="601" t="str">
        <f t="shared" si="51"/>
        <v/>
      </c>
      <c r="Q166" s="601" t="str">
        <f t="shared" si="52"/>
        <v/>
      </c>
      <c r="R166" s="602" t="str">
        <f>+IFERROR(VLOOKUP($B166,'EV ADM FINANCIERA'!$B$11:$AZ$175,4,FALSE),"")</f>
        <v/>
      </c>
      <c r="S166" s="602" t="str">
        <f>+IFERROR(VLOOKUP($B166,'EV ADM FINANCIERA'!$B$11:$AZ$175,S$4,FALSE),"")</f>
        <v/>
      </c>
      <c r="T166" s="602" t="str">
        <f>+IFERROR(VLOOKUP($B166,'EV ADM FINANCIERA'!$B$11:$AZ$175,T$4,FALSE),"")</f>
        <v/>
      </c>
      <c r="U166" s="602" t="str">
        <f>+IFERROR(VLOOKUP($B166,'EV ADM FINANCIERA'!$B$11:$AZ$175,U$4,FALSE),"")</f>
        <v/>
      </c>
      <c r="V166" s="603" t="str">
        <f>+IFERROR(VLOOKUP($B166,'EV ADM FINANCIERA'!$B$11:$AZ$175,V$4,FALSE),"")</f>
        <v/>
      </c>
      <c r="W166" s="601" t="str">
        <f t="shared" si="53"/>
        <v/>
      </c>
      <c r="X166" s="275"/>
      <c r="Y166" s="276"/>
      <c r="Z166" s="605">
        <f t="shared" si="54"/>
        <v>0</v>
      </c>
      <c r="AA166" s="604" t="str">
        <f t="shared" si="46"/>
        <v/>
      </c>
      <c r="AB166" s="93"/>
      <c r="AD166" s="176" t="str">
        <f t="shared" si="55"/>
        <v/>
      </c>
      <c r="AE166" s="176" t="str">
        <f t="shared" si="56"/>
        <v/>
      </c>
      <c r="AF166" s="176" t="str">
        <f t="shared" si="57"/>
        <v/>
      </c>
      <c r="AG166" s="177" t="str">
        <f t="shared" si="58"/>
        <v/>
      </c>
      <c r="AH166" s="147" t="str">
        <f t="shared" si="59"/>
        <v/>
      </c>
      <c r="AI166" s="147"/>
      <c r="AJ166" s="147"/>
      <c r="AK166" s="147"/>
      <c r="AL166" s="147"/>
      <c r="AM166" s="147"/>
      <c r="AN166" s="147"/>
      <c r="AO166" s="147"/>
      <c r="AP166" s="147"/>
      <c r="AQ166" s="147"/>
      <c r="AW166" s="178">
        <f t="shared" si="60"/>
        <v>0</v>
      </c>
      <c r="AX166" s="178">
        <f t="shared" si="61"/>
        <v>0</v>
      </c>
      <c r="AY166" s="62" t="str">
        <f t="shared" si="62"/>
        <v/>
      </c>
      <c r="AZ166" s="122" t="str">
        <f t="shared" si="63"/>
        <v>S/I</v>
      </c>
    </row>
    <row r="167" spans="1:52" x14ac:dyDescent="0.2">
      <c r="A167" s="683">
        <f>'RESUMEN REGION'!A167</f>
        <v>0</v>
      </c>
      <c r="B167" s="683">
        <f>'RESUMEN REGION'!B167</f>
        <v>0</v>
      </c>
      <c r="C167" s="683">
        <f>'RESUMEN REGION'!C167</f>
        <v>0</v>
      </c>
      <c r="D167" s="597">
        <f>'RESUMEN REGION'!E167</f>
        <v>0</v>
      </c>
      <c r="E167" s="598" t="str">
        <f>+IFERROR(VLOOKUP(B167,'RES EVAL. INFORMES'!$B$16:$AD$181,4,FALSE),"")</f>
        <v/>
      </c>
      <c r="F167" s="601" t="str">
        <f t="shared" si="47"/>
        <v/>
      </c>
      <c r="G167" s="600">
        <f>'RESUMEN REGION'!K167</f>
        <v>0</v>
      </c>
      <c r="H167" s="93"/>
      <c r="I167" s="684" t="str">
        <f t="shared" si="48"/>
        <v/>
      </c>
      <c r="J167" s="685">
        <f>'RESUMEN REGION'!M167</f>
        <v>0</v>
      </c>
      <c r="K167" s="93"/>
      <c r="L167" s="64" t="str">
        <f t="shared" si="49"/>
        <v/>
      </c>
      <c r="M167" s="600">
        <f>'RESUMEN REGION'!I167</f>
        <v>0</v>
      </c>
      <c r="N167" s="93"/>
      <c r="O167" s="64" t="str">
        <f t="shared" si="50"/>
        <v/>
      </c>
      <c r="P167" s="601" t="str">
        <f t="shared" si="51"/>
        <v/>
      </c>
      <c r="Q167" s="601" t="str">
        <f t="shared" si="52"/>
        <v/>
      </c>
      <c r="R167" s="602" t="str">
        <f>+IFERROR(VLOOKUP($B167,'EV ADM FINANCIERA'!$B$11:$AZ$175,4,FALSE),"")</f>
        <v/>
      </c>
      <c r="S167" s="602" t="str">
        <f>+IFERROR(VLOOKUP($B167,'EV ADM FINANCIERA'!$B$11:$AZ$175,S$4,FALSE),"")</f>
        <v/>
      </c>
      <c r="T167" s="602" t="str">
        <f>+IFERROR(VLOOKUP($B167,'EV ADM FINANCIERA'!$B$11:$AZ$175,T$4,FALSE),"")</f>
        <v/>
      </c>
      <c r="U167" s="602" t="str">
        <f>+IFERROR(VLOOKUP($B167,'EV ADM FINANCIERA'!$B$11:$AZ$175,U$4,FALSE),"")</f>
        <v/>
      </c>
      <c r="V167" s="603" t="str">
        <f>+IFERROR(VLOOKUP($B167,'EV ADM FINANCIERA'!$B$11:$AZ$175,V$4,FALSE),"")</f>
        <v/>
      </c>
      <c r="W167" s="601" t="str">
        <f t="shared" si="53"/>
        <v/>
      </c>
      <c r="X167" s="275"/>
      <c r="Y167" s="276"/>
      <c r="Z167" s="605">
        <f t="shared" si="54"/>
        <v>0</v>
      </c>
      <c r="AA167" s="604" t="str">
        <f t="shared" si="46"/>
        <v/>
      </c>
      <c r="AB167" s="93"/>
      <c r="AD167" s="176" t="str">
        <f t="shared" si="55"/>
        <v/>
      </c>
      <c r="AE167" s="176" t="str">
        <f t="shared" si="56"/>
        <v/>
      </c>
      <c r="AF167" s="176" t="str">
        <f t="shared" si="57"/>
        <v/>
      </c>
      <c r="AG167" s="177" t="str">
        <f t="shared" si="58"/>
        <v/>
      </c>
      <c r="AH167" s="147" t="str">
        <f t="shared" si="59"/>
        <v/>
      </c>
      <c r="AI167" s="147"/>
      <c r="AJ167" s="147"/>
      <c r="AK167" s="147"/>
      <c r="AL167" s="147"/>
      <c r="AM167" s="147"/>
      <c r="AN167" s="147"/>
      <c r="AO167" s="147"/>
      <c r="AP167" s="147"/>
      <c r="AQ167" s="147"/>
      <c r="AW167" s="178">
        <f t="shared" si="60"/>
        <v>0</v>
      </c>
      <c r="AX167" s="178">
        <f t="shared" si="61"/>
        <v>0</v>
      </c>
      <c r="AY167" s="62" t="str">
        <f t="shared" si="62"/>
        <v/>
      </c>
      <c r="AZ167" s="122" t="str">
        <f t="shared" si="63"/>
        <v>S/I</v>
      </c>
    </row>
    <row r="168" spans="1:52" x14ac:dyDescent="0.2">
      <c r="A168" s="683">
        <f>'RESUMEN REGION'!A168</f>
        <v>0</v>
      </c>
      <c r="B168" s="683">
        <f>'RESUMEN REGION'!B168</f>
        <v>0</v>
      </c>
      <c r="C168" s="683">
        <f>'RESUMEN REGION'!C168</f>
        <v>0</v>
      </c>
      <c r="D168" s="597">
        <f>'RESUMEN REGION'!E168</f>
        <v>0</v>
      </c>
      <c r="E168" s="598" t="str">
        <f>+IFERROR(VLOOKUP(B168,'RES EVAL. INFORMES'!$B$16:$AD$181,4,FALSE),"")</f>
        <v/>
      </c>
      <c r="F168" s="601" t="str">
        <f t="shared" si="47"/>
        <v/>
      </c>
      <c r="G168" s="600">
        <f>'RESUMEN REGION'!K168</f>
        <v>0</v>
      </c>
      <c r="H168" s="93"/>
      <c r="I168" s="684" t="str">
        <f t="shared" si="48"/>
        <v/>
      </c>
      <c r="J168" s="685">
        <f>'RESUMEN REGION'!M168</f>
        <v>0</v>
      </c>
      <c r="K168" s="93"/>
      <c r="L168" s="64" t="str">
        <f t="shared" si="49"/>
        <v/>
      </c>
      <c r="M168" s="600">
        <f>'RESUMEN REGION'!I168</f>
        <v>0</v>
      </c>
      <c r="N168" s="93"/>
      <c r="O168" s="64" t="str">
        <f t="shared" si="50"/>
        <v/>
      </c>
      <c r="P168" s="601" t="str">
        <f t="shared" si="51"/>
        <v/>
      </c>
      <c r="Q168" s="601" t="str">
        <f t="shared" si="52"/>
        <v/>
      </c>
      <c r="R168" s="602" t="str">
        <f>+IFERROR(VLOOKUP($B168,'EV ADM FINANCIERA'!$B$11:$AZ$175,4,FALSE),"")</f>
        <v/>
      </c>
      <c r="S168" s="602" t="str">
        <f>+IFERROR(VLOOKUP($B168,'EV ADM FINANCIERA'!$B$11:$AZ$175,S$4,FALSE),"")</f>
        <v/>
      </c>
      <c r="T168" s="602" t="str">
        <f>+IFERROR(VLOOKUP($B168,'EV ADM FINANCIERA'!$B$11:$AZ$175,T$4,FALSE),"")</f>
        <v/>
      </c>
      <c r="U168" s="602" t="str">
        <f>+IFERROR(VLOOKUP($B168,'EV ADM FINANCIERA'!$B$11:$AZ$175,U$4,FALSE),"")</f>
        <v/>
      </c>
      <c r="V168" s="603" t="str">
        <f>+IFERROR(VLOOKUP($B168,'EV ADM FINANCIERA'!$B$11:$AZ$175,V$4,FALSE),"")</f>
        <v/>
      </c>
      <c r="W168" s="601" t="str">
        <f t="shared" si="53"/>
        <v/>
      </c>
      <c r="X168" s="275"/>
      <c r="Y168" s="276"/>
      <c r="Z168" s="605">
        <f t="shared" si="54"/>
        <v>0</v>
      </c>
      <c r="AA168" s="604" t="str">
        <f t="shared" si="46"/>
        <v/>
      </c>
      <c r="AB168" s="93"/>
      <c r="AD168" s="176" t="str">
        <f t="shared" si="55"/>
        <v/>
      </c>
      <c r="AE168" s="176" t="str">
        <f t="shared" si="56"/>
        <v/>
      </c>
      <c r="AF168" s="176" t="str">
        <f t="shared" si="57"/>
        <v/>
      </c>
      <c r="AG168" s="177" t="str">
        <f t="shared" si="58"/>
        <v/>
      </c>
      <c r="AH168" s="147" t="str">
        <f t="shared" si="59"/>
        <v/>
      </c>
      <c r="AI168" s="147"/>
      <c r="AJ168" s="147"/>
      <c r="AK168" s="147"/>
      <c r="AL168" s="147"/>
      <c r="AM168" s="147"/>
      <c r="AN168" s="147"/>
      <c r="AO168" s="147"/>
      <c r="AP168" s="147"/>
      <c r="AQ168" s="147"/>
      <c r="AW168" s="178">
        <f t="shared" si="60"/>
        <v>0</v>
      </c>
      <c r="AX168" s="178">
        <f t="shared" si="61"/>
        <v>0</v>
      </c>
      <c r="AY168" s="62" t="str">
        <f t="shared" si="62"/>
        <v/>
      </c>
      <c r="AZ168" s="122" t="str">
        <f t="shared" si="63"/>
        <v>S/I</v>
      </c>
    </row>
    <row r="169" spans="1:52" x14ac:dyDescent="0.2">
      <c r="A169" s="683">
        <f>'RESUMEN REGION'!A169</f>
        <v>0</v>
      </c>
      <c r="B169" s="683">
        <f>'RESUMEN REGION'!B169</f>
        <v>0</v>
      </c>
      <c r="C169" s="683">
        <f>'RESUMEN REGION'!C169</f>
        <v>0</v>
      </c>
      <c r="D169" s="597">
        <f>'RESUMEN REGION'!E169</f>
        <v>0</v>
      </c>
      <c r="E169" s="598" t="str">
        <f>+IFERROR(VLOOKUP(B169,'RES EVAL. INFORMES'!$B$16:$AD$181,4,FALSE),"")</f>
        <v/>
      </c>
      <c r="F169" s="601" t="str">
        <f t="shared" si="47"/>
        <v/>
      </c>
      <c r="G169" s="600">
        <f>'RESUMEN REGION'!K169</f>
        <v>0</v>
      </c>
      <c r="H169" s="93"/>
      <c r="I169" s="684" t="str">
        <f t="shared" si="48"/>
        <v/>
      </c>
      <c r="J169" s="685">
        <f>'RESUMEN REGION'!M169</f>
        <v>0</v>
      </c>
      <c r="K169" s="93"/>
      <c r="L169" s="64" t="str">
        <f t="shared" si="49"/>
        <v/>
      </c>
      <c r="M169" s="600">
        <f>'RESUMEN REGION'!I169</f>
        <v>0</v>
      </c>
      <c r="N169" s="93"/>
      <c r="O169" s="64" t="str">
        <f t="shared" si="50"/>
        <v/>
      </c>
      <c r="P169" s="601" t="str">
        <f t="shared" si="51"/>
        <v/>
      </c>
      <c r="Q169" s="601" t="str">
        <f t="shared" si="52"/>
        <v/>
      </c>
      <c r="R169" s="602" t="str">
        <f>+IFERROR(VLOOKUP($B169,'EV ADM FINANCIERA'!$B$11:$AZ$175,4,FALSE),"")</f>
        <v/>
      </c>
      <c r="S169" s="602" t="str">
        <f>+IFERROR(VLOOKUP($B169,'EV ADM FINANCIERA'!$B$11:$AZ$175,S$4,FALSE),"")</f>
        <v/>
      </c>
      <c r="T169" s="602" t="str">
        <f>+IFERROR(VLOOKUP($B169,'EV ADM FINANCIERA'!$B$11:$AZ$175,T$4,FALSE),"")</f>
        <v/>
      </c>
      <c r="U169" s="602" t="str">
        <f>+IFERROR(VLOOKUP($B169,'EV ADM FINANCIERA'!$B$11:$AZ$175,U$4,FALSE),"")</f>
        <v/>
      </c>
      <c r="V169" s="603" t="str">
        <f>+IFERROR(VLOOKUP($B169,'EV ADM FINANCIERA'!$B$11:$AZ$175,V$4,FALSE),"")</f>
        <v/>
      </c>
      <c r="W169" s="601" t="str">
        <f t="shared" si="53"/>
        <v/>
      </c>
      <c r="X169" s="275"/>
      <c r="Y169" s="276"/>
      <c r="Z169" s="605">
        <f t="shared" si="54"/>
        <v>0</v>
      </c>
      <c r="AA169" s="604" t="str">
        <f t="shared" si="46"/>
        <v/>
      </c>
      <c r="AB169" s="93"/>
      <c r="AD169" s="176" t="str">
        <f t="shared" si="55"/>
        <v/>
      </c>
      <c r="AE169" s="176" t="str">
        <f t="shared" si="56"/>
        <v/>
      </c>
      <c r="AF169" s="176" t="str">
        <f t="shared" si="57"/>
        <v/>
      </c>
      <c r="AG169" s="177" t="str">
        <f t="shared" si="58"/>
        <v/>
      </c>
      <c r="AH169" s="147" t="str">
        <f t="shared" si="59"/>
        <v/>
      </c>
      <c r="AI169" s="147"/>
      <c r="AJ169" s="147"/>
      <c r="AK169" s="147"/>
      <c r="AL169" s="147"/>
      <c r="AM169" s="147"/>
      <c r="AN169" s="147"/>
      <c r="AO169" s="147"/>
      <c r="AP169" s="147"/>
      <c r="AQ169" s="147"/>
      <c r="AW169" s="178">
        <f t="shared" si="60"/>
        <v>0</v>
      </c>
      <c r="AX169" s="178">
        <f t="shared" si="61"/>
        <v>0</v>
      </c>
      <c r="AY169" s="62" t="str">
        <f t="shared" si="62"/>
        <v/>
      </c>
      <c r="AZ169" s="122" t="str">
        <f t="shared" si="63"/>
        <v>S/I</v>
      </c>
    </row>
    <row r="170" spans="1:52" x14ac:dyDescent="0.2">
      <c r="A170" s="683">
        <f>'RESUMEN REGION'!A170</f>
        <v>0</v>
      </c>
      <c r="B170" s="683">
        <f>'RESUMEN REGION'!B170</f>
        <v>0</v>
      </c>
      <c r="C170" s="683">
        <f>'RESUMEN REGION'!C170</f>
        <v>0</v>
      </c>
      <c r="D170" s="597">
        <f>'RESUMEN REGION'!E170</f>
        <v>0</v>
      </c>
      <c r="E170" s="598" t="str">
        <f>+IFERROR(VLOOKUP(B170,'RES EVAL. INFORMES'!$B$16:$AD$181,4,FALSE),"")</f>
        <v/>
      </c>
      <c r="F170" s="601" t="str">
        <f t="shared" si="47"/>
        <v/>
      </c>
      <c r="G170" s="600">
        <f>'RESUMEN REGION'!K170</f>
        <v>0</v>
      </c>
      <c r="H170" s="93"/>
      <c r="I170" s="684" t="str">
        <f t="shared" si="48"/>
        <v/>
      </c>
      <c r="J170" s="685">
        <f>'RESUMEN REGION'!M170</f>
        <v>0</v>
      </c>
      <c r="K170" s="93"/>
      <c r="L170" s="64" t="str">
        <f t="shared" si="49"/>
        <v/>
      </c>
      <c r="M170" s="600">
        <f>'RESUMEN REGION'!I170</f>
        <v>0</v>
      </c>
      <c r="N170" s="93"/>
      <c r="O170" s="64" t="str">
        <f t="shared" si="50"/>
        <v/>
      </c>
      <c r="P170" s="601" t="str">
        <f t="shared" si="51"/>
        <v/>
      </c>
      <c r="Q170" s="601" t="str">
        <f t="shared" si="52"/>
        <v/>
      </c>
      <c r="R170" s="602" t="str">
        <f>+IFERROR(VLOOKUP($B170,'EV ADM FINANCIERA'!$B$11:$AZ$175,4,FALSE),"")</f>
        <v/>
      </c>
      <c r="S170" s="602" t="str">
        <f>+IFERROR(VLOOKUP($B170,'EV ADM FINANCIERA'!$B$11:$AZ$175,S$4,FALSE),"")</f>
        <v/>
      </c>
      <c r="T170" s="602" t="str">
        <f>+IFERROR(VLOOKUP($B170,'EV ADM FINANCIERA'!$B$11:$AZ$175,T$4,FALSE),"")</f>
        <v/>
      </c>
      <c r="U170" s="602" t="str">
        <f>+IFERROR(VLOOKUP($B170,'EV ADM FINANCIERA'!$B$11:$AZ$175,U$4,FALSE),"")</f>
        <v/>
      </c>
      <c r="V170" s="603" t="str">
        <f>+IFERROR(VLOOKUP($B170,'EV ADM FINANCIERA'!$B$11:$AZ$175,V$4,FALSE),"")</f>
        <v/>
      </c>
      <c r="W170" s="601" t="str">
        <f t="shared" si="53"/>
        <v/>
      </c>
      <c r="X170" s="275"/>
      <c r="Y170" s="276"/>
      <c r="Z170" s="605">
        <f t="shared" si="54"/>
        <v>0</v>
      </c>
      <c r="AA170" s="604" t="str">
        <f t="shared" si="46"/>
        <v/>
      </c>
      <c r="AB170" s="93"/>
      <c r="AD170" s="176" t="str">
        <f t="shared" si="55"/>
        <v/>
      </c>
      <c r="AE170" s="176" t="str">
        <f t="shared" si="56"/>
        <v/>
      </c>
      <c r="AF170" s="176" t="str">
        <f t="shared" si="57"/>
        <v/>
      </c>
      <c r="AG170" s="177" t="str">
        <f t="shared" si="58"/>
        <v/>
      </c>
      <c r="AH170" s="147" t="str">
        <f t="shared" si="59"/>
        <v/>
      </c>
      <c r="AI170" s="147"/>
      <c r="AJ170" s="147"/>
      <c r="AK170" s="147"/>
      <c r="AL170" s="147"/>
      <c r="AM170" s="147"/>
      <c r="AN170" s="147"/>
      <c r="AO170" s="147"/>
      <c r="AP170" s="147"/>
      <c r="AQ170" s="147"/>
      <c r="AW170" s="178">
        <f t="shared" si="60"/>
        <v>0</v>
      </c>
      <c r="AX170" s="178">
        <f t="shared" si="61"/>
        <v>0</v>
      </c>
      <c r="AY170" s="62" t="str">
        <f t="shared" si="62"/>
        <v/>
      </c>
      <c r="AZ170" s="122" t="str">
        <f t="shared" si="63"/>
        <v>S/I</v>
      </c>
    </row>
    <row r="171" spans="1:52" x14ac:dyDescent="0.2">
      <c r="A171" s="683">
        <f>'RESUMEN REGION'!A171</f>
        <v>0</v>
      </c>
      <c r="B171" s="683">
        <f>'RESUMEN REGION'!B171</f>
        <v>0</v>
      </c>
      <c r="C171" s="683">
        <f>'RESUMEN REGION'!C171</f>
        <v>0</v>
      </c>
      <c r="D171" s="597">
        <f>'RESUMEN REGION'!E171</f>
        <v>0</v>
      </c>
      <c r="E171" s="598" t="str">
        <f>+IFERROR(VLOOKUP(B171,'RES EVAL. INFORMES'!$B$16:$AD$181,4,FALSE),"")</f>
        <v/>
      </c>
      <c r="F171" s="601" t="str">
        <f t="shared" si="47"/>
        <v/>
      </c>
      <c r="G171" s="600">
        <f>'RESUMEN REGION'!K171</f>
        <v>0</v>
      </c>
      <c r="H171" s="93"/>
      <c r="I171" s="684" t="str">
        <f t="shared" si="48"/>
        <v/>
      </c>
      <c r="J171" s="685">
        <f>'RESUMEN REGION'!M171</f>
        <v>0</v>
      </c>
      <c r="K171" s="93"/>
      <c r="L171" s="64" t="str">
        <f t="shared" si="49"/>
        <v/>
      </c>
      <c r="M171" s="600">
        <f>'RESUMEN REGION'!I171</f>
        <v>0</v>
      </c>
      <c r="N171" s="93"/>
      <c r="O171" s="64" t="str">
        <f t="shared" si="50"/>
        <v/>
      </c>
      <c r="P171" s="601" t="str">
        <f t="shared" si="51"/>
        <v/>
      </c>
      <c r="Q171" s="601" t="str">
        <f t="shared" si="52"/>
        <v/>
      </c>
      <c r="R171" s="602" t="str">
        <f>+IFERROR(VLOOKUP($B171,'EV ADM FINANCIERA'!$B$11:$AZ$175,4,FALSE),"")</f>
        <v/>
      </c>
      <c r="S171" s="602" t="str">
        <f>+IFERROR(VLOOKUP($B171,'EV ADM FINANCIERA'!$B$11:$AZ$175,S$4,FALSE),"")</f>
        <v/>
      </c>
      <c r="T171" s="602" t="str">
        <f>+IFERROR(VLOOKUP($B171,'EV ADM FINANCIERA'!$B$11:$AZ$175,T$4,FALSE),"")</f>
        <v/>
      </c>
      <c r="U171" s="602" t="str">
        <f>+IFERROR(VLOOKUP($B171,'EV ADM FINANCIERA'!$B$11:$AZ$175,U$4,FALSE),"")</f>
        <v/>
      </c>
      <c r="V171" s="603" t="str">
        <f>+IFERROR(VLOOKUP($B171,'EV ADM FINANCIERA'!$B$11:$AZ$175,V$4,FALSE),"")</f>
        <v/>
      </c>
      <c r="W171" s="601" t="str">
        <f t="shared" si="53"/>
        <v/>
      </c>
      <c r="X171" s="275"/>
      <c r="Y171" s="276"/>
      <c r="Z171" s="605">
        <f t="shared" si="54"/>
        <v>0</v>
      </c>
      <c r="AA171" s="604" t="str">
        <f t="shared" ref="AA171:AA181" si="64">+IFERROR((Z171*$X$8+W171*$R$8+Q171*$E$8),"")</f>
        <v/>
      </c>
      <c r="AB171" s="93"/>
      <c r="AD171" s="176" t="str">
        <f t="shared" si="55"/>
        <v/>
      </c>
      <c r="AE171" s="176" t="str">
        <f t="shared" si="56"/>
        <v/>
      </c>
      <c r="AF171" s="176" t="str">
        <f t="shared" si="57"/>
        <v/>
      </c>
      <c r="AG171" s="177" t="str">
        <f t="shared" si="58"/>
        <v/>
      </c>
      <c r="AH171" s="147" t="str">
        <f t="shared" si="59"/>
        <v/>
      </c>
      <c r="AI171" s="147"/>
      <c r="AJ171" s="147"/>
      <c r="AK171" s="147"/>
      <c r="AL171" s="147"/>
      <c r="AM171" s="147"/>
      <c r="AN171" s="147"/>
      <c r="AO171" s="147"/>
      <c r="AP171" s="147"/>
      <c r="AQ171" s="147"/>
      <c r="AW171" s="178">
        <f t="shared" si="60"/>
        <v>0</v>
      </c>
      <c r="AX171" s="178">
        <f t="shared" si="61"/>
        <v>0</v>
      </c>
      <c r="AY171" s="62" t="str">
        <f t="shared" si="62"/>
        <v/>
      </c>
      <c r="AZ171" s="122" t="str">
        <f t="shared" si="63"/>
        <v>S/I</v>
      </c>
    </row>
    <row r="172" spans="1:52" x14ac:dyDescent="0.2">
      <c r="A172" s="683">
        <f>'RESUMEN REGION'!A172</f>
        <v>0</v>
      </c>
      <c r="B172" s="683">
        <f>'RESUMEN REGION'!B172</f>
        <v>0</v>
      </c>
      <c r="C172" s="683">
        <f>'RESUMEN REGION'!C172</f>
        <v>0</v>
      </c>
      <c r="D172" s="597">
        <f>'RESUMEN REGION'!E172</f>
        <v>0</v>
      </c>
      <c r="E172" s="598" t="str">
        <f>+IFERROR(VLOOKUP(B172,'RES EVAL. INFORMES'!$B$16:$AD$181,4,FALSE),"")</f>
        <v/>
      </c>
      <c r="F172" s="601" t="str">
        <f t="shared" si="47"/>
        <v/>
      </c>
      <c r="G172" s="600">
        <f>'RESUMEN REGION'!K172</f>
        <v>0</v>
      </c>
      <c r="H172" s="93"/>
      <c r="I172" s="684" t="str">
        <f t="shared" si="48"/>
        <v/>
      </c>
      <c r="J172" s="685">
        <f>'RESUMEN REGION'!M172</f>
        <v>0</v>
      </c>
      <c r="K172" s="93"/>
      <c r="L172" s="64" t="str">
        <f t="shared" si="49"/>
        <v/>
      </c>
      <c r="M172" s="600">
        <f>'RESUMEN REGION'!I172</f>
        <v>0</v>
      </c>
      <c r="N172" s="93"/>
      <c r="O172" s="64" t="str">
        <f t="shared" si="50"/>
        <v/>
      </c>
      <c r="P172" s="601" t="str">
        <f t="shared" si="51"/>
        <v/>
      </c>
      <c r="Q172" s="601" t="str">
        <f t="shared" si="52"/>
        <v/>
      </c>
      <c r="R172" s="602" t="str">
        <f>+IFERROR(VLOOKUP($B172,'EV ADM FINANCIERA'!$B$11:$AZ$175,4,FALSE),"")</f>
        <v/>
      </c>
      <c r="S172" s="602" t="str">
        <f>+IFERROR(VLOOKUP($B172,'EV ADM FINANCIERA'!$B$11:$AZ$175,S$4,FALSE),"")</f>
        <v/>
      </c>
      <c r="T172" s="602" t="str">
        <f>+IFERROR(VLOOKUP($B172,'EV ADM FINANCIERA'!$B$11:$AZ$175,T$4,FALSE),"")</f>
        <v/>
      </c>
      <c r="U172" s="602" t="str">
        <f>+IFERROR(VLOOKUP($B172,'EV ADM FINANCIERA'!$B$11:$AZ$175,U$4,FALSE),"")</f>
        <v/>
      </c>
      <c r="V172" s="603" t="str">
        <f>+IFERROR(VLOOKUP($B172,'EV ADM FINANCIERA'!$B$11:$AZ$175,V$4,FALSE),"")</f>
        <v/>
      </c>
      <c r="W172" s="601" t="str">
        <f t="shared" si="53"/>
        <v/>
      </c>
      <c r="X172" s="275"/>
      <c r="Y172" s="276"/>
      <c r="Z172" s="605">
        <f t="shared" si="54"/>
        <v>0</v>
      </c>
      <c r="AA172" s="604" t="str">
        <f t="shared" si="64"/>
        <v/>
      </c>
      <c r="AB172" s="93"/>
      <c r="AD172" s="176" t="str">
        <f t="shared" si="55"/>
        <v/>
      </c>
      <c r="AE172" s="176" t="str">
        <f t="shared" si="56"/>
        <v/>
      </c>
      <c r="AF172" s="176" t="str">
        <f t="shared" si="57"/>
        <v/>
      </c>
      <c r="AG172" s="177" t="str">
        <f t="shared" si="58"/>
        <v/>
      </c>
      <c r="AH172" s="147" t="str">
        <f t="shared" si="59"/>
        <v/>
      </c>
      <c r="AI172" s="147"/>
      <c r="AJ172" s="147"/>
      <c r="AK172" s="147"/>
      <c r="AL172" s="147"/>
      <c r="AM172" s="147"/>
      <c r="AN172" s="147"/>
      <c r="AO172" s="147"/>
      <c r="AP172" s="147"/>
      <c r="AQ172" s="147"/>
      <c r="AW172" s="178">
        <f t="shared" si="60"/>
        <v>0</v>
      </c>
      <c r="AX172" s="178">
        <f t="shared" si="61"/>
        <v>0</v>
      </c>
      <c r="AY172" s="62" t="str">
        <f t="shared" si="62"/>
        <v/>
      </c>
      <c r="AZ172" s="122" t="str">
        <f t="shared" si="63"/>
        <v>S/I</v>
      </c>
    </row>
    <row r="173" spans="1:52" x14ac:dyDescent="0.2">
      <c r="A173" s="683">
        <f>'RESUMEN REGION'!A173</f>
        <v>0</v>
      </c>
      <c r="B173" s="683">
        <f>'RESUMEN REGION'!B173</f>
        <v>0</v>
      </c>
      <c r="C173" s="683">
        <f>'RESUMEN REGION'!C173</f>
        <v>0</v>
      </c>
      <c r="D173" s="597">
        <f>'RESUMEN REGION'!E173</f>
        <v>0</v>
      </c>
      <c r="E173" s="598" t="str">
        <f>+IFERROR(VLOOKUP(B173,'RES EVAL. INFORMES'!$B$16:$AD$181,4,FALSE),"")</f>
        <v/>
      </c>
      <c r="F173" s="601" t="str">
        <f t="shared" si="47"/>
        <v/>
      </c>
      <c r="G173" s="600">
        <f>'RESUMEN REGION'!K173</f>
        <v>0</v>
      </c>
      <c r="H173" s="93"/>
      <c r="I173" s="684" t="str">
        <f t="shared" si="48"/>
        <v/>
      </c>
      <c r="J173" s="685">
        <f>'RESUMEN REGION'!M173</f>
        <v>0</v>
      </c>
      <c r="K173" s="93"/>
      <c r="L173" s="64" t="str">
        <f t="shared" si="49"/>
        <v/>
      </c>
      <c r="M173" s="600">
        <f>'RESUMEN REGION'!I173</f>
        <v>0</v>
      </c>
      <c r="N173" s="93"/>
      <c r="O173" s="64" t="str">
        <f t="shared" si="50"/>
        <v/>
      </c>
      <c r="P173" s="601" t="str">
        <f t="shared" si="51"/>
        <v/>
      </c>
      <c r="Q173" s="601" t="str">
        <f t="shared" si="52"/>
        <v/>
      </c>
      <c r="R173" s="602" t="str">
        <f>+IFERROR(VLOOKUP($B173,'EV ADM FINANCIERA'!$B$11:$AZ$175,4,FALSE),"")</f>
        <v/>
      </c>
      <c r="S173" s="602" t="str">
        <f>+IFERROR(VLOOKUP($B173,'EV ADM FINANCIERA'!$B$11:$AZ$175,S$4,FALSE),"")</f>
        <v/>
      </c>
      <c r="T173" s="602" t="str">
        <f>+IFERROR(VLOOKUP($B173,'EV ADM FINANCIERA'!$B$11:$AZ$175,T$4,FALSE),"")</f>
        <v/>
      </c>
      <c r="U173" s="602" t="str">
        <f>+IFERROR(VLOOKUP($B173,'EV ADM FINANCIERA'!$B$11:$AZ$175,U$4,FALSE),"")</f>
        <v/>
      </c>
      <c r="V173" s="603" t="str">
        <f>+IFERROR(VLOOKUP($B173,'EV ADM FINANCIERA'!$B$11:$AZ$175,V$4,FALSE),"")</f>
        <v/>
      </c>
      <c r="W173" s="601" t="str">
        <f t="shared" si="53"/>
        <v/>
      </c>
      <c r="X173" s="275"/>
      <c r="Y173" s="276"/>
      <c r="Z173" s="605">
        <f t="shared" si="54"/>
        <v>0</v>
      </c>
      <c r="AA173" s="604" t="str">
        <f t="shared" si="64"/>
        <v/>
      </c>
      <c r="AB173" s="93"/>
      <c r="AD173" s="176" t="str">
        <f t="shared" si="55"/>
        <v/>
      </c>
      <c r="AE173" s="176" t="str">
        <f t="shared" si="56"/>
        <v/>
      </c>
      <c r="AF173" s="176" t="str">
        <f t="shared" si="57"/>
        <v/>
      </c>
      <c r="AG173" s="177" t="str">
        <f t="shared" si="58"/>
        <v/>
      </c>
      <c r="AH173" s="147" t="str">
        <f t="shared" si="59"/>
        <v/>
      </c>
      <c r="AI173" s="147"/>
      <c r="AJ173" s="147"/>
      <c r="AK173" s="147"/>
      <c r="AL173" s="147"/>
      <c r="AM173" s="147"/>
      <c r="AN173" s="147"/>
      <c r="AO173" s="147"/>
      <c r="AP173" s="147"/>
      <c r="AQ173" s="147"/>
      <c r="AW173" s="178">
        <f t="shared" si="60"/>
        <v>0</v>
      </c>
      <c r="AX173" s="178">
        <f t="shared" si="61"/>
        <v>0</v>
      </c>
      <c r="AY173" s="62" t="str">
        <f t="shared" si="62"/>
        <v/>
      </c>
      <c r="AZ173" s="122" t="str">
        <f t="shared" si="63"/>
        <v>S/I</v>
      </c>
    </row>
    <row r="174" spans="1:52" x14ac:dyDescent="0.2">
      <c r="A174" s="683">
        <f>'RESUMEN REGION'!A174</f>
        <v>0</v>
      </c>
      <c r="B174" s="683">
        <f>'RESUMEN REGION'!B174</f>
        <v>0</v>
      </c>
      <c r="C174" s="683">
        <f>'RESUMEN REGION'!C174</f>
        <v>0</v>
      </c>
      <c r="D174" s="597">
        <f>'RESUMEN REGION'!E174</f>
        <v>0</v>
      </c>
      <c r="E174" s="598" t="str">
        <f>+IFERROR(VLOOKUP(B174,'RES EVAL. INFORMES'!$B$16:$AD$181,4,FALSE),"")</f>
        <v/>
      </c>
      <c r="F174" s="601" t="str">
        <f t="shared" si="47"/>
        <v/>
      </c>
      <c r="G174" s="600">
        <f>'RESUMEN REGION'!K174</f>
        <v>0</v>
      </c>
      <c r="H174" s="93"/>
      <c r="I174" s="684" t="str">
        <f t="shared" si="48"/>
        <v/>
      </c>
      <c r="J174" s="685">
        <f>'RESUMEN REGION'!M174</f>
        <v>0</v>
      </c>
      <c r="K174" s="93"/>
      <c r="L174" s="64" t="str">
        <f t="shared" si="49"/>
        <v/>
      </c>
      <c r="M174" s="600">
        <f>'RESUMEN REGION'!I174</f>
        <v>0</v>
      </c>
      <c r="N174" s="93"/>
      <c r="O174" s="64" t="str">
        <f t="shared" si="50"/>
        <v/>
      </c>
      <c r="P174" s="601" t="str">
        <f t="shared" si="51"/>
        <v/>
      </c>
      <c r="Q174" s="601" t="str">
        <f t="shared" si="52"/>
        <v/>
      </c>
      <c r="R174" s="602" t="str">
        <f>+IFERROR(VLOOKUP($B174,'EV ADM FINANCIERA'!$B$11:$AZ$175,4,FALSE),"")</f>
        <v/>
      </c>
      <c r="S174" s="602" t="str">
        <f>+IFERROR(VLOOKUP($B174,'EV ADM FINANCIERA'!$B$11:$AZ$175,S$4,FALSE),"")</f>
        <v/>
      </c>
      <c r="T174" s="602" t="str">
        <f>+IFERROR(VLOOKUP($B174,'EV ADM FINANCIERA'!$B$11:$AZ$175,T$4,FALSE),"")</f>
        <v/>
      </c>
      <c r="U174" s="602" t="str">
        <f>+IFERROR(VLOOKUP($B174,'EV ADM FINANCIERA'!$B$11:$AZ$175,U$4,FALSE),"")</f>
        <v/>
      </c>
      <c r="V174" s="603" t="str">
        <f>+IFERROR(VLOOKUP($B174,'EV ADM FINANCIERA'!$B$11:$AZ$175,V$4,FALSE),"")</f>
        <v/>
      </c>
      <c r="W174" s="601" t="str">
        <f t="shared" si="53"/>
        <v/>
      </c>
      <c r="X174" s="275"/>
      <c r="Y174" s="276"/>
      <c r="Z174" s="605">
        <f t="shared" si="54"/>
        <v>0</v>
      </c>
      <c r="AA174" s="604" t="str">
        <f t="shared" si="64"/>
        <v/>
      </c>
      <c r="AB174" s="93"/>
      <c r="AD174" s="176" t="str">
        <f t="shared" si="55"/>
        <v/>
      </c>
      <c r="AE174" s="176" t="str">
        <f t="shared" si="56"/>
        <v/>
      </c>
      <c r="AF174" s="176" t="str">
        <f t="shared" si="57"/>
        <v/>
      </c>
      <c r="AG174" s="177" t="str">
        <f t="shared" si="58"/>
        <v/>
      </c>
      <c r="AH174" s="147" t="str">
        <f t="shared" si="59"/>
        <v/>
      </c>
      <c r="AI174" s="147"/>
      <c r="AJ174" s="147"/>
      <c r="AK174" s="147"/>
      <c r="AL174" s="147"/>
      <c r="AM174" s="147"/>
      <c r="AN174" s="147"/>
      <c r="AO174" s="147"/>
      <c r="AP174" s="147"/>
      <c r="AQ174" s="147"/>
      <c r="AW174" s="178">
        <f t="shared" si="60"/>
        <v>0</v>
      </c>
      <c r="AX174" s="178">
        <f t="shared" si="61"/>
        <v>0</v>
      </c>
      <c r="AY174" s="62" t="str">
        <f t="shared" si="62"/>
        <v/>
      </c>
      <c r="AZ174" s="122" t="str">
        <f t="shared" si="63"/>
        <v>S/I</v>
      </c>
    </row>
    <row r="175" spans="1:52" x14ac:dyDescent="0.2">
      <c r="A175" s="683">
        <f>'RESUMEN REGION'!A175</f>
        <v>0</v>
      </c>
      <c r="B175" s="683">
        <f>'RESUMEN REGION'!B175</f>
        <v>0</v>
      </c>
      <c r="C175" s="683">
        <f>'RESUMEN REGION'!C175</f>
        <v>0</v>
      </c>
      <c r="D175" s="597">
        <f>'RESUMEN REGION'!E175</f>
        <v>0</v>
      </c>
      <c r="E175" s="598" t="str">
        <f>+IFERROR(VLOOKUP(B175,'RES EVAL. INFORMES'!$B$16:$AD$181,4,FALSE),"")</f>
        <v/>
      </c>
      <c r="F175" s="601" t="str">
        <f t="shared" si="47"/>
        <v/>
      </c>
      <c r="G175" s="600">
        <f>'RESUMEN REGION'!K175</f>
        <v>0</v>
      </c>
      <c r="H175" s="93"/>
      <c r="I175" s="684" t="str">
        <f t="shared" si="48"/>
        <v/>
      </c>
      <c r="J175" s="685">
        <f>'RESUMEN REGION'!M175</f>
        <v>0</v>
      </c>
      <c r="K175" s="93"/>
      <c r="L175" s="64" t="str">
        <f t="shared" si="49"/>
        <v/>
      </c>
      <c r="M175" s="600">
        <f>'RESUMEN REGION'!I175</f>
        <v>0</v>
      </c>
      <c r="N175" s="93"/>
      <c r="O175" s="64" t="str">
        <f t="shared" si="50"/>
        <v/>
      </c>
      <c r="P175" s="601" t="str">
        <f t="shared" si="51"/>
        <v/>
      </c>
      <c r="Q175" s="601" t="str">
        <f t="shared" si="52"/>
        <v/>
      </c>
      <c r="R175" s="602" t="str">
        <f>+IFERROR(VLOOKUP($B175,'EV ADM FINANCIERA'!$B$11:$AZ$175,4,FALSE),"")</f>
        <v/>
      </c>
      <c r="S175" s="602" t="str">
        <f>+IFERROR(VLOOKUP($B175,'EV ADM FINANCIERA'!$B$11:$AZ$175,S$4,FALSE),"")</f>
        <v/>
      </c>
      <c r="T175" s="602" t="str">
        <f>+IFERROR(VLOOKUP($B175,'EV ADM FINANCIERA'!$B$11:$AZ$175,T$4,FALSE),"")</f>
        <v/>
      </c>
      <c r="U175" s="602" t="str">
        <f>+IFERROR(VLOOKUP($B175,'EV ADM FINANCIERA'!$B$11:$AZ$175,U$4,FALSE),"")</f>
        <v/>
      </c>
      <c r="V175" s="603" t="str">
        <f>+IFERROR(VLOOKUP($B175,'EV ADM FINANCIERA'!$B$11:$AZ$175,V$4,FALSE),"")</f>
        <v/>
      </c>
      <c r="W175" s="601" t="str">
        <f t="shared" si="53"/>
        <v/>
      </c>
      <c r="X175" s="275"/>
      <c r="Y175" s="276"/>
      <c r="Z175" s="605">
        <f t="shared" si="54"/>
        <v>0</v>
      </c>
      <c r="AA175" s="604" t="str">
        <f t="shared" si="64"/>
        <v/>
      </c>
      <c r="AB175" s="93"/>
      <c r="AD175" s="176" t="str">
        <f t="shared" si="55"/>
        <v/>
      </c>
      <c r="AE175" s="176" t="str">
        <f t="shared" si="56"/>
        <v/>
      </c>
      <c r="AF175" s="176" t="str">
        <f t="shared" si="57"/>
        <v/>
      </c>
      <c r="AG175" s="177" t="str">
        <f t="shared" si="58"/>
        <v/>
      </c>
      <c r="AH175" s="147" t="str">
        <f t="shared" si="59"/>
        <v/>
      </c>
      <c r="AI175" s="147"/>
      <c r="AJ175" s="147"/>
      <c r="AK175" s="147"/>
      <c r="AL175" s="147"/>
      <c r="AM175" s="147"/>
      <c r="AN175" s="147"/>
      <c r="AO175" s="147"/>
      <c r="AP175" s="147"/>
      <c r="AQ175" s="147"/>
      <c r="AW175" s="178">
        <f t="shared" si="60"/>
        <v>0</v>
      </c>
      <c r="AX175" s="178">
        <f t="shared" si="61"/>
        <v>0</v>
      </c>
      <c r="AY175" s="62" t="str">
        <f t="shared" si="62"/>
        <v/>
      </c>
      <c r="AZ175" s="122" t="str">
        <f t="shared" si="63"/>
        <v>S/I</v>
      </c>
    </row>
    <row r="176" spans="1:52" x14ac:dyDescent="0.2">
      <c r="A176" s="683">
        <f>'RESUMEN REGION'!A176</f>
        <v>0</v>
      </c>
      <c r="B176" s="683">
        <f>'RESUMEN REGION'!B176</f>
        <v>0</v>
      </c>
      <c r="C176" s="683">
        <f>'RESUMEN REGION'!C176</f>
        <v>0</v>
      </c>
      <c r="D176" s="597">
        <f>'RESUMEN REGION'!E176</f>
        <v>0</v>
      </c>
      <c r="E176" s="598" t="str">
        <f>+IFERROR(VLOOKUP(B176,'RES EVAL. INFORMES'!$B$16:$AD$181,4,FALSE),"")</f>
        <v/>
      </c>
      <c r="F176" s="601" t="str">
        <f t="shared" si="47"/>
        <v/>
      </c>
      <c r="G176" s="600">
        <f>'RESUMEN REGION'!K176</f>
        <v>0</v>
      </c>
      <c r="H176" s="93"/>
      <c r="I176" s="684" t="str">
        <f t="shared" si="48"/>
        <v/>
      </c>
      <c r="J176" s="685">
        <f>'RESUMEN REGION'!M176</f>
        <v>0</v>
      </c>
      <c r="K176" s="93"/>
      <c r="L176" s="64" t="str">
        <f t="shared" si="49"/>
        <v/>
      </c>
      <c r="M176" s="600">
        <f>'RESUMEN REGION'!I176</f>
        <v>0</v>
      </c>
      <c r="N176" s="93"/>
      <c r="O176" s="64" t="str">
        <f t="shared" si="50"/>
        <v/>
      </c>
      <c r="P176" s="601" t="str">
        <f t="shared" si="51"/>
        <v/>
      </c>
      <c r="Q176" s="601" t="str">
        <f t="shared" si="52"/>
        <v/>
      </c>
      <c r="R176" s="602" t="str">
        <f>+IFERROR(VLOOKUP($B176,'EV ADM FINANCIERA'!$B$11:$AZ$175,4,FALSE),"")</f>
        <v/>
      </c>
      <c r="S176" s="602" t="str">
        <f>+IFERROR(VLOOKUP($B176,'EV ADM FINANCIERA'!$B$11:$AZ$175,S$4,FALSE),"")</f>
        <v/>
      </c>
      <c r="T176" s="602" t="str">
        <f>+IFERROR(VLOOKUP($B176,'EV ADM FINANCIERA'!$B$11:$AZ$175,T$4,FALSE),"")</f>
        <v/>
      </c>
      <c r="U176" s="602" t="str">
        <f>+IFERROR(VLOOKUP($B176,'EV ADM FINANCIERA'!$B$11:$AZ$175,U$4,FALSE),"")</f>
        <v/>
      </c>
      <c r="V176" s="603" t="str">
        <f>+IFERROR(VLOOKUP($B176,'EV ADM FINANCIERA'!$B$11:$AZ$175,V$4,FALSE),"")</f>
        <v/>
      </c>
      <c r="W176" s="601" t="str">
        <f t="shared" si="53"/>
        <v/>
      </c>
      <c r="X176" s="275"/>
      <c r="Y176" s="276"/>
      <c r="Z176" s="605">
        <f t="shared" si="54"/>
        <v>0</v>
      </c>
      <c r="AA176" s="604" t="str">
        <f t="shared" si="64"/>
        <v/>
      </c>
      <c r="AB176" s="93"/>
      <c r="AD176" s="176" t="str">
        <f t="shared" si="55"/>
        <v/>
      </c>
      <c r="AE176" s="176" t="str">
        <f t="shared" si="56"/>
        <v/>
      </c>
      <c r="AF176" s="176" t="str">
        <f t="shared" si="57"/>
        <v/>
      </c>
      <c r="AG176" s="177" t="str">
        <f t="shared" si="58"/>
        <v/>
      </c>
      <c r="AH176" s="147" t="str">
        <f t="shared" si="59"/>
        <v/>
      </c>
      <c r="AI176" s="147"/>
      <c r="AJ176" s="147"/>
      <c r="AK176" s="147"/>
      <c r="AL176" s="147"/>
      <c r="AM176" s="147"/>
      <c r="AN176" s="147"/>
      <c r="AO176" s="147"/>
      <c r="AP176" s="147"/>
      <c r="AQ176" s="147"/>
      <c r="AW176" s="178">
        <f t="shared" si="60"/>
        <v>0</v>
      </c>
      <c r="AX176" s="178">
        <f t="shared" si="61"/>
        <v>0</v>
      </c>
      <c r="AY176" s="62" t="str">
        <f t="shared" si="62"/>
        <v/>
      </c>
      <c r="AZ176" s="122" t="str">
        <f t="shared" si="63"/>
        <v>S/I</v>
      </c>
    </row>
    <row r="177" spans="1:52" x14ac:dyDescent="0.2">
      <c r="A177" s="683">
        <f>'RESUMEN REGION'!A177</f>
        <v>0</v>
      </c>
      <c r="B177" s="683">
        <f>'RESUMEN REGION'!B177</f>
        <v>0</v>
      </c>
      <c r="C177" s="683">
        <f>'RESUMEN REGION'!C177</f>
        <v>0</v>
      </c>
      <c r="D177" s="597">
        <f>'RESUMEN REGION'!E177</f>
        <v>0</v>
      </c>
      <c r="E177" s="598" t="str">
        <f>+IFERROR(VLOOKUP(B177,'RES EVAL. INFORMES'!$B$16:$AD$181,4,FALSE),"")</f>
        <v/>
      </c>
      <c r="F177" s="601" t="str">
        <f t="shared" si="47"/>
        <v/>
      </c>
      <c r="G177" s="600">
        <f>'RESUMEN REGION'!K177</f>
        <v>0</v>
      </c>
      <c r="H177" s="93"/>
      <c r="I177" s="684" t="str">
        <f t="shared" si="48"/>
        <v/>
      </c>
      <c r="J177" s="685">
        <f>'RESUMEN REGION'!M177</f>
        <v>0</v>
      </c>
      <c r="K177" s="93"/>
      <c r="L177" s="64" t="str">
        <f t="shared" si="49"/>
        <v/>
      </c>
      <c r="M177" s="600">
        <f>'RESUMEN REGION'!I177</f>
        <v>0</v>
      </c>
      <c r="N177" s="93"/>
      <c r="O177" s="64" t="str">
        <f t="shared" si="50"/>
        <v/>
      </c>
      <c r="P177" s="601" t="str">
        <f t="shared" si="51"/>
        <v/>
      </c>
      <c r="Q177" s="601" t="str">
        <f t="shared" si="52"/>
        <v/>
      </c>
      <c r="R177" s="602" t="str">
        <f>+IFERROR(VLOOKUP($B177,'EV ADM FINANCIERA'!$B$11:$AZ$175,4,FALSE),"")</f>
        <v/>
      </c>
      <c r="S177" s="602" t="str">
        <f>+IFERROR(VLOOKUP($B177,'EV ADM FINANCIERA'!$B$11:$AZ$175,S$4,FALSE),"")</f>
        <v/>
      </c>
      <c r="T177" s="602" t="str">
        <f>+IFERROR(VLOOKUP($B177,'EV ADM FINANCIERA'!$B$11:$AZ$175,T$4,FALSE),"")</f>
        <v/>
      </c>
      <c r="U177" s="602" t="str">
        <f>+IFERROR(VLOOKUP($B177,'EV ADM FINANCIERA'!$B$11:$AZ$175,U$4,FALSE),"")</f>
        <v/>
      </c>
      <c r="V177" s="603" t="str">
        <f>+IFERROR(VLOOKUP($B177,'EV ADM FINANCIERA'!$B$11:$AZ$175,V$4,FALSE),"")</f>
        <v/>
      </c>
      <c r="W177" s="601" t="str">
        <f t="shared" si="53"/>
        <v/>
      </c>
      <c r="X177" s="275"/>
      <c r="Y177" s="276"/>
      <c r="Z177" s="605">
        <f t="shared" si="54"/>
        <v>0</v>
      </c>
      <c r="AA177" s="604" t="str">
        <f t="shared" si="64"/>
        <v/>
      </c>
      <c r="AB177" s="93"/>
      <c r="AD177" s="176" t="str">
        <f t="shared" si="55"/>
        <v/>
      </c>
      <c r="AE177" s="176" t="str">
        <f t="shared" si="56"/>
        <v/>
      </c>
      <c r="AF177" s="176" t="str">
        <f t="shared" si="57"/>
        <v/>
      </c>
      <c r="AG177" s="177" t="str">
        <f t="shared" si="58"/>
        <v/>
      </c>
      <c r="AH177" s="147" t="str">
        <f t="shared" si="59"/>
        <v/>
      </c>
      <c r="AI177" s="147"/>
      <c r="AJ177" s="147"/>
      <c r="AK177" s="147"/>
      <c r="AL177" s="147"/>
      <c r="AM177" s="147"/>
      <c r="AN177" s="147"/>
      <c r="AO177" s="147"/>
      <c r="AP177" s="147"/>
      <c r="AQ177" s="147"/>
      <c r="AW177" s="178">
        <f t="shared" si="60"/>
        <v>0</v>
      </c>
      <c r="AX177" s="178">
        <f t="shared" si="61"/>
        <v>0</v>
      </c>
      <c r="AY177" s="62" t="str">
        <f t="shared" si="62"/>
        <v/>
      </c>
      <c r="AZ177" s="122" t="str">
        <f t="shared" si="63"/>
        <v>S/I</v>
      </c>
    </row>
    <row r="178" spans="1:52" x14ac:dyDescent="0.2">
      <c r="A178" s="683">
        <f>'RESUMEN REGION'!A178</f>
        <v>0</v>
      </c>
      <c r="B178" s="683">
        <f>'RESUMEN REGION'!B178</f>
        <v>0</v>
      </c>
      <c r="C178" s="683">
        <f>'RESUMEN REGION'!C178</f>
        <v>0</v>
      </c>
      <c r="D178" s="597">
        <f>'RESUMEN REGION'!E178</f>
        <v>0</v>
      </c>
      <c r="E178" s="598" t="str">
        <f>+IFERROR(VLOOKUP(B178,'RES EVAL. INFORMES'!$B$16:$AD$181,4,FALSE),"")</f>
        <v/>
      </c>
      <c r="F178" s="601" t="str">
        <f t="shared" si="47"/>
        <v/>
      </c>
      <c r="G178" s="600">
        <f>'RESUMEN REGION'!K178</f>
        <v>0</v>
      </c>
      <c r="H178" s="93"/>
      <c r="I178" s="684" t="str">
        <f t="shared" si="48"/>
        <v/>
      </c>
      <c r="J178" s="685">
        <f>'RESUMEN REGION'!M178</f>
        <v>0</v>
      </c>
      <c r="K178" s="93"/>
      <c r="L178" s="64" t="str">
        <f t="shared" si="49"/>
        <v/>
      </c>
      <c r="M178" s="600">
        <f>'RESUMEN REGION'!I178</f>
        <v>0</v>
      </c>
      <c r="N178" s="93"/>
      <c r="O178" s="64" t="str">
        <f t="shared" si="50"/>
        <v/>
      </c>
      <c r="P178" s="601" t="str">
        <f t="shared" si="51"/>
        <v/>
      </c>
      <c r="Q178" s="601" t="str">
        <f t="shared" si="52"/>
        <v/>
      </c>
      <c r="R178" s="602" t="str">
        <f>+IFERROR(VLOOKUP($B178,'EV ADM FINANCIERA'!$B$11:$AZ$175,4,FALSE),"")</f>
        <v/>
      </c>
      <c r="S178" s="602" t="str">
        <f>+IFERROR(VLOOKUP($B178,'EV ADM FINANCIERA'!$B$11:$AZ$175,S$4,FALSE),"")</f>
        <v/>
      </c>
      <c r="T178" s="602" t="str">
        <f>+IFERROR(VLOOKUP($B178,'EV ADM FINANCIERA'!$B$11:$AZ$175,T$4,FALSE),"")</f>
        <v/>
      </c>
      <c r="U178" s="602" t="str">
        <f>+IFERROR(VLOOKUP($B178,'EV ADM FINANCIERA'!$B$11:$AZ$175,U$4,FALSE),"")</f>
        <v/>
      </c>
      <c r="V178" s="603" t="str">
        <f>+IFERROR(VLOOKUP($B178,'EV ADM FINANCIERA'!$B$11:$AZ$175,V$4,FALSE),"")</f>
        <v/>
      </c>
      <c r="W178" s="601" t="str">
        <f t="shared" si="53"/>
        <v/>
      </c>
      <c r="X178" s="275"/>
      <c r="Y178" s="276"/>
      <c r="Z178" s="605">
        <f t="shared" si="54"/>
        <v>0</v>
      </c>
      <c r="AA178" s="604" t="str">
        <f t="shared" si="64"/>
        <v/>
      </c>
      <c r="AB178" s="93"/>
      <c r="AD178" s="176" t="str">
        <f t="shared" si="55"/>
        <v/>
      </c>
      <c r="AE178" s="176" t="str">
        <f t="shared" si="56"/>
        <v/>
      </c>
      <c r="AF178" s="176" t="str">
        <f t="shared" si="57"/>
        <v/>
      </c>
      <c r="AG178" s="177" t="str">
        <f t="shared" si="58"/>
        <v/>
      </c>
      <c r="AH178" s="147" t="str">
        <f t="shared" si="59"/>
        <v/>
      </c>
      <c r="AI178" s="147"/>
      <c r="AJ178" s="147"/>
      <c r="AK178" s="147"/>
      <c r="AL178" s="147"/>
      <c r="AM178" s="147"/>
      <c r="AN178" s="147"/>
      <c r="AO178" s="147"/>
      <c r="AP178" s="147"/>
      <c r="AQ178" s="147"/>
      <c r="AW178" s="178">
        <f t="shared" si="60"/>
        <v>0</v>
      </c>
      <c r="AX178" s="178">
        <f t="shared" si="61"/>
        <v>0</v>
      </c>
      <c r="AY178" s="62" t="str">
        <f t="shared" si="62"/>
        <v/>
      </c>
      <c r="AZ178" s="122" t="str">
        <f t="shared" si="63"/>
        <v>S/I</v>
      </c>
    </row>
    <row r="179" spans="1:52" x14ac:dyDescent="0.2">
      <c r="A179" s="683">
        <f>'RESUMEN REGION'!A179</f>
        <v>0</v>
      </c>
      <c r="B179" s="683">
        <f>'RESUMEN REGION'!B179</f>
        <v>0</v>
      </c>
      <c r="C179" s="683">
        <f>'RESUMEN REGION'!C179</f>
        <v>0</v>
      </c>
      <c r="D179" s="597">
        <f>'RESUMEN REGION'!E179</f>
        <v>0</v>
      </c>
      <c r="E179" s="598" t="str">
        <f>+IFERROR(VLOOKUP(B179,'RES EVAL. INFORMES'!$B$16:$AD$181,4,FALSE),"")</f>
        <v/>
      </c>
      <c r="F179" s="601" t="str">
        <f t="shared" si="47"/>
        <v/>
      </c>
      <c r="G179" s="600">
        <f>'RESUMEN REGION'!K179</f>
        <v>0</v>
      </c>
      <c r="H179" s="93"/>
      <c r="I179" s="684" t="str">
        <f t="shared" si="48"/>
        <v/>
      </c>
      <c r="J179" s="685">
        <f>'RESUMEN REGION'!M179</f>
        <v>0</v>
      </c>
      <c r="K179" s="93"/>
      <c r="L179" s="64" t="str">
        <f t="shared" si="49"/>
        <v/>
      </c>
      <c r="M179" s="600">
        <f>'RESUMEN REGION'!I179</f>
        <v>0</v>
      </c>
      <c r="N179" s="93"/>
      <c r="O179" s="64" t="str">
        <f t="shared" si="50"/>
        <v/>
      </c>
      <c r="P179" s="601" t="str">
        <f t="shared" si="51"/>
        <v/>
      </c>
      <c r="Q179" s="601" t="str">
        <f t="shared" si="52"/>
        <v/>
      </c>
      <c r="R179" s="602" t="str">
        <f>+IFERROR(VLOOKUP($B179,'EV ADM FINANCIERA'!$B$11:$AZ$175,4,FALSE),"")</f>
        <v/>
      </c>
      <c r="S179" s="602" t="str">
        <f>+IFERROR(VLOOKUP($B179,'EV ADM FINANCIERA'!$B$11:$AZ$175,S$4,FALSE),"")</f>
        <v/>
      </c>
      <c r="T179" s="602" t="str">
        <f>+IFERROR(VLOOKUP($B179,'EV ADM FINANCIERA'!$B$11:$AZ$175,T$4,FALSE),"")</f>
        <v/>
      </c>
      <c r="U179" s="602" t="str">
        <f>+IFERROR(VLOOKUP($B179,'EV ADM FINANCIERA'!$B$11:$AZ$175,U$4,FALSE),"")</f>
        <v/>
      </c>
      <c r="V179" s="603" t="str">
        <f>+IFERROR(VLOOKUP($B179,'EV ADM FINANCIERA'!$B$11:$AZ$175,V$4,FALSE),"")</f>
        <v/>
      </c>
      <c r="W179" s="601" t="str">
        <f t="shared" si="53"/>
        <v/>
      </c>
      <c r="X179" s="275"/>
      <c r="Y179" s="276"/>
      <c r="Z179" s="605">
        <f t="shared" si="54"/>
        <v>0</v>
      </c>
      <c r="AA179" s="604" t="str">
        <f t="shared" si="64"/>
        <v/>
      </c>
      <c r="AB179" s="93"/>
      <c r="AD179" s="176" t="str">
        <f t="shared" si="55"/>
        <v/>
      </c>
      <c r="AE179" s="176" t="str">
        <f t="shared" si="56"/>
        <v/>
      </c>
      <c r="AF179" s="176" t="str">
        <f t="shared" si="57"/>
        <v/>
      </c>
      <c r="AG179" s="177" t="str">
        <f t="shared" si="58"/>
        <v/>
      </c>
      <c r="AH179" s="147" t="str">
        <f t="shared" si="59"/>
        <v/>
      </c>
      <c r="AI179" s="147"/>
      <c r="AJ179" s="147"/>
      <c r="AK179" s="147"/>
      <c r="AL179" s="147"/>
      <c r="AM179" s="147"/>
      <c r="AN179" s="147"/>
      <c r="AO179" s="147"/>
      <c r="AP179" s="147"/>
      <c r="AQ179" s="147"/>
      <c r="AW179" s="178">
        <f t="shared" si="60"/>
        <v>0</v>
      </c>
      <c r="AX179" s="178">
        <f t="shared" si="61"/>
        <v>0</v>
      </c>
      <c r="AY179" s="62" t="str">
        <f t="shared" si="62"/>
        <v/>
      </c>
      <c r="AZ179" s="122" t="str">
        <f t="shared" si="63"/>
        <v>S/I</v>
      </c>
    </row>
    <row r="180" spans="1:52" x14ac:dyDescent="0.2">
      <c r="A180" s="683">
        <f>'RESUMEN REGION'!A180</f>
        <v>0</v>
      </c>
      <c r="B180" s="683">
        <f>'RESUMEN REGION'!B180</f>
        <v>0</v>
      </c>
      <c r="C180" s="683">
        <f>'RESUMEN REGION'!C180</f>
        <v>0</v>
      </c>
      <c r="D180" s="597">
        <f>'RESUMEN REGION'!E180</f>
        <v>0</v>
      </c>
      <c r="E180" s="598" t="str">
        <f>+IFERROR(VLOOKUP(B180,'RES EVAL. INFORMES'!$B$16:$AD$181,4,FALSE),"")</f>
        <v/>
      </c>
      <c r="F180" s="601" t="str">
        <f t="shared" si="47"/>
        <v/>
      </c>
      <c r="G180" s="600">
        <f>'RESUMEN REGION'!K180</f>
        <v>0</v>
      </c>
      <c r="H180" s="93"/>
      <c r="I180" s="684" t="str">
        <f t="shared" si="48"/>
        <v/>
      </c>
      <c r="J180" s="685">
        <f>'RESUMEN REGION'!M180</f>
        <v>0</v>
      </c>
      <c r="K180" s="93"/>
      <c r="L180" s="64" t="str">
        <f t="shared" si="49"/>
        <v/>
      </c>
      <c r="M180" s="600">
        <f>'RESUMEN REGION'!I180</f>
        <v>0</v>
      </c>
      <c r="N180" s="93"/>
      <c r="O180" s="64" t="str">
        <f t="shared" si="50"/>
        <v/>
      </c>
      <c r="P180" s="601" t="str">
        <f t="shared" si="51"/>
        <v/>
      </c>
      <c r="Q180" s="601" t="str">
        <f t="shared" si="52"/>
        <v/>
      </c>
      <c r="R180" s="602" t="str">
        <f>+IFERROR(VLOOKUP($B180,'EV ADM FINANCIERA'!$B$11:$AZ$175,4,FALSE),"")</f>
        <v/>
      </c>
      <c r="S180" s="602" t="str">
        <f>+IFERROR(VLOOKUP($B180,'EV ADM FINANCIERA'!$B$11:$AZ$175,S$4,FALSE),"")</f>
        <v/>
      </c>
      <c r="T180" s="602" t="str">
        <f>+IFERROR(VLOOKUP($B180,'EV ADM FINANCIERA'!$B$11:$AZ$175,T$4,FALSE),"")</f>
        <v/>
      </c>
      <c r="U180" s="602" t="str">
        <f>+IFERROR(VLOOKUP($B180,'EV ADM FINANCIERA'!$B$11:$AZ$175,U$4,FALSE),"")</f>
        <v/>
      </c>
      <c r="V180" s="603" t="str">
        <f>+IFERROR(VLOOKUP($B180,'EV ADM FINANCIERA'!$B$11:$AZ$175,V$4,FALSE),"")</f>
        <v/>
      </c>
      <c r="W180" s="601" t="str">
        <f t="shared" si="53"/>
        <v/>
      </c>
      <c r="X180" s="275"/>
      <c r="Y180" s="276"/>
      <c r="Z180" s="605">
        <f t="shared" si="54"/>
        <v>0</v>
      </c>
      <c r="AA180" s="604" t="str">
        <f t="shared" si="64"/>
        <v/>
      </c>
      <c r="AB180" s="93"/>
      <c r="AD180" s="176" t="str">
        <f t="shared" si="55"/>
        <v/>
      </c>
      <c r="AE180" s="176" t="str">
        <f t="shared" si="56"/>
        <v/>
      </c>
      <c r="AF180" s="176" t="str">
        <f t="shared" si="57"/>
        <v/>
      </c>
      <c r="AG180" s="177" t="str">
        <f t="shared" si="58"/>
        <v/>
      </c>
      <c r="AH180" s="147" t="str">
        <f t="shared" si="59"/>
        <v/>
      </c>
      <c r="AI180" s="147"/>
      <c r="AJ180" s="147"/>
      <c r="AK180" s="147"/>
      <c r="AL180" s="147"/>
      <c r="AM180" s="147"/>
      <c r="AN180" s="147"/>
      <c r="AO180" s="147"/>
      <c r="AP180" s="147"/>
      <c r="AQ180" s="147"/>
      <c r="AW180" s="178">
        <f t="shared" si="60"/>
        <v>0</v>
      </c>
      <c r="AX180" s="178">
        <f t="shared" si="61"/>
        <v>0</v>
      </c>
      <c r="AY180" s="62" t="str">
        <f t="shared" si="62"/>
        <v/>
      </c>
      <c r="AZ180" s="122" t="str">
        <f t="shared" si="63"/>
        <v>S/I</v>
      </c>
    </row>
    <row r="181" spans="1:52" x14ac:dyDescent="0.2">
      <c r="A181" s="683">
        <f>'RESUMEN REGION'!A181</f>
        <v>0</v>
      </c>
      <c r="B181" s="683">
        <f>'RESUMEN REGION'!B181</f>
        <v>0</v>
      </c>
      <c r="C181" s="683">
        <f>'RESUMEN REGION'!C181</f>
        <v>0</v>
      </c>
      <c r="D181" s="597">
        <f>'RESUMEN REGION'!E181</f>
        <v>0</v>
      </c>
      <c r="E181" s="598" t="str">
        <f>+IFERROR(VLOOKUP(B181,'RES EVAL. INFORMES'!$B$16:$AD$181,4,FALSE),"")</f>
        <v/>
      </c>
      <c r="F181" s="601" t="str">
        <f t="shared" si="47"/>
        <v/>
      </c>
      <c r="G181" s="600">
        <f>'RESUMEN REGION'!K181</f>
        <v>0</v>
      </c>
      <c r="H181" s="93"/>
      <c r="I181" s="684" t="str">
        <f t="shared" si="48"/>
        <v/>
      </c>
      <c r="J181" s="685">
        <f>'RESUMEN REGION'!M181</f>
        <v>0</v>
      </c>
      <c r="K181" s="93"/>
      <c r="L181" s="64" t="str">
        <f t="shared" si="49"/>
        <v/>
      </c>
      <c r="M181" s="600">
        <f>'RESUMEN REGION'!I181</f>
        <v>0</v>
      </c>
      <c r="N181" s="93"/>
      <c r="O181" s="64" t="str">
        <f t="shared" si="50"/>
        <v/>
      </c>
      <c r="P181" s="601" t="str">
        <f t="shared" si="51"/>
        <v/>
      </c>
      <c r="Q181" s="601" t="str">
        <f t="shared" si="52"/>
        <v/>
      </c>
      <c r="R181" s="602" t="str">
        <f>+IFERROR(VLOOKUP($B181,'EV ADM FINANCIERA'!$B$11:$AZ$175,4,FALSE),"")</f>
        <v/>
      </c>
      <c r="S181" s="602" t="str">
        <f>+IFERROR(VLOOKUP($B181,'EV ADM FINANCIERA'!$B$11:$AZ$175,S$4,FALSE),"")</f>
        <v/>
      </c>
      <c r="T181" s="602" t="str">
        <f>+IFERROR(VLOOKUP($B181,'EV ADM FINANCIERA'!$B$11:$AZ$175,T$4,FALSE),"")</f>
        <v/>
      </c>
      <c r="U181" s="602" t="str">
        <f>+IFERROR(VLOOKUP($B181,'EV ADM FINANCIERA'!$B$11:$AZ$175,U$4,FALSE),"")</f>
        <v/>
      </c>
      <c r="V181" s="603" t="str">
        <f>+IFERROR(VLOOKUP($B181,'EV ADM FINANCIERA'!$B$11:$AZ$175,V$4,FALSE),"")</f>
        <v/>
      </c>
      <c r="W181" s="601" t="str">
        <f t="shared" si="53"/>
        <v/>
      </c>
      <c r="X181" s="275"/>
      <c r="Y181" s="276"/>
      <c r="Z181" s="605">
        <f t="shared" si="54"/>
        <v>0</v>
      </c>
      <c r="AA181" s="604" t="str">
        <f t="shared" si="64"/>
        <v/>
      </c>
      <c r="AB181" s="93"/>
      <c r="AD181" s="176" t="str">
        <f t="shared" si="55"/>
        <v/>
      </c>
      <c r="AE181" s="176" t="str">
        <f t="shared" si="56"/>
        <v/>
      </c>
      <c r="AF181" s="176" t="str">
        <f t="shared" si="57"/>
        <v/>
      </c>
      <c r="AG181" s="177" t="str">
        <f t="shared" si="58"/>
        <v/>
      </c>
      <c r="AH181" s="147" t="str">
        <f t="shared" si="59"/>
        <v/>
      </c>
      <c r="AI181" s="147"/>
      <c r="AJ181" s="147"/>
      <c r="AK181" s="147"/>
      <c r="AL181" s="147"/>
      <c r="AM181" s="147"/>
      <c r="AN181" s="147"/>
      <c r="AO181" s="147"/>
      <c r="AP181" s="147"/>
      <c r="AQ181" s="147"/>
      <c r="AW181" s="178">
        <f t="shared" si="60"/>
        <v>0</v>
      </c>
      <c r="AX181" s="178">
        <f t="shared" si="61"/>
        <v>0</v>
      </c>
      <c r="AY181" s="62" t="str">
        <f t="shared" si="62"/>
        <v/>
      </c>
      <c r="AZ181" s="122" t="str">
        <f t="shared" si="63"/>
        <v>S/I</v>
      </c>
    </row>
    <row r="182" spans="1:52" x14ac:dyDescent="0.2"/>
    <row r="183" spans="1:52" x14ac:dyDescent="0.2"/>
  </sheetData>
  <sheetProtection algorithmName="SHA-512" hashValue="XfRE7I9/F70je2JppZ4pibH8u8QavT8YiL5IeB9tUXGJxkpoBbu8pzdZe7xj4tmAvyB40WhHLGDqP0qpAx7UxQ==" saltValue="i966YM4v5O5wdEoBXJ552Q==" spinCount="100000" sheet="1" formatCells="0" formatColumns="0" formatRows="0" autoFilter="0"/>
  <mergeCells count="53">
    <mergeCell ref="X9:AA9"/>
    <mergeCell ref="A2:V2"/>
    <mergeCell ref="E5:F6"/>
    <mergeCell ref="G5:P5"/>
    <mergeCell ref="E9:Q9"/>
    <mergeCell ref="R9:W9"/>
    <mergeCell ref="X10:Z10"/>
    <mergeCell ref="AA10:AA13"/>
    <mergeCell ref="E11:F12"/>
    <mergeCell ref="G11:P12"/>
    <mergeCell ref="Q11:Q13"/>
    <mergeCell ref="R11:V12"/>
    <mergeCell ref="W11:W13"/>
    <mergeCell ref="X11:Y12"/>
    <mergeCell ref="Z11:Z13"/>
    <mergeCell ref="E13:F13"/>
    <mergeCell ref="X18:Y18"/>
    <mergeCell ref="G13:P13"/>
    <mergeCell ref="R13:V13"/>
    <mergeCell ref="X13:Y13"/>
    <mergeCell ref="AB13:AB14"/>
    <mergeCell ref="G14:I14"/>
    <mergeCell ref="M14:O14"/>
    <mergeCell ref="X14:Y14"/>
    <mergeCell ref="J14:L14"/>
    <mergeCell ref="C15:D15"/>
    <mergeCell ref="X15:Y15"/>
    <mergeCell ref="C16:D16"/>
    <mergeCell ref="X16:Y16"/>
    <mergeCell ref="X17:Y17"/>
    <mergeCell ref="X30:Y30"/>
    <mergeCell ref="X19:Y19"/>
    <mergeCell ref="X20:Y20"/>
    <mergeCell ref="X21:Y21"/>
    <mergeCell ref="X22:Y22"/>
    <mergeCell ref="X23:Y23"/>
    <mergeCell ref="X24:Y24"/>
    <mergeCell ref="X25:Y25"/>
    <mergeCell ref="X26:Y26"/>
    <mergeCell ref="X27:Y27"/>
    <mergeCell ref="X28:Y28"/>
    <mergeCell ref="X29:Y29"/>
    <mergeCell ref="X37:Y37"/>
    <mergeCell ref="X38:Y38"/>
    <mergeCell ref="X39:Y39"/>
    <mergeCell ref="X40:Y40"/>
    <mergeCell ref="X41:Y41"/>
    <mergeCell ref="X36:Y36"/>
    <mergeCell ref="X31:Y31"/>
    <mergeCell ref="X32:Y32"/>
    <mergeCell ref="X33:Y33"/>
    <mergeCell ref="X34:Y34"/>
    <mergeCell ref="X35:Y35"/>
  </mergeCells>
  <conditionalFormatting sqref="B14:D14">
    <cfRule type="cellIs" dxfId="168" priority="68" stopIfTrue="1" operator="equal">
      <formula>0</formula>
    </cfRule>
  </conditionalFormatting>
  <conditionalFormatting sqref="C5:C6">
    <cfRule type="cellIs" dxfId="167" priority="64" stopIfTrue="1" operator="equal">
      <formula>"X"</formula>
    </cfRule>
    <cfRule type="cellIs" dxfId="166" priority="65" stopIfTrue="1" operator="equal">
      <formula>0</formula>
    </cfRule>
  </conditionalFormatting>
  <conditionalFormatting sqref="C7">
    <cfRule type="cellIs" dxfId="165" priority="9" stopIfTrue="1" operator="equal">
      <formula>0</formula>
    </cfRule>
  </conditionalFormatting>
  <conditionalFormatting sqref="E5 B5:B7 B9 B11:B12 D12 AD15:AF15 A15:B16 G16:H16 J16:K16 M16:N16 A17:D181">
    <cfRule type="cellIs" dxfId="164" priority="67" stopIfTrue="1" operator="equal">
      <formula>0</formula>
    </cfRule>
  </conditionalFormatting>
  <conditionalFormatting sqref="E16">
    <cfRule type="cellIs" dxfId="163" priority="29" stopIfTrue="1" operator="between">
      <formula>3.99999999999999</formula>
      <formula>0.00000000001</formula>
    </cfRule>
    <cfRule type="cellIs" dxfId="162" priority="30" stopIfTrue="1" operator="between">
      <formula>4</formula>
      <formula>4.99999999999</formula>
    </cfRule>
  </conditionalFormatting>
  <conditionalFormatting sqref="E17:F181">
    <cfRule type="cellIs" dxfId="161" priority="31" stopIfTrue="1" operator="between">
      <formula>0.000001</formula>
      <formula>0.4999999</formula>
    </cfRule>
    <cfRule type="cellIs" dxfId="160" priority="32" stopIfTrue="1" operator="between">
      <formula>0.9</formula>
      <formula>1</formula>
    </cfRule>
  </conditionalFormatting>
  <conditionalFormatting sqref="G5">
    <cfRule type="cellIs" dxfId="159" priority="38" stopIfTrue="1" operator="equal">
      <formula>"X"</formula>
    </cfRule>
    <cfRule type="cellIs" dxfId="158" priority="39" stopIfTrue="1" operator="equal">
      <formula>0</formula>
    </cfRule>
  </conditionalFormatting>
  <conditionalFormatting sqref="G17:G181">
    <cfRule type="cellIs" dxfId="157" priority="55" stopIfTrue="1" operator="equal">
      <formula>0</formula>
    </cfRule>
  </conditionalFormatting>
  <conditionalFormatting sqref="G15:O15">
    <cfRule type="cellIs" dxfId="156" priority="59" stopIfTrue="1" operator="equal">
      <formula>$AD$15</formula>
    </cfRule>
    <cfRule type="cellIs" dxfId="155" priority="60" stopIfTrue="1" operator="equal">
      <formula>0</formula>
    </cfRule>
  </conditionalFormatting>
  <conditionalFormatting sqref="H17:H181">
    <cfRule type="containsBlanks" dxfId="154" priority="35">
      <formula>LEN(TRIM(H17))=0</formula>
    </cfRule>
  </conditionalFormatting>
  <conditionalFormatting sqref="I16:I181">
    <cfRule type="cellIs" dxfId="153" priority="52" stopIfTrue="1" operator="lessThan">
      <formula>0.9</formula>
    </cfRule>
    <cfRule type="cellIs" dxfId="152" priority="53" stopIfTrue="1" operator="greaterThan">
      <formula>1.1</formula>
    </cfRule>
    <cfRule type="cellIs" dxfId="151" priority="54" stopIfTrue="1" operator="equal">
      <formula>1</formula>
    </cfRule>
  </conditionalFormatting>
  <conditionalFormatting sqref="J17:J181">
    <cfRule type="cellIs" dxfId="150" priority="48" stopIfTrue="1" operator="equal">
      <formula>0</formula>
    </cfRule>
  </conditionalFormatting>
  <conditionalFormatting sqref="K17:K181">
    <cfRule type="containsBlanks" dxfId="149" priority="34">
      <formula>LEN(TRIM(K17))=0</formula>
    </cfRule>
  </conditionalFormatting>
  <conditionalFormatting sqref="L16">
    <cfRule type="cellIs" dxfId="148" priority="5" stopIfTrue="1" operator="lessThan">
      <formula>0.9</formula>
    </cfRule>
    <cfRule type="cellIs" dxfId="147" priority="6" stopIfTrue="1" operator="greaterThan">
      <formula>1.1</formula>
    </cfRule>
    <cfRule type="cellIs" dxfId="146" priority="7" stopIfTrue="1" operator="equal">
      <formula>1</formula>
    </cfRule>
  </conditionalFormatting>
  <conditionalFormatting sqref="L17:L181">
    <cfRule type="cellIs" dxfId="145" priority="8" stopIfTrue="1" operator="equal">
      <formula>"s/i"</formula>
    </cfRule>
  </conditionalFormatting>
  <conditionalFormatting sqref="M17:M181">
    <cfRule type="cellIs" dxfId="144" priority="46" stopIfTrue="1" operator="equal">
      <formula>0</formula>
    </cfRule>
  </conditionalFormatting>
  <conditionalFormatting sqref="N17:N181">
    <cfRule type="containsBlanks" dxfId="143" priority="33">
      <formula>LEN(TRIM(N17))=0</formula>
    </cfRule>
  </conditionalFormatting>
  <conditionalFormatting sqref="O16">
    <cfRule type="cellIs" dxfId="142" priority="2" stopIfTrue="1" operator="lessThan">
      <formula>0.9</formula>
    </cfRule>
    <cfRule type="cellIs" dxfId="141" priority="3" stopIfTrue="1" operator="greaterThan">
      <formula>1.1</formula>
    </cfRule>
    <cfRule type="cellIs" dxfId="140" priority="4" stopIfTrue="1" operator="equal">
      <formula>1</formula>
    </cfRule>
  </conditionalFormatting>
  <conditionalFormatting sqref="O17:O181">
    <cfRule type="cellIs" dxfId="139" priority="47" stopIfTrue="1" operator="equal">
      <formula>"s/i"</formula>
    </cfRule>
  </conditionalFormatting>
  <conditionalFormatting sqref="P17:Q181">
    <cfRule type="cellIs" dxfId="138" priority="25" stopIfTrue="1" operator="between">
      <formula>0.000001</formula>
      <formula>0.4999999</formula>
    </cfRule>
    <cfRule type="cellIs" dxfId="137" priority="26" stopIfTrue="1" operator="between">
      <formula>0.9</formula>
      <formula>1</formula>
    </cfRule>
  </conditionalFormatting>
  <conditionalFormatting sqref="R5:R6">
    <cfRule type="cellIs" dxfId="136" priority="10" stopIfTrue="1" operator="equal">
      <formula>"X"</formula>
    </cfRule>
    <cfRule type="cellIs" dxfId="135" priority="11" stopIfTrue="1" operator="equal">
      <formula>0</formula>
    </cfRule>
  </conditionalFormatting>
  <conditionalFormatting sqref="V17:V181">
    <cfRule type="cellIs" dxfId="134" priority="63" stopIfTrue="1" operator="equal">
      <formula>"si"</formula>
    </cfRule>
  </conditionalFormatting>
  <conditionalFormatting sqref="W17:W181">
    <cfRule type="cellIs" dxfId="133" priority="21" stopIfTrue="1" operator="between">
      <formula>0.000001</formula>
      <formula>0.4999999</formula>
    </cfRule>
    <cfRule type="cellIs" dxfId="132" priority="22" stopIfTrue="1" operator="between">
      <formula>0.9</formula>
      <formula>1</formula>
    </cfRule>
  </conditionalFormatting>
  <conditionalFormatting sqref="X16:X181">
    <cfRule type="cellIs" dxfId="131" priority="14" stopIfTrue="1" operator="equal">
      <formula>0</formula>
    </cfRule>
  </conditionalFormatting>
  <conditionalFormatting sqref="X17:Y181">
    <cfRule type="containsBlanks" dxfId="130" priority="1">
      <formula>LEN(TRIM(X17))=0</formula>
    </cfRule>
  </conditionalFormatting>
  <conditionalFormatting sqref="Z17:AA181">
    <cfRule type="cellIs" dxfId="129" priority="15" stopIfTrue="1" operator="between">
      <formula>0.000001</formula>
      <formula>0.4999999</formula>
    </cfRule>
    <cfRule type="cellIs" dxfId="128" priority="16" stopIfTrue="1" operator="between">
      <formula>0.9</formula>
      <formula>1</formula>
    </cfRule>
  </conditionalFormatting>
  <conditionalFormatting sqref="AB17:AB181">
    <cfRule type="containsBlanks" dxfId="127" priority="36">
      <formula>LEN(TRIM(AB17))=0</formula>
    </cfRule>
  </conditionalFormatting>
  <conditionalFormatting sqref="AE6">
    <cfRule type="cellIs" dxfId="126" priority="23" stopIfTrue="1" operator="equal">
      <formula>$AS$14</formula>
    </cfRule>
    <cfRule type="cellIs" dxfId="125" priority="24" stopIfTrue="1" operator="equal">
      <formula>$AU$14</formula>
    </cfRule>
  </conditionalFormatting>
  <conditionalFormatting sqref="AG12:AS12">
    <cfRule type="cellIs" dxfId="124" priority="37" stopIfTrue="1" operator="equal">
      <formula>0</formula>
    </cfRule>
  </conditionalFormatting>
  <conditionalFormatting sqref="AW14">
    <cfRule type="cellIs" dxfId="123" priority="61" stopIfTrue="1" operator="equal">
      <formula>$AS$14</formula>
    </cfRule>
  </conditionalFormatting>
  <conditionalFormatting sqref="AY14">
    <cfRule type="cellIs" dxfId="122" priority="62" stopIfTrue="1" operator="equal">
      <formula>$AU$14</formula>
    </cfRule>
  </conditionalFormatting>
  <conditionalFormatting sqref="AY17:AY181">
    <cfRule type="cellIs" dxfId="121" priority="43" stopIfTrue="1" operator="lessThan">
      <formula>0.9</formula>
    </cfRule>
    <cfRule type="cellIs" dxfId="120" priority="44" stopIfTrue="1" operator="greaterThan">
      <formula>1.1</formula>
    </cfRule>
    <cfRule type="cellIs" dxfId="119" priority="45" stopIfTrue="1" operator="equal">
      <formula>1</formula>
    </cfRule>
  </conditionalFormatting>
  <dataValidations count="2">
    <dataValidation allowBlank="1" showDropDown="1" showInputMessage="1" showErrorMessage="1" errorTitle="DATO ERRÓNEO" error="INGRESAR UNA &quot;X&quot; SEGÚN RESPUESTA." sqref="V17:V181" xr:uid="{00000000-0002-0000-0500-000000000000}"/>
    <dataValidation allowBlank="1" showDropDown="1" showInputMessage="1" showErrorMessage="1" errorTitle="DATO ERRÓNEO" error="MARCAR CON UNA &quot;X&quot; EN OPCIÓN QUE CORRESPONDA" sqref="R5:R6 G5 C5:C6 C8" xr:uid="{00000000-0002-0000-0500-000001000000}"/>
  </dataValidations>
  <pageMargins left="0" right="0" top="0" bottom="0" header="0.15748031496062992" footer="0"/>
  <pageSetup paperSize="9" scale="85" orientation="landscape" horizontalDpi="4294967292" r:id="rId1"/>
  <headerFooter alignWithMargins="0">
    <oddHeader>&amp;L&amp;F&amp;R&amp;A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217"/>
  <sheetViews>
    <sheetView showGridLines="0" zoomScale="115" zoomScaleNormal="115" workbookViewId="0">
      <selection activeCell="A19" sqref="A19"/>
    </sheetView>
  </sheetViews>
  <sheetFormatPr baseColWidth="10" defaultColWidth="0" defaultRowHeight="12.75" x14ac:dyDescent="0.2"/>
  <cols>
    <col min="1" max="1" width="6" customWidth="1"/>
    <col min="2" max="3" width="10.85546875" customWidth="1"/>
    <col min="4" max="4" width="4.85546875" customWidth="1"/>
    <col min="5" max="5" width="5.85546875" customWidth="1"/>
    <col min="6" max="6" width="5" customWidth="1"/>
    <col min="7" max="7" width="5.42578125" customWidth="1"/>
    <col min="8" max="8" width="5.85546875" customWidth="1"/>
    <col min="9" max="12" width="9" customWidth="1"/>
    <col min="13" max="13" width="5.42578125" customWidth="1"/>
    <col min="14" max="14" width="12.7109375" customWidth="1"/>
    <col min="15" max="15" width="12" customWidth="1"/>
    <col min="16" max="16" width="7.140625" customWidth="1"/>
    <col min="17" max="17" width="11.42578125" customWidth="1"/>
    <col min="18" max="18" width="25.42578125" hidden="1" customWidth="1"/>
    <col min="19" max="21" width="12.42578125" hidden="1" customWidth="1"/>
    <col min="22" max="23" width="9.42578125" hidden="1" customWidth="1"/>
    <col min="24" max="30" width="5" hidden="1" customWidth="1"/>
    <col min="31" max="31" width="0" hidden="1" customWidth="1"/>
    <col min="32" max="34" width="10.85546875" customWidth="1"/>
    <col min="35" max="35" width="6.42578125" customWidth="1"/>
    <col min="36" max="36" width="5.140625" customWidth="1"/>
    <col min="37" max="37" width="10.85546875" customWidth="1"/>
    <col min="38" max="52" width="10.85546875" hidden="1" customWidth="1"/>
    <col min="53" max="58" width="11.42578125" hidden="1" customWidth="1"/>
    <col min="59" max="16384" width="10.85546875" hidden="1"/>
  </cols>
  <sheetData>
    <row r="1" spans="1:66" ht="15" x14ac:dyDescent="0.2">
      <c r="A1" s="327" t="s">
        <v>510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ht="15" x14ac:dyDescent="0.2">
      <c r="A2" s="327" t="s">
        <v>511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ht="12.75" customHeight="1" x14ac:dyDescent="0.2">
      <c r="A3" s="280" t="s">
        <v>512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1002" t="s">
        <v>513</v>
      </c>
      <c r="AG3" s="1002"/>
      <c r="AH3" s="1002"/>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ht="15.75" x14ac:dyDescent="0.2">
      <c r="A4" s="46" t="s">
        <v>200</v>
      </c>
      <c r="B4" s="45">
        <v>2024</v>
      </c>
      <c r="C4" s="6"/>
      <c r="D4" s="70" t="s">
        <v>514</v>
      </c>
      <c r="E4" s="71" t="s">
        <v>515</v>
      </c>
      <c r="F4" s="1017" t="s">
        <v>516</v>
      </c>
      <c r="G4" s="1017"/>
      <c r="H4" s="1017"/>
      <c r="I4" s="6"/>
      <c r="J4" s="6"/>
      <c r="K4" s="6"/>
      <c r="L4" s="6"/>
      <c r="M4" s="6"/>
      <c r="N4" s="6"/>
      <c r="O4" s="6"/>
      <c r="P4" s="6"/>
      <c r="Q4" s="6"/>
      <c r="R4" s="6"/>
      <c r="S4" s="6"/>
      <c r="T4" s="6"/>
      <c r="U4" s="6"/>
      <c r="V4" s="6"/>
      <c r="W4" s="6"/>
      <c r="X4" s="6"/>
      <c r="Y4" s="6"/>
      <c r="Z4" s="6"/>
      <c r="AA4" s="6"/>
      <c r="AB4" s="6"/>
      <c r="AC4" s="6"/>
      <c r="AD4" s="6"/>
      <c r="AE4" s="6"/>
      <c r="AF4" s="1003"/>
      <c r="AG4" s="1003"/>
      <c r="AH4" s="1003"/>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row>
    <row r="5" spans="1:66" ht="22.5" customHeight="1" x14ac:dyDescent="0.2">
      <c r="A5" s="6"/>
      <c r="B5" s="6"/>
      <c r="C5" s="6"/>
      <c r="D5" s="72">
        <v>7</v>
      </c>
      <c r="E5" s="73" t="s">
        <v>517</v>
      </c>
      <c r="F5" s="1018" t="s">
        <v>518</v>
      </c>
      <c r="G5" s="1018"/>
      <c r="H5" s="1018"/>
      <c r="I5" s="328" t="s">
        <v>519</v>
      </c>
      <c r="J5" s="6"/>
      <c r="K5" s="6"/>
      <c r="L5" s="6"/>
      <c r="M5" s="6"/>
      <c r="N5" s="328" t="s">
        <v>519</v>
      </c>
      <c r="O5" s="6"/>
      <c r="P5" s="6"/>
      <c r="Q5" s="6"/>
      <c r="R5" s="6"/>
      <c r="S5" s="328" t="s">
        <v>519</v>
      </c>
      <c r="T5" s="6"/>
      <c r="U5" s="6"/>
      <c r="V5" s="6"/>
      <c r="W5" s="6"/>
      <c r="X5" s="328" t="s">
        <v>519</v>
      </c>
      <c r="Y5" s="6"/>
      <c r="Z5" s="6"/>
      <c r="AA5" s="328" t="s">
        <v>519</v>
      </c>
      <c r="AB5" s="6"/>
      <c r="AC5" s="6"/>
      <c r="AD5" s="6"/>
      <c r="AE5" s="328" t="s">
        <v>519</v>
      </c>
      <c r="AF5" s="328" t="s">
        <v>519</v>
      </c>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ht="26.25" customHeight="1" x14ac:dyDescent="0.2">
      <c r="A6" s="6"/>
      <c r="B6" s="6"/>
      <c r="C6" s="6"/>
      <c r="D6" s="74">
        <v>5</v>
      </c>
      <c r="E6" s="75" t="s">
        <v>520</v>
      </c>
      <c r="F6" s="1019" t="s">
        <v>521</v>
      </c>
      <c r="G6" s="1019"/>
      <c r="H6" s="1019"/>
      <c r="I6" s="1025"/>
      <c r="J6" s="1026"/>
      <c r="K6" s="1026"/>
      <c r="L6" s="1026"/>
      <c r="M6" s="1027"/>
      <c r="N6" s="976"/>
      <c r="O6" s="977"/>
      <c r="P6" s="977"/>
      <c r="Q6" s="978"/>
      <c r="R6" s="6"/>
      <c r="S6" s="985"/>
      <c r="T6" s="986"/>
      <c r="U6" s="986"/>
      <c r="V6" s="986"/>
      <c r="W6" s="987"/>
      <c r="X6" s="976"/>
      <c r="Y6" s="977"/>
      <c r="Z6" s="978"/>
      <c r="AA6" s="976"/>
      <c r="AB6" s="977"/>
      <c r="AC6" s="977"/>
      <c r="AD6" s="978"/>
      <c r="AE6" s="985"/>
      <c r="AF6" s="976"/>
      <c r="AG6" s="977"/>
      <c r="AH6" s="977"/>
      <c r="AI6" s="977"/>
      <c r="AJ6" s="978"/>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ht="23.25" customHeight="1" x14ac:dyDescent="0.2">
      <c r="A7" s="6"/>
      <c r="B7" s="6"/>
      <c r="C7" s="6"/>
      <c r="D7" s="76">
        <v>3</v>
      </c>
      <c r="E7" s="77" t="s">
        <v>522</v>
      </c>
      <c r="F7" s="1020" t="s">
        <v>523</v>
      </c>
      <c r="G7" s="1020"/>
      <c r="H7" s="1020"/>
      <c r="I7" s="1028"/>
      <c r="J7" s="1029"/>
      <c r="K7" s="1029"/>
      <c r="L7" s="1029"/>
      <c r="M7" s="1030"/>
      <c r="N7" s="979"/>
      <c r="O7" s="980"/>
      <c r="P7" s="980"/>
      <c r="Q7" s="981"/>
      <c r="R7" s="6"/>
      <c r="S7" s="988"/>
      <c r="T7" s="989"/>
      <c r="U7" s="989"/>
      <c r="V7" s="989"/>
      <c r="W7" s="990"/>
      <c r="X7" s="979"/>
      <c r="Y7" s="980"/>
      <c r="Z7" s="981"/>
      <c r="AA7" s="979"/>
      <c r="AB7" s="980"/>
      <c r="AC7" s="980"/>
      <c r="AD7" s="981"/>
      <c r="AE7" s="988"/>
      <c r="AF7" s="979"/>
      <c r="AG7" s="980"/>
      <c r="AH7" s="980"/>
      <c r="AI7" s="980"/>
      <c r="AJ7" s="981"/>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row>
    <row r="8" spans="1:66" ht="26.25" customHeight="1" x14ac:dyDescent="0.2">
      <c r="A8" s="6"/>
      <c r="B8" s="6"/>
      <c r="C8" s="6"/>
      <c r="D8" s="78">
        <v>0</v>
      </c>
      <c r="E8" s="79" t="s">
        <v>524</v>
      </c>
      <c r="F8" s="1021" t="s">
        <v>525</v>
      </c>
      <c r="G8" s="1021"/>
      <c r="H8" s="1021"/>
      <c r="I8" s="1031"/>
      <c r="J8" s="1032"/>
      <c r="K8" s="1032"/>
      <c r="L8" s="1032"/>
      <c r="M8" s="1033"/>
      <c r="N8" s="982"/>
      <c r="O8" s="983"/>
      <c r="P8" s="983"/>
      <c r="Q8" s="984"/>
      <c r="R8" s="329"/>
      <c r="S8" s="991"/>
      <c r="T8" s="992"/>
      <c r="U8" s="992"/>
      <c r="V8" s="992"/>
      <c r="W8" s="993"/>
      <c r="X8" s="982"/>
      <c r="Y8" s="983"/>
      <c r="Z8" s="984"/>
      <c r="AA8" s="982"/>
      <c r="AB8" s="983"/>
      <c r="AC8" s="983"/>
      <c r="AD8" s="984"/>
      <c r="AE8" s="991"/>
      <c r="AF8" s="982"/>
      <c r="AG8" s="983"/>
      <c r="AH8" s="983"/>
      <c r="AI8" s="983"/>
      <c r="AJ8" s="984"/>
      <c r="AK8" s="6"/>
      <c r="AL8" s="6"/>
      <c r="AM8" s="6"/>
      <c r="AN8" s="6"/>
      <c r="AO8" s="6"/>
      <c r="AP8" s="6"/>
      <c r="AQ8" s="6"/>
      <c r="AR8" s="6"/>
      <c r="AS8" s="6"/>
      <c r="AT8" s="6"/>
      <c r="AU8" s="6"/>
      <c r="AV8" s="6"/>
      <c r="AW8" s="6"/>
      <c r="AX8" s="6"/>
      <c r="AY8" s="6"/>
      <c r="AZ8" s="6"/>
      <c r="BA8" s="6" t="s">
        <v>526</v>
      </c>
      <c r="BB8" s="6"/>
      <c r="BC8" s="6"/>
      <c r="BD8" s="6"/>
      <c r="BE8" s="6"/>
      <c r="BF8" s="6"/>
      <c r="BG8" s="6"/>
      <c r="BH8" s="6"/>
      <c r="BI8" s="6"/>
      <c r="BJ8" s="6"/>
      <c r="BK8" s="6"/>
      <c r="BL8" s="6"/>
      <c r="BM8" s="6"/>
      <c r="BN8" s="6"/>
    </row>
    <row r="9" spans="1:66" ht="22.5" customHeight="1" x14ac:dyDescent="0.2">
      <c r="A9" s="6"/>
      <c r="B9" s="6"/>
      <c r="C9" s="330" t="s">
        <v>527</v>
      </c>
      <c r="D9" s="331" t="s">
        <v>528</v>
      </c>
      <c r="E9" s="332"/>
      <c r="F9" s="332"/>
      <c r="G9" s="332"/>
      <c r="H9" s="332"/>
      <c r="I9" s="332"/>
      <c r="J9" s="332"/>
      <c r="K9" s="332"/>
      <c r="L9" s="332"/>
      <c r="M9" s="333"/>
      <c r="N9" s="331" t="s">
        <v>529</v>
      </c>
      <c r="O9" s="334"/>
      <c r="P9" s="334"/>
      <c r="Q9" s="334"/>
      <c r="R9" s="335"/>
      <c r="S9" s="335"/>
      <c r="T9" s="335"/>
      <c r="U9" s="335"/>
      <c r="V9" s="335"/>
      <c r="W9" s="336"/>
      <c r="X9" s="404" t="s">
        <v>530</v>
      </c>
      <c r="Y9" s="405"/>
      <c r="Z9" s="405"/>
      <c r="AA9" s="405"/>
      <c r="AB9" s="405"/>
      <c r="AC9" s="405"/>
      <c r="AD9" s="406"/>
      <c r="AE9" s="337" t="s">
        <v>531</v>
      </c>
      <c r="AF9" s="1004" t="s">
        <v>532</v>
      </c>
      <c r="AG9" s="1005"/>
      <c r="AH9" s="1006"/>
      <c r="AI9" s="994" t="s">
        <v>533</v>
      </c>
      <c r="AJ9" s="995"/>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row>
    <row r="10" spans="1:66" ht="72" customHeight="1" x14ac:dyDescent="0.2">
      <c r="A10" s="6"/>
      <c r="B10" s="6"/>
      <c r="C10" s="364" t="s">
        <v>534</v>
      </c>
      <c r="D10" s="1009" t="s">
        <v>535</v>
      </c>
      <c r="E10" s="1010"/>
      <c r="F10" s="1010"/>
      <c r="G10" s="1010"/>
      <c r="H10" s="1011"/>
      <c r="I10" s="973" t="s">
        <v>536</v>
      </c>
      <c r="J10" s="974"/>
      <c r="K10" s="974"/>
      <c r="L10" s="974"/>
      <c r="M10" s="1012"/>
      <c r="N10" s="965" t="s">
        <v>537</v>
      </c>
      <c r="O10" s="966"/>
      <c r="P10" s="966"/>
      <c r="Q10" s="966"/>
      <c r="R10" s="365" t="s">
        <v>538</v>
      </c>
      <c r="S10" s="973" t="s">
        <v>539</v>
      </c>
      <c r="T10" s="974"/>
      <c r="U10" s="974"/>
      <c r="V10" s="974"/>
      <c r="W10" s="975"/>
      <c r="X10" s="1016" t="s">
        <v>540</v>
      </c>
      <c r="Y10" s="1016"/>
      <c r="Z10" s="1016"/>
      <c r="AA10" s="997" t="s">
        <v>541</v>
      </c>
      <c r="AB10" s="997"/>
      <c r="AC10" s="997"/>
      <c r="AD10" s="997"/>
      <c r="AE10" s="366" t="s">
        <v>542</v>
      </c>
      <c r="AF10" s="967" t="s">
        <v>543</v>
      </c>
      <c r="AG10" s="968"/>
      <c r="AH10" s="969"/>
      <c r="AI10" s="998" t="str">
        <f>+'EV DESEMPEÑO TOTAL'!X11</f>
        <v>1.-  Satisfacción usuaria en dimensión cambio positivo (PROM)</v>
      </c>
      <c r="AJ10" s="999"/>
      <c r="AK10" s="6"/>
      <c r="AL10" s="6"/>
      <c r="AM10" s="6"/>
      <c r="AN10" s="6"/>
      <c r="AO10" s="6"/>
      <c r="AP10" s="6"/>
      <c r="AQ10" s="6"/>
      <c r="AR10" s="6"/>
      <c r="AS10" s="6"/>
      <c r="AT10" s="6"/>
      <c r="AU10" s="6"/>
      <c r="AV10" s="6"/>
      <c r="AW10" s="6"/>
      <c r="AX10" s="6"/>
      <c r="AY10" s="6"/>
      <c r="AZ10" s="6"/>
      <c r="BA10" s="283" t="s">
        <v>544</v>
      </c>
      <c r="BB10" s="283" t="s">
        <v>545</v>
      </c>
      <c r="BC10" s="283" t="s">
        <v>454</v>
      </c>
      <c r="BD10" s="395" t="s">
        <v>546</v>
      </c>
      <c r="BE10" s="395" t="s">
        <v>547</v>
      </c>
      <c r="BF10" s="115"/>
      <c r="BG10" s="6"/>
      <c r="BH10" s="6"/>
      <c r="BI10" s="6"/>
      <c r="BJ10" s="6"/>
      <c r="BK10" s="6"/>
      <c r="BL10" s="6"/>
      <c r="BM10" s="6"/>
      <c r="BN10" s="6"/>
    </row>
    <row r="11" spans="1:66" ht="36" customHeight="1" x14ac:dyDescent="0.2">
      <c r="A11" s="6"/>
      <c r="B11" s="6"/>
      <c r="C11" s="367" t="s">
        <v>548</v>
      </c>
      <c r="D11" s="1022" t="s">
        <v>549</v>
      </c>
      <c r="E11" s="1023"/>
      <c r="F11" s="1023"/>
      <c r="G11" s="1023"/>
      <c r="H11" s="1024"/>
      <c r="I11" s="1013" t="s">
        <v>550</v>
      </c>
      <c r="J11" s="1014"/>
      <c r="K11" s="1014"/>
      <c r="L11" s="1014"/>
      <c r="M11" s="1015"/>
      <c r="N11" s="368" t="s">
        <v>551</v>
      </c>
      <c r="O11" s="369" t="s">
        <v>552</v>
      </c>
      <c r="P11" s="370" t="s">
        <v>553</v>
      </c>
      <c r="Q11" s="371" t="s">
        <v>554</v>
      </c>
      <c r="R11" s="372" t="s">
        <v>555</v>
      </c>
      <c r="S11" s="373" t="s">
        <v>556</v>
      </c>
      <c r="T11" s="374" t="s">
        <v>557</v>
      </c>
      <c r="U11" s="375" t="s">
        <v>558</v>
      </c>
      <c r="V11" s="376" t="s">
        <v>559</v>
      </c>
      <c r="W11" s="377" t="s">
        <v>560</v>
      </c>
      <c r="X11" s="996" t="s">
        <v>561</v>
      </c>
      <c r="Y11" s="996"/>
      <c r="Z11" s="996"/>
      <c r="AA11" s="378" t="s">
        <v>562</v>
      </c>
      <c r="AB11" s="379" t="s">
        <v>559</v>
      </c>
      <c r="AC11" s="380" t="s">
        <v>560</v>
      </c>
      <c r="AD11" s="381" t="s">
        <v>557</v>
      </c>
      <c r="AE11" s="382" t="s">
        <v>563</v>
      </c>
      <c r="AF11" s="970">
        <v>1</v>
      </c>
      <c r="AG11" s="971"/>
      <c r="AH11" s="972"/>
      <c r="AI11" s="1000">
        <v>3.76</v>
      </c>
      <c r="AJ11" s="1001"/>
      <c r="AK11" s="6"/>
      <c r="AL11" s="6"/>
      <c r="AM11" s="6"/>
      <c r="AN11" s="6"/>
      <c r="AO11" s="6"/>
      <c r="AP11" s="6"/>
      <c r="AQ11" s="6"/>
      <c r="AR11" s="6"/>
      <c r="AS11" s="6"/>
      <c r="AT11" s="6"/>
      <c r="AU11" s="6"/>
      <c r="AV11" s="6"/>
      <c r="AW11" s="6"/>
      <c r="AX11" s="6"/>
      <c r="AY11" s="6"/>
      <c r="AZ11" s="6"/>
      <c r="BA11" s="116" t="s">
        <v>190</v>
      </c>
      <c r="BB11" s="116" t="s">
        <v>190</v>
      </c>
      <c r="BC11" s="116"/>
      <c r="BD11" s="117">
        <f>+SUM(BD13:BD198)</f>
        <v>2410</v>
      </c>
      <c r="BE11" s="117">
        <f>+SUM(BE13:BE198)</f>
        <v>2390</v>
      </c>
      <c r="BF11" s="118">
        <f>+BE11/BD11</f>
        <v>0.99170124481327804</v>
      </c>
      <c r="BG11" s="6"/>
      <c r="BH11" s="6"/>
      <c r="BI11" s="6"/>
      <c r="BJ11" s="6"/>
      <c r="BK11" s="6"/>
      <c r="BL11" s="6"/>
      <c r="BM11" s="6"/>
      <c r="BN11" s="6"/>
    </row>
    <row r="12" spans="1:66" ht="18.600000000000001" hidden="1" customHeight="1" x14ac:dyDescent="0.2">
      <c r="A12" s="6"/>
      <c r="B12" s="6"/>
      <c r="C12" s="383" t="s">
        <v>564</v>
      </c>
      <c r="D12" s="339" t="s">
        <v>565</v>
      </c>
      <c r="E12" s="339" t="s">
        <v>566</v>
      </c>
      <c r="F12" s="339" t="s">
        <v>567</v>
      </c>
      <c r="G12" s="384" t="s">
        <v>568</v>
      </c>
      <c r="H12" s="385"/>
      <c r="I12" s="385"/>
      <c r="J12" s="385"/>
      <c r="K12" s="385"/>
      <c r="L12" s="385"/>
      <c r="M12" s="385"/>
      <c r="N12" s="385"/>
      <c r="O12" s="385"/>
      <c r="P12" s="385"/>
      <c r="Q12" s="385"/>
      <c r="R12" s="338" t="s">
        <v>555</v>
      </c>
      <c r="S12" s="385"/>
      <c r="T12" s="385"/>
      <c r="U12" s="385"/>
      <c r="V12" s="385"/>
      <c r="W12" s="385"/>
      <c r="X12" s="385"/>
      <c r="Y12" s="385"/>
      <c r="Z12" s="385"/>
      <c r="AA12" s="385"/>
      <c r="AB12" s="385"/>
      <c r="AC12" s="385"/>
      <c r="AD12" s="385"/>
      <c r="AE12" s="386"/>
      <c r="AF12" s="385"/>
      <c r="AG12" s="385"/>
      <c r="AH12" s="385"/>
      <c r="AI12" s="385"/>
      <c r="AJ12" s="385"/>
      <c r="AK12" s="6"/>
      <c r="AL12" s="6"/>
      <c r="AM12" s="6"/>
      <c r="AN12" s="6"/>
      <c r="AO12" s="6"/>
      <c r="AP12" s="6"/>
      <c r="AQ12" s="6"/>
      <c r="AR12" s="6"/>
      <c r="AS12" s="6"/>
      <c r="AT12" s="6"/>
      <c r="AU12" s="6"/>
      <c r="AV12" s="6"/>
      <c r="AW12" s="6"/>
      <c r="AX12" s="6"/>
      <c r="AY12" s="6"/>
      <c r="AZ12" s="6"/>
      <c r="BA12" s="119">
        <v>1</v>
      </c>
      <c r="BB12" s="119" t="s">
        <v>4</v>
      </c>
      <c r="BC12" s="119">
        <v>2002</v>
      </c>
      <c r="BD12" s="119">
        <v>11</v>
      </c>
      <c r="BE12" s="119">
        <v>11</v>
      </c>
      <c r="BF12" s="118">
        <f t="shared" ref="BF12" si="0">+BE12/BD12</f>
        <v>1</v>
      </c>
      <c r="BG12" s="6"/>
      <c r="BH12" s="6"/>
      <c r="BI12" s="6"/>
      <c r="BJ12" s="6"/>
      <c r="BK12" s="6"/>
      <c r="BL12" s="6"/>
      <c r="BM12" s="6"/>
      <c r="BN12" s="6"/>
    </row>
    <row r="13" spans="1:66" ht="36.950000000000003" hidden="1" customHeight="1" x14ac:dyDescent="0.2">
      <c r="A13" s="6"/>
      <c r="B13" s="388"/>
      <c r="C13" s="388" t="s">
        <v>569</v>
      </c>
      <c r="D13" s="1022" t="s">
        <v>549</v>
      </c>
      <c r="E13" s="1023"/>
      <c r="F13" s="1023"/>
      <c r="G13" s="1023"/>
      <c r="H13" s="1024"/>
      <c r="I13" s="1013" t="s">
        <v>550</v>
      </c>
      <c r="J13" s="1014"/>
      <c r="K13" s="1014"/>
      <c r="L13" s="1014"/>
      <c r="M13" s="1015"/>
      <c r="N13" s="389" t="s">
        <v>570</v>
      </c>
      <c r="O13" s="390" t="s">
        <v>571</v>
      </c>
      <c r="P13" s="391" t="s">
        <v>572</v>
      </c>
      <c r="Q13" s="392" t="s">
        <v>554</v>
      </c>
      <c r="R13" s="372"/>
      <c r="S13" s="393" t="s">
        <v>556</v>
      </c>
      <c r="T13" s="371" t="s">
        <v>573</v>
      </c>
      <c r="U13" s="368" t="s">
        <v>574</v>
      </c>
      <c r="V13" s="369" t="s">
        <v>575</v>
      </c>
      <c r="W13" s="394" t="s">
        <v>576</v>
      </c>
      <c r="X13" s="1034" t="s">
        <v>556</v>
      </c>
      <c r="Y13" s="1035"/>
      <c r="Z13" s="1035"/>
      <c r="AA13" s="1036" t="s">
        <v>556</v>
      </c>
      <c r="AB13" s="1035"/>
      <c r="AC13" s="1035"/>
      <c r="AD13" s="1037"/>
      <c r="AE13" s="382" t="s">
        <v>577</v>
      </c>
      <c r="AF13" s="970">
        <v>1</v>
      </c>
      <c r="AG13" s="971"/>
      <c r="AH13" s="972"/>
      <c r="AI13" s="1040" t="str">
        <f>+'EV DESEMPEÑO TOTAL'!X13</f>
        <v>PROM Nacional 2022:4,43</v>
      </c>
      <c r="AJ13" s="1040"/>
      <c r="AK13" s="6"/>
      <c r="AL13" s="6"/>
      <c r="AM13" s="6"/>
      <c r="AN13" s="6"/>
      <c r="AO13" s="6"/>
      <c r="AP13" s="6"/>
      <c r="AQ13" s="6"/>
      <c r="AR13" s="6"/>
      <c r="AS13" s="6"/>
      <c r="AT13" s="6"/>
      <c r="AU13" s="6"/>
      <c r="AV13" s="6"/>
      <c r="AW13" s="6"/>
      <c r="AX13" s="6"/>
      <c r="AY13" s="6"/>
      <c r="AZ13" s="6"/>
      <c r="BA13" s="702">
        <v>1</v>
      </c>
      <c r="BB13" s="702" t="s">
        <v>4</v>
      </c>
      <c r="BC13" s="119">
        <v>2002</v>
      </c>
      <c r="BD13" s="119">
        <v>19</v>
      </c>
      <c r="BE13" s="119">
        <v>18</v>
      </c>
      <c r="BF13" s="441">
        <f>+IFERROR(BE13/BD13,"")</f>
        <v>0.94736842105263153</v>
      </c>
      <c r="BG13" s="6"/>
      <c r="BH13" s="6"/>
      <c r="BI13" s="6"/>
      <c r="BJ13" s="6"/>
      <c r="BK13" s="6"/>
      <c r="BL13" s="6"/>
      <c r="BM13" s="6"/>
      <c r="BN13" s="6"/>
    </row>
    <row r="14" spans="1:66" ht="68.45" customHeight="1" x14ac:dyDescent="0.2">
      <c r="A14" s="340" t="s">
        <v>544</v>
      </c>
      <c r="B14" s="341" t="s">
        <v>545</v>
      </c>
      <c r="C14" s="387" t="s">
        <v>454</v>
      </c>
      <c r="D14" s="407" t="s">
        <v>578</v>
      </c>
      <c r="E14" s="407" t="s">
        <v>579</v>
      </c>
      <c r="F14" s="407" t="s">
        <v>580</v>
      </c>
      <c r="G14" s="407" t="s">
        <v>581</v>
      </c>
      <c r="H14" s="408" t="s">
        <v>582</v>
      </c>
      <c r="I14" s="339" t="s">
        <v>311</v>
      </c>
      <c r="J14" s="339" t="s">
        <v>312</v>
      </c>
      <c r="K14" s="339" t="s">
        <v>313</v>
      </c>
      <c r="L14" s="339" t="s">
        <v>314</v>
      </c>
      <c r="M14" s="473" t="s">
        <v>215</v>
      </c>
      <c r="N14" s="339" t="s">
        <v>583</v>
      </c>
      <c r="O14" s="339" t="s">
        <v>584</v>
      </c>
      <c r="P14" s="339" t="s">
        <v>585</v>
      </c>
      <c r="Q14" s="346"/>
      <c r="R14" s="338" t="s">
        <v>555</v>
      </c>
      <c r="S14" s="339" t="s">
        <v>586</v>
      </c>
      <c r="T14" s="339" t="s">
        <v>587</v>
      </c>
      <c r="U14" s="339" t="s">
        <v>588</v>
      </c>
      <c r="V14" s="346"/>
      <c r="W14" s="346"/>
      <c r="X14" s="402" t="s">
        <v>589</v>
      </c>
      <c r="Y14" s="402" t="s">
        <v>590</v>
      </c>
      <c r="Z14" s="403" t="s">
        <v>591</v>
      </c>
      <c r="AA14" s="402" t="s">
        <v>592</v>
      </c>
      <c r="AB14" s="402" t="s">
        <v>593</v>
      </c>
      <c r="AC14" s="403" t="s">
        <v>594</v>
      </c>
      <c r="AD14" s="346"/>
      <c r="AE14" s="347" t="s">
        <v>595</v>
      </c>
      <c r="AF14" s="339" t="s">
        <v>596</v>
      </c>
      <c r="AG14" s="339" t="s">
        <v>597</v>
      </c>
      <c r="AH14" s="339" t="s">
        <v>598</v>
      </c>
      <c r="AI14" s="1041"/>
      <c r="AJ14" s="1041"/>
      <c r="AK14" s="6"/>
      <c r="AL14" s="6"/>
      <c r="AM14" s="6"/>
      <c r="AN14" s="6"/>
      <c r="AO14" s="6"/>
      <c r="AP14" s="6"/>
      <c r="AQ14" s="6"/>
      <c r="AR14" s="6"/>
      <c r="AS14" s="6"/>
      <c r="AT14" s="6"/>
      <c r="AU14" s="6"/>
      <c r="AV14" s="6"/>
      <c r="AW14" s="6"/>
      <c r="AX14" s="6"/>
      <c r="AY14" s="6"/>
      <c r="AZ14" s="6"/>
      <c r="BA14" s="702">
        <v>1</v>
      </c>
      <c r="BB14" s="702" t="s">
        <v>5</v>
      </c>
      <c r="BC14" s="119">
        <v>2015</v>
      </c>
      <c r="BD14" s="119">
        <v>5</v>
      </c>
      <c r="BE14" s="119">
        <v>5</v>
      </c>
      <c r="BF14" s="441">
        <f t="shared" ref="BF14:BF77" si="1">+IFERROR(BE14/BD14,"")</f>
        <v>1</v>
      </c>
      <c r="BG14" s="6"/>
      <c r="BH14" s="6"/>
      <c r="BI14" s="6"/>
      <c r="BJ14" s="6"/>
      <c r="BK14" s="6"/>
      <c r="BL14" s="6"/>
      <c r="BM14" s="6"/>
      <c r="BN14" s="6"/>
    </row>
    <row r="15" spans="1:66" ht="15" x14ac:dyDescent="0.2">
      <c r="A15" s="354" t="s">
        <v>599</v>
      </c>
      <c r="B15" s="355">
        <f>+COUNTIF($A$16:$A$83,"&gt;0")</f>
        <v>0</v>
      </c>
      <c r="C15" s="355" t="s">
        <v>600</v>
      </c>
      <c r="D15" s="356" t="str">
        <f>+IFERROR(AVERAGEIF(D16:D70,"&gt;0",D16:D70),"")</f>
        <v/>
      </c>
      <c r="E15" s="356" t="str">
        <f>+IFERROR(AVERAGEIF(E16:E70,"&gt;0",E16:E70),"")</f>
        <v/>
      </c>
      <c r="F15" s="356" t="str">
        <f>+IFERROR(AVERAGEIF(F16:F70,"&gt;0",F16:F70),"")</f>
        <v/>
      </c>
      <c r="G15" s="356" t="str">
        <f>+IFERROR(AVERAGEIF(G16:G70,"&gt;0",G16:G70),"")</f>
        <v/>
      </c>
      <c r="H15" s="356" t="str">
        <f>+IFERROR(AVERAGEIF(H16:H70,"&gt;0",H16:H70),"")</f>
        <v/>
      </c>
      <c r="I15" s="349"/>
      <c r="J15" s="350"/>
      <c r="K15" s="351"/>
      <c r="L15" s="352"/>
      <c r="M15" s="358" t="str">
        <f>+IFERROR(AVERAGEIF(M16:M70,"&gt;0"),"")</f>
        <v/>
      </c>
      <c r="N15" s="356">
        <f>SUM(N16:N70)</f>
        <v>0</v>
      </c>
      <c r="O15" s="356">
        <f>SUM(O16:O70)</f>
        <v>0</v>
      </c>
      <c r="P15" s="359" t="str">
        <f t="shared" ref="P15:P16" si="2">+IF(ISERROR(N15/O15),"",N15/O15)</f>
        <v/>
      </c>
      <c r="Q15" s="349"/>
      <c r="R15" s="349"/>
      <c r="S15" s="360">
        <f>SUM(S16:S82)</f>
        <v>0</v>
      </c>
      <c r="T15" s="360">
        <f>SUM(T16:T82)</f>
        <v>0</v>
      </c>
      <c r="U15" s="361" t="str">
        <f>+IF(ISERROR(S15/T15),"",S15/T15)</f>
        <v/>
      </c>
      <c r="V15" s="353"/>
      <c r="W15" s="353"/>
      <c r="X15" s="362">
        <f>SUM(X16:X82)</f>
        <v>0</v>
      </c>
      <c r="Y15" s="362">
        <f>SUM(Y16:Y82)</f>
        <v>0</v>
      </c>
      <c r="Z15" s="361" t="str">
        <f>+IF(ISERROR(X15/Y15),"",X15/Y15)</f>
        <v/>
      </c>
      <c r="AA15" s="360" t="e">
        <f>SUM(AA16:AA82)</f>
        <v>#REF!</v>
      </c>
      <c r="AB15" s="360" t="e">
        <f>SUM(AB16:AB82)</f>
        <v>#REF!</v>
      </c>
      <c r="AC15" s="361" t="str">
        <f>+IF(ISERROR(AA15/AB15),"",AA15/AB15)</f>
        <v/>
      </c>
      <c r="AD15" s="349"/>
      <c r="AE15" s="357"/>
      <c r="AF15" s="360" t="str">
        <f>+IFERROR(VLOOKUP($A$16,$BA$202:$BE$217,4,FALSE),"")</f>
        <v/>
      </c>
      <c r="AG15" s="360" t="str">
        <f>+IFERROR(VLOOKUP($A$16,$BA$202:$BE$217,3,FALSE),"")</f>
        <v/>
      </c>
      <c r="AH15" s="363" t="str">
        <f>+IF(ISERROR(AF15/AG15),"",AF15/AG15)</f>
        <v/>
      </c>
      <c r="AI15" s="963" t="str">
        <f>+IFERROR(AVERAGE(AI16:AI70),"")</f>
        <v/>
      </c>
      <c r="AJ15" s="964"/>
      <c r="AK15" s="6"/>
      <c r="AL15" s="6"/>
      <c r="AM15" s="6"/>
      <c r="AN15" s="6"/>
      <c r="AO15" s="6"/>
      <c r="AP15" s="6"/>
      <c r="AQ15" s="6"/>
      <c r="AR15" s="6"/>
      <c r="AS15" s="6"/>
      <c r="AT15" s="6"/>
      <c r="AU15" s="6"/>
      <c r="AV15" s="6"/>
      <c r="AW15" s="6"/>
      <c r="AX15" s="6"/>
      <c r="AY15" s="6"/>
      <c r="AZ15" s="6"/>
      <c r="BA15" s="702">
        <v>2</v>
      </c>
      <c r="BB15" s="702" t="s">
        <v>6</v>
      </c>
      <c r="BC15" s="119">
        <v>2007</v>
      </c>
      <c r="BD15" s="119">
        <v>34</v>
      </c>
      <c r="BE15" s="119">
        <v>34</v>
      </c>
      <c r="BF15" s="441">
        <f t="shared" si="1"/>
        <v>1</v>
      </c>
      <c r="BG15" s="6"/>
      <c r="BH15" s="6"/>
      <c r="BI15" s="6"/>
      <c r="BJ15" s="6"/>
      <c r="BK15" s="6"/>
      <c r="BL15" s="6"/>
      <c r="BM15" s="6"/>
      <c r="BN15" s="6"/>
    </row>
    <row r="16" spans="1:66" x14ac:dyDescent="0.2">
      <c r="A16" s="686">
        <f>'RESUMEN REGION'!A17</f>
        <v>0</v>
      </c>
      <c r="B16" s="686">
        <f>'RESUMEN REGION'!B17</f>
        <v>0</v>
      </c>
      <c r="C16" s="686">
        <f>'RESUMEN REGION'!E17</f>
        <v>0</v>
      </c>
      <c r="D16" s="687">
        <f>+'cuestionario competencia'!$C$8</f>
        <v>0</v>
      </c>
      <c r="E16" s="687">
        <f>+'cuestionario competencia'!$C$9</f>
        <v>0</v>
      </c>
      <c r="F16" s="687">
        <f>+'cuestionario competencia'!$C$10</f>
        <v>0</v>
      </c>
      <c r="G16" s="687">
        <f>+'cuestionario competencia'!$C$11</f>
        <v>0</v>
      </c>
      <c r="H16" s="688" t="str">
        <f>+IFERROR(AVERAGEIF(D16:G16,"&gt;0",D16:G16),"")</f>
        <v/>
      </c>
      <c r="I16" s="689">
        <f>'RESUMEN REGION'!AR17</f>
        <v>0</v>
      </c>
      <c r="J16" s="690">
        <f>'RESUMEN REGION'!AS17</f>
        <v>0</v>
      </c>
      <c r="K16" s="691">
        <f>'RESUMEN REGION'!AT17</f>
        <v>0</v>
      </c>
      <c r="L16" s="692">
        <f>'RESUMEN REGION'!AU17</f>
        <v>0</v>
      </c>
      <c r="M16" s="693">
        <f>'RESUMEN REGION'!AV17</f>
        <v>0</v>
      </c>
      <c r="N16" s="93"/>
      <c r="O16" s="93"/>
      <c r="P16" s="684" t="str">
        <f t="shared" si="2"/>
        <v/>
      </c>
      <c r="Q16" s="694"/>
      <c r="R16" s="695"/>
      <c r="S16" s="686">
        <f>'RESUMEN REGION'!CX17</f>
        <v>0</v>
      </c>
      <c r="T16" s="686">
        <f>'RESUMEN REGION'!CD17</f>
        <v>0</v>
      </c>
      <c r="U16" s="696" t="str">
        <f>+IF(ISERROR(S16/T16),"",S16/T16)</f>
        <v/>
      </c>
      <c r="V16" s="694"/>
      <c r="W16" s="694"/>
      <c r="X16" s="697"/>
      <c r="Y16" s="697"/>
      <c r="Z16" s="698" t="str">
        <f>+IF(ISERROR(X16/Y16),"",X16/Y16)</f>
        <v/>
      </c>
      <c r="AA16" s="699" t="e">
        <f>+'RESUMEN REGION'!#REF!</f>
        <v>#REF!</v>
      </c>
      <c r="AB16" s="699" t="e">
        <f>+'RESUMEN REGION'!#REF!</f>
        <v>#REF!</v>
      </c>
      <c r="AC16" s="698" t="str">
        <f>+IF(ISERROR(AA16/AB16),"",AA16/AB16)</f>
        <v/>
      </c>
      <c r="AD16" s="694"/>
      <c r="AE16" s="700"/>
      <c r="AF16" s="701" t="str">
        <f t="shared" ref="AF16:AF47" si="3">+IFERROR(VLOOKUP($B16,$BB$12:$BF$199,4,FALSE),"")</f>
        <v/>
      </c>
      <c r="AG16" s="701" t="str">
        <f t="shared" ref="AG16:AG47" si="4">+IFERROR(VLOOKUP($B16,$BB$12:$BF$199,3,FALSE),"")</f>
        <v/>
      </c>
      <c r="AH16" s="348" t="str">
        <f>+IF(ISERROR(AF16/AG16),"",AF16/AG16)</f>
        <v/>
      </c>
      <c r="AI16" s="1007" t="str">
        <f>+IF('EV DESEMPEÑO TOTAL'!X17=0,"",'EV DESEMPEÑO TOTAL'!X17)</f>
        <v/>
      </c>
      <c r="AJ16" s="1008"/>
      <c r="AK16" s="6"/>
      <c r="AL16" s="6"/>
      <c r="AM16" s="6"/>
      <c r="AN16" s="6"/>
      <c r="AO16" s="6"/>
      <c r="AP16" s="6"/>
      <c r="AQ16" s="6"/>
      <c r="AR16" s="6"/>
      <c r="AS16" s="6"/>
      <c r="AT16" s="6"/>
      <c r="AU16" s="6"/>
      <c r="AV16" s="6"/>
      <c r="AW16" s="6"/>
      <c r="AX16" s="6"/>
      <c r="AY16" s="6"/>
      <c r="AZ16" s="6"/>
      <c r="BA16" s="702">
        <v>2</v>
      </c>
      <c r="BB16" s="702" t="s">
        <v>8</v>
      </c>
      <c r="BC16" s="119">
        <v>2015</v>
      </c>
      <c r="BD16" s="119">
        <v>4</v>
      </c>
      <c r="BE16" s="119">
        <v>4</v>
      </c>
      <c r="BF16" s="441">
        <f t="shared" si="1"/>
        <v>1</v>
      </c>
      <c r="BG16" s="6"/>
      <c r="BH16" s="6"/>
      <c r="BI16" s="6"/>
      <c r="BJ16" s="6"/>
      <c r="BK16" s="6"/>
      <c r="BL16" s="6"/>
      <c r="BM16" s="6"/>
      <c r="BN16" s="6"/>
    </row>
    <row r="17" spans="1:66" x14ac:dyDescent="0.2">
      <c r="A17" s="686">
        <f>'RESUMEN REGION'!A18</f>
        <v>0</v>
      </c>
      <c r="B17" s="686">
        <f>'RESUMEN REGION'!B18</f>
        <v>0</v>
      </c>
      <c r="C17" s="686">
        <f>'RESUMEN REGION'!E18</f>
        <v>0</v>
      </c>
      <c r="D17" s="114">
        <f>+'cuestionario competencia'!$D$8</f>
        <v>0</v>
      </c>
      <c r="E17" s="114">
        <f>+'cuestionario competencia'!$D$9</f>
        <v>0</v>
      </c>
      <c r="F17" s="114">
        <f>+'cuestionario competencia'!$D$10</f>
        <v>0</v>
      </c>
      <c r="G17" s="114">
        <f>+'cuestionario competencia'!$D$11</f>
        <v>0</v>
      </c>
      <c r="H17" s="65" t="str">
        <f t="shared" ref="H17:H53" si="5">+IFERROR(AVERAGEIF(D17:G17,"&gt;0",D17:G17),"")</f>
        <v/>
      </c>
      <c r="I17" s="689">
        <f>'RESUMEN REGION'!AR18</f>
        <v>0</v>
      </c>
      <c r="J17" s="690">
        <f>'RESUMEN REGION'!AS18</f>
        <v>0</v>
      </c>
      <c r="K17" s="691">
        <f>'RESUMEN REGION'!AT18</f>
        <v>0</v>
      </c>
      <c r="L17" s="692">
        <f>'RESUMEN REGION'!AU18</f>
        <v>0</v>
      </c>
      <c r="M17" s="693">
        <f>'RESUMEN REGION'!AV18</f>
        <v>0</v>
      </c>
      <c r="N17" s="93"/>
      <c r="O17" s="93"/>
      <c r="P17" s="64" t="str">
        <f t="shared" ref="P17:P57" si="6">+IF(ISERROR(N17/O17),"",N17/O17)</f>
        <v/>
      </c>
      <c r="Q17" s="81"/>
      <c r="R17" s="67"/>
      <c r="S17" s="686">
        <f>'RESUMEN REGION'!CX18</f>
        <v>0</v>
      </c>
      <c r="T17" s="686">
        <f>'RESUMEN REGION'!CD18</f>
        <v>0</v>
      </c>
      <c r="U17" s="343" t="str">
        <f t="shared" ref="U17:U57" si="7">+IF(ISERROR(S17/T17),"",S17/T17)</f>
        <v/>
      </c>
      <c r="V17" s="81"/>
      <c r="W17" s="81"/>
      <c r="X17" s="399"/>
      <c r="Y17" s="399"/>
      <c r="Z17" s="400" t="str">
        <f t="shared" ref="Z17:Z57" si="8">+IF(ISERROR(X17/Y17),"",X17/Y17)</f>
        <v/>
      </c>
      <c r="AA17" s="401" t="e">
        <f>+'RESUMEN REGION'!#REF!</f>
        <v>#REF!</v>
      </c>
      <c r="AB17" s="401" t="e">
        <f>+'RESUMEN REGION'!#REF!</f>
        <v>#REF!</v>
      </c>
      <c r="AC17" s="400" t="str">
        <f t="shared" ref="AC17:AC57" si="9">+IF(ISERROR(AA17/AB17),"",AA17/AB17)</f>
        <v/>
      </c>
      <c r="AD17" s="81"/>
      <c r="AE17" s="99"/>
      <c r="AF17" s="701" t="str">
        <f t="shared" si="3"/>
        <v/>
      </c>
      <c r="AG17" s="701" t="str">
        <f t="shared" si="4"/>
        <v/>
      </c>
      <c r="AH17" s="344" t="str">
        <f t="shared" ref="AH17:AH57" si="10">+IF(ISERROR(AF17/AG17),"",AF17/AG17)</f>
        <v/>
      </c>
      <c r="AI17" s="898" t="str">
        <f>+IF('EV DESEMPEÑO TOTAL'!X18=0,"",'EV DESEMPEÑO TOTAL'!X18)</f>
        <v/>
      </c>
      <c r="AJ17" s="899"/>
      <c r="AK17" s="6"/>
      <c r="AL17" s="6"/>
      <c r="AM17" s="6"/>
      <c r="AN17" s="6"/>
      <c r="AO17" s="6"/>
      <c r="AP17" s="6"/>
      <c r="AQ17" s="6"/>
      <c r="AR17" s="6"/>
      <c r="AS17" s="6"/>
      <c r="AT17" s="6"/>
      <c r="AU17" s="6"/>
      <c r="AV17" s="6"/>
      <c r="AW17" s="6"/>
      <c r="AX17" s="6"/>
      <c r="AY17" s="6"/>
      <c r="AZ17" s="6"/>
      <c r="BA17" s="702">
        <v>2</v>
      </c>
      <c r="BB17" s="702" t="s">
        <v>7</v>
      </c>
      <c r="BC17" s="119">
        <v>2015</v>
      </c>
      <c r="BD17" s="119">
        <v>9</v>
      </c>
      <c r="BE17" s="119">
        <v>9</v>
      </c>
      <c r="BF17" s="441">
        <f t="shared" si="1"/>
        <v>1</v>
      </c>
      <c r="BG17" s="6"/>
      <c r="BH17" s="6"/>
      <c r="BI17" s="6"/>
      <c r="BJ17" s="6"/>
      <c r="BK17" s="6"/>
      <c r="BL17" s="6"/>
      <c r="BM17" s="6"/>
      <c r="BN17" s="6"/>
    </row>
    <row r="18" spans="1:66" x14ac:dyDescent="0.2">
      <c r="A18" s="686">
        <f>'RESUMEN REGION'!A19</f>
        <v>0</v>
      </c>
      <c r="B18" s="686">
        <f>'RESUMEN REGION'!B19</f>
        <v>0</v>
      </c>
      <c r="C18" s="686">
        <f>'RESUMEN REGION'!E19</f>
        <v>0</v>
      </c>
      <c r="D18" s="114">
        <f>+'cuestionario competencia'!$E$8</f>
        <v>0</v>
      </c>
      <c r="E18" s="114">
        <f>+'cuestionario competencia'!$E$9</f>
        <v>0</v>
      </c>
      <c r="F18" s="114">
        <f>+'cuestionario competencia'!$E$10</f>
        <v>0</v>
      </c>
      <c r="G18" s="114">
        <f>+'cuestionario competencia'!$E$11</f>
        <v>0</v>
      </c>
      <c r="H18" s="65" t="str">
        <f t="shared" si="5"/>
        <v/>
      </c>
      <c r="I18" s="689">
        <f>'RESUMEN REGION'!AR19</f>
        <v>0</v>
      </c>
      <c r="J18" s="690">
        <f>'RESUMEN REGION'!AS19</f>
        <v>0</v>
      </c>
      <c r="K18" s="691">
        <f>'RESUMEN REGION'!AT19</f>
        <v>0</v>
      </c>
      <c r="L18" s="692">
        <f>'RESUMEN REGION'!AU19</f>
        <v>0</v>
      </c>
      <c r="M18" s="693">
        <f>'RESUMEN REGION'!AV19</f>
        <v>0</v>
      </c>
      <c r="N18" s="93"/>
      <c r="O18" s="93"/>
      <c r="P18" s="64" t="str">
        <f t="shared" si="6"/>
        <v/>
      </c>
      <c r="Q18" s="81"/>
      <c r="R18" s="67"/>
      <c r="S18" s="686">
        <f>'RESUMEN REGION'!CX19</f>
        <v>0</v>
      </c>
      <c r="T18" s="686">
        <f>'RESUMEN REGION'!CD19</f>
        <v>0</v>
      </c>
      <c r="U18" s="343" t="str">
        <f t="shared" si="7"/>
        <v/>
      </c>
      <c r="V18" s="81"/>
      <c r="W18" s="81"/>
      <c r="X18" s="399"/>
      <c r="Y18" s="399"/>
      <c r="Z18" s="400" t="str">
        <f t="shared" si="8"/>
        <v/>
      </c>
      <c r="AA18" s="401" t="e">
        <f>+'RESUMEN REGION'!#REF!</f>
        <v>#REF!</v>
      </c>
      <c r="AB18" s="401" t="e">
        <f>+'RESUMEN REGION'!#REF!</f>
        <v>#REF!</v>
      </c>
      <c r="AC18" s="400" t="str">
        <f t="shared" si="9"/>
        <v/>
      </c>
      <c r="AD18" s="81"/>
      <c r="AE18" s="99"/>
      <c r="AF18" s="701" t="str">
        <f t="shared" si="3"/>
        <v/>
      </c>
      <c r="AG18" s="701" t="str">
        <f t="shared" si="4"/>
        <v/>
      </c>
      <c r="AH18" s="344" t="str">
        <f t="shared" si="10"/>
        <v/>
      </c>
      <c r="AI18" s="898" t="str">
        <f>+IF('EV DESEMPEÑO TOTAL'!X19=0,"",'EV DESEMPEÑO TOTAL'!X19)</f>
        <v/>
      </c>
      <c r="AJ18" s="899"/>
      <c r="AK18" s="6"/>
      <c r="AL18" s="6"/>
      <c r="AM18" s="6"/>
      <c r="AN18" s="6"/>
      <c r="AO18" s="6"/>
      <c r="AP18" s="6"/>
      <c r="AQ18" s="6"/>
      <c r="AR18" s="6"/>
      <c r="AS18" s="6"/>
      <c r="AT18" s="6"/>
      <c r="AU18" s="6"/>
      <c r="AV18" s="6"/>
      <c r="AW18" s="6"/>
      <c r="AX18" s="6"/>
      <c r="AY18" s="6"/>
      <c r="AZ18" s="6"/>
      <c r="BA18" s="702">
        <v>2</v>
      </c>
      <c r="BB18" s="702" t="s">
        <v>9</v>
      </c>
      <c r="BC18" s="119">
        <v>2004</v>
      </c>
      <c r="BD18" s="119">
        <v>7</v>
      </c>
      <c r="BE18" s="119">
        <v>7</v>
      </c>
      <c r="BF18" s="441">
        <f t="shared" si="1"/>
        <v>1</v>
      </c>
      <c r="BG18" s="6"/>
      <c r="BH18" s="6"/>
      <c r="BI18" s="6"/>
      <c r="BJ18" s="6"/>
      <c r="BK18" s="6"/>
      <c r="BL18" s="6"/>
      <c r="BM18" s="6"/>
      <c r="BN18" s="6"/>
    </row>
    <row r="19" spans="1:66" x14ac:dyDescent="0.2">
      <c r="A19" s="686">
        <f>'RESUMEN REGION'!A20</f>
        <v>0</v>
      </c>
      <c r="B19" s="686">
        <f>'RESUMEN REGION'!B20</f>
        <v>0</v>
      </c>
      <c r="C19" s="686">
        <f>'RESUMEN REGION'!E20</f>
        <v>0</v>
      </c>
      <c r="D19" s="114">
        <f>+'cuestionario competencia'!$F$8</f>
        <v>0</v>
      </c>
      <c r="E19" s="114">
        <f>+'cuestionario competencia'!$F$9</f>
        <v>0</v>
      </c>
      <c r="F19" s="114">
        <f>+'cuestionario competencia'!$F$10</f>
        <v>0</v>
      </c>
      <c r="G19" s="114">
        <f>+'cuestionario competencia'!$F$11</f>
        <v>0</v>
      </c>
      <c r="H19" s="65" t="str">
        <f t="shared" si="5"/>
        <v/>
      </c>
      <c r="I19" s="689">
        <f>'RESUMEN REGION'!AR20</f>
        <v>0</v>
      </c>
      <c r="J19" s="690">
        <f>'RESUMEN REGION'!AS20</f>
        <v>0</v>
      </c>
      <c r="K19" s="691">
        <f>'RESUMEN REGION'!AT20</f>
        <v>0</v>
      </c>
      <c r="L19" s="692">
        <f>'RESUMEN REGION'!AU20</f>
        <v>0</v>
      </c>
      <c r="M19" s="693">
        <f>'RESUMEN REGION'!AV20</f>
        <v>0</v>
      </c>
      <c r="N19" s="93"/>
      <c r="O19" s="93"/>
      <c r="P19" s="64" t="str">
        <f t="shared" si="6"/>
        <v/>
      </c>
      <c r="Q19" s="81"/>
      <c r="R19" s="67"/>
      <c r="S19" s="686">
        <f>'RESUMEN REGION'!CX20</f>
        <v>0</v>
      </c>
      <c r="T19" s="686">
        <f>'RESUMEN REGION'!CD20</f>
        <v>0</v>
      </c>
      <c r="U19" s="343" t="str">
        <f t="shared" si="7"/>
        <v/>
      </c>
      <c r="V19" s="81"/>
      <c r="W19" s="81"/>
      <c r="X19" s="399"/>
      <c r="Y19" s="399"/>
      <c r="Z19" s="400" t="str">
        <f t="shared" si="8"/>
        <v/>
      </c>
      <c r="AA19" s="401" t="e">
        <f>+'RESUMEN REGION'!#REF!</f>
        <v>#REF!</v>
      </c>
      <c r="AB19" s="401" t="e">
        <f>+'RESUMEN REGION'!#REF!</f>
        <v>#REF!</v>
      </c>
      <c r="AC19" s="400" t="str">
        <f t="shared" si="9"/>
        <v/>
      </c>
      <c r="AD19" s="81"/>
      <c r="AE19" s="99"/>
      <c r="AF19" s="701" t="str">
        <f t="shared" si="3"/>
        <v/>
      </c>
      <c r="AG19" s="701" t="str">
        <f t="shared" si="4"/>
        <v/>
      </c>
      <c r="AH19" s="344" t="str">
        <f t="shared" si="10"/>
        <v/>
      </c>
      <c r="AI19" s="898" t="str">
        <f>+IF('EV DESEMPEÑO TOTAL'!X20=0,"",'EV DESEMPEÑO TOTAL'!X20)</f>
        <v/>
      </c>
      <c r="AJ19" s="899"/>
      <c r="AK19" s="6"/>
      <c r="AL19" s="6"/>
      <c r="AM19" s="6"/>
      <c r="AN19" s="6"/>
      <c r="AO19" s="6"/>
      <c r="AP19" s="6"/>
      <c r="AQ19" s="6"/>
      <c r="AR19" s="6"/>
      <c r="AS19" s="6"/>
      <c r="AT19" s="6"/>
      <c r="AU19" s="6"/>
      <c r="AV19" s="6"/>
      <c r="AW19" s="6"/>
      <c r="AX19" s="6"/>
      <c r="AY19" s="6"/>
      <c r="AZ19" s="6"/>
      <c r="BA19" s="702">
        <v>3</v>
      </c>
      <c r="BB19" s="702" t="s">
        <v>12</v>
      </c>
      <c r="BC19" s="119">
        <v>2009</v>
      </c>
      <c r="BD19" s="119">
        <v>21</v>
      </c>
      <c r="BE19" s="119">
        <v>21</v>
      </c>
      <c r="BF19" s="441">
        <f t="shared" si="1"/>
        <v>1</v>
      </c>
      <c r="BG19" s="6"/>
      <c r="BH19" s="6"/>
      <c r="BI19" s="6"/>
      <c r="BJ19" s="6"/>
      <c r="BK19" s="6"/>
      <c r="BL19" s="6"/>
      <c r="BM19" s="6"/>
      <c r="BN19" s="6"/>
    </row>
    <row r="20" spans="1:66" x14ac:dyDescent="0.2">
      <c r="A20" s="686">
        <f>'RESUMEN REGION'!A21</f>
        <v>0</v>
      </c>
      <c r="B20" s="686">
        <f>'RESUMEN REGION'!B21</f>
        <v>0</v>
      </c>
      <c r="C20" s="686">
        <f>'RESUMEN REGION'!E21</f>
        <v>0</v>
      </c>
      <c r="D20" s="114">
        <f>+'cuestionario competencia'!$G$8</f>
        <v>0</v>
      </c>
      <c r="E20" s="114">
        <f>+'cuestionario competencia'!$G$9</f>
        <v>0</v>
      </c>
      <c r="F20" s="114">
        <f>+'cuestionario competencia'!$G$10</f>
        <v>0</v>
      </c>
      <c r="G20" s="114">
        <f>+'cuestionario competencia'!$G$11</f>
        <v>0</v>
      </c>
      <c r="H20" s="65" t="str">
        <f t="shared" si="5"/>
        <v/>
      </c>
      <c r="I20" s="689">
        <f>'RESUMEN REGION'!AR21</f>
        <v>0</v>
      </c>
      <c r="J20" s="690">
        <f>'RESUMEN REGION'!AS21</f>
        <v>0</v>
      </c>
      <c r="K20" s="691">
        <f>'RESUMEN REGION'!AT21</f>
        <v>0</v>
      </c>
      <c r="L20" s="692">
        <f>'RESUMEN REGION'!AU21</f>
        <v>0</v>
      </c>
      <c r="M20" s="693">
        <f>'RESUMEN REGION'!AV21</f>
        <v>0</v>
      </c>
      <c r="N20" s="93"/>
      <c r="O20" s="93"/>
      <c r="P20" s="64" t="str">
        <f t="shared" si="6"/>
        <v/>
      </c>
      <c r="Q20" s="81"/>
      <c r="R20" s="67"/>
      <c r="S20" s="686">
        <f>'RESUMEN REGION'!CX21</f>
        <v>0</v>
      </c>
      <c r="T20" s="686">
        <f>'RESUMEN REGION'!CD21</f>
        <v>0</v>
      </c>
      <c r="U20" s="343" t="str">
        <f t="shared" si="7"/>
        <v/>
      </c>
      <c r="V20" s="81"/>
      <c r="W20" s="81"/>
      <c r="X20" s="399"/>
      <c r="Y20" s="399"/>
      <c r="Z20" s="400" t="str">
        <f t="shared" si="8"/>
        <v/>
      </c>
      <c r="AA20" s="401" t="e">
        <f>+'RESUMEN REGION'!#REF!</f>
        <v>#REF!</v>
      </c>
      <c r="AB20" s="401" t="e">
        <f>+'RESUMEN REGION'!#REF!</f>
        <v>#REF!</v>
      </c>
      <c r="AC20" s="400" t="str">
        <f t="shared" si="9"/>
        <v/>
      </c>
      <c r="AD20" s="81"/>
      <c r="AE20" s="99"/>
      <c r="AF20" s="701" t="str">
        <f t="shared" si="3"/>
        <v/>
      </c>
      <c r="AG20" s="701" t="str">
        <f t="shared" si="4"/>
        <v/>
      </c>
      <c r="AH20" s="344" t="str">
        <f t="shared" si="10"/>
        <v/>
      </c>
      <c r="AI20" s="898" t="str">
        <f>+IF('EV DESEMPEÑO TOTAL'!X21=0,"",'EV DESEMPEÑO TOTAL'!X21)</f>
        <v/>
      </c>
      <c r="AJ20" s="899"/>
      <c r="AK20" s="6"/>
      <c r="AL20" s="6"/>
      <c r="AM20" s="6"/>
      <c r="AN20" s="6"/>
      <c r="AO20" s="6"/>
      <c r="AP20" s="6"/>
      <c r="AQ20" s="6"/>
      <c r="AR20" s="6"/>
      <c r="AS20" s="6"/>
      <c r="AT20" s="6"/>
      <c r="AU20" s="6"/>
      <c r="AV20" s="6"/>
      <c r="AW20" s="6"/>
      <c r="AX20" s="6"/>
      <c r="AY20" s="6"/>
      <c r="AZ20" s="6"/>
      <c r="BA20" s="702">
        <v>3</v>
      </c>
      <c r="BB20" s="702" t="s">
        <v>13</v>
      </c>
      <c r="BC20" s="119">
        <v>2017</v>
      </c>
      <c r="BD20" s="119">
        <v>6</v>
      </c>
      <c r="BE20" s="119">
        <v>6</v>
      </c>
      <c r="BF20" s="441">
        <f t="shared" si="1"/>
        <v>1</v>
      </c>
      <c r="BG20" s="6"/>
      <c r="BH20" s="6"/>
      <c r="BI20" s="6"/>
      <c r="BJ20" s="6"/>
      <c r="BK20" s="6"/>
      <c r="BL20" s="6"/>
      <c r="BM20" s="6"/>
      <c r="BN20" s="6"/>
    </row>
    <row r="21" spans="1:66" x14ac:dyDescent="0.2">
      <c r="A21" s="686">
        <f>'RESUMEN REGION'!A22</f>
        <v>0</v>
      </c>
      <c r="B21" s="686">
        <f>'RESUMEN REGION'!B22</f>
        <v>0</v>
      </c>
      <c r="C21" s="686">
        <f>'RESUMEN REGION'!E22</f>
        <v>0</v>
      </c>
      <c r="D21" s="114">
        <f>+'cuestionario competencia'!$H$8</f>
        <v>0</v>
      </c>
      <c r="E21" s="114">
        <f>+'cuestionario competencia'!$H$9</f>
        <v>0</v>
      </c>
      <c r="F21" s="114">
        <f>+'cuestionario competencia'!$H$10</f>
        <v>0</v>
      </c>
      <c r="G21" s="114">
        <f>+'cuestionario competencia'!$H$11</f>
        <v>0</v>
      </c>
      <c r="H21" s="65" t="str">
        <f t="shared" si="5"/>
        <v/>
      </c>
      <c r="I21" s="689">
        <f>'RESUMEN REGION'!AR22</f>
        <v>0</v>
      </c>
      <c r="J21" s="690">
        <f>'RESUMEN REGION'!AS22</f>
        <v>0</v>
      </c>
      <c r="K21" s="691">
        <f>'RESUMEN REGION'!AT22</f>
        <v>0</v>
      </c>
      <c r="L21" s="692">
        <f>'RESUMEN REGION'!AU22</f>
        <v>0</v>
      </c>
      <c r="M21" s="693">
        <f>'RESUMEN REGION'!AV22</f>
        <v>0</v>
      </c>
      <c r="N21" s="93"/>
      <c r="O21" s="93"/>
      <c r="P21" s="64" t="str">
        <f t="shared" si="6"/>
        <v/>
      </c>
      <c r="Q21" s="81"/>
      <c r="R21" s="67"/>
      <c r="S21" s="686">
        <f>'RESUMEN REGION'!CX22</f>
        <v>0</v>
      </c>
      <c r="T21" s="686">
        <f>'RESUMEN REGION'!CD22</f>
        <v>0</v>
      </c>
      <c r="U21" s="343" t="str">
        <f t="shared" si="7"/>
        <v/>
      </c>
      <c r="V21" s="81"/>
      <c r="W21" s="81"/>
      <c r="X21" s="399"/>
      <c r="Y21" s="399"/>
      <c r="Z21" s="400" t="str">
        <f t="shared" si="8"/>
        <v/>
      </c>
      <c r="AA21" s="401" t="e">
        <f>+'RESUMEN REGION'!#REF!</f>
        <v>#REF!</v>
      </c>
      <c r="AB21" s="401" t="e">
        <f>+'RESUMEN REGION'!#REF!</f>
        <v>#REF!</v>
      </c>
      <c r="AC21" s="400" t="str">
        <f t="shared" si="9"/>
        <v/>
      </c>
      <c r="AD21" s="81"/>
      <c r="AE21" s="99"/>
      <c r="AF21" s="701" t="str">
        <f t="shared" si="3"/>
        <v/>
      </c>
      <c r="AG21" s="701" t="str">
        <f t="shared" si="4"/>
        <v/>
      </c>
      <c r="AH21" s="344" t="str">
        <f t="shared" si="10"/>
        <v/>
      </c>
      <c r="AI21" s="898" t="str">
        <f>+IF('EV DESEMPEÑO TOTAL'!X22=0,"",'EV DESEMPEÑO TOTAL'!X22)</f>
        <v/>
      </c>
      <c r="AJ21" s="899"/>
      <c r="AK21" s="6"/>
      <c r="AL21" s="6"/>
      <c r="AM21" s="6"/>
      <c r="AN21" s="6"/>
      <c r="AO21" s="6"/>
      <c r="AP21" s="6"/>
      <c r="AQ21" s="6"/>
      <c r="AR21" s="6"/>
      <c r="AS21" s="6"/>
      <c r="AT21" s="6"/>
      <c r="AU21" s="6"/>
      <c r="AV21" s="6"/>
      <c r="AW21" s="6"/>
      <c r="AX21" s="6"/>
      <c r="AY21" s="6"/>
      <c r="AZ21" s="6"/>
      <c r="BA21" s="702">
        <v>3</v>
      </c>
      <c r="BB21" s="702" t="s">
        <v>11</v>
      </c>
      <c r="BC21" s="119">
        <v>2008</v>
      </c>
      <c r="BD21" s="119">
        <v>5</v>
      </c>
      <c r="BE21" s="119">
        <v>5</v>
      </c>
      <c r="BF21" s="441">
        <f t="shared" si="1"/>
        <v>1</v>
      </c>
      <c r="BG21" s="6"/>
      <c r="BH21" s="6"/>
      <c r="BI21" s="6"/>
      <c r="BJ21" s="6"/>
      <c r="BK21" s="6"/>
      <c r="BL21" s="6"/>
      <c r="BM21" s="6"/>
      <c r="BN21" s="6"/>
    </row>
    <row r="22" spans="1:66" x14ac:dyDescent="0.2">
      <c r="A22" s="686">
        <f>'RESUMEN REGION'!A23</f>
        <v>0</v>
      </c>
      <c r="B22" s="686">
        <f>'RESUMEN REGION'!B23</f>
        <v>0</v>
      </c>
      <c r="C22" s="686">
        <f>'RESUMEN REGION'!E23</f>
        <v>0</v>
      </c>
      <c r="D22" s="114">
        <f>+'cuestionario competencia'!$I$8</f>
        <v>0</v>
      </c>
      <c r="E22" s="114">
        <f>+'cuestionario competencia'!$I$9</f>
        <v>0</v>
      </c>
      <c r="F22" s="114">
        <f>+'cuestionario competencia'!$I$10</f>
        <v>0</v>
      </c>
      <c r="G22" s="114">
        <f>+'cuestionario competencia'!$I$11</f>
        <v>0</v>
      </c>
      <c r="H22" s="65" t="str">
        <f t="shared" si="5"/>
        <v/>
      </c>
      <c r="I22" s="689">
        <f>'RESUMEN REGION'!AR23</f>
        <v>0</v>
      </c>
      <c r="J22" s="690">
        <f>'RESUMEN REGION'!AS23</f>
        <v>0</v>
      </c>
      <c r="K22" s="691">
        <f>'RESUMEN REGION'!AT23</f>
        <v>0</v>
      </c>
      <c r="L22" s="692">
        <f>'RESUMEN REGION'!AU23</f>
        <v>0</v>
      </c>
      <c r="M22" s="693">
        <f>'RESUMEN REGION'!AV23</f>
        <v>0</v>
      </c>
      <c r="N22" s="93"/>
      <c r="O22" s="93"/>
      <c r="P22" s="64" t="str">
        <f t="shared" si="6"/>
        <v/>
      </c>
      <c r="Q22" s="81"/>
      <c r="R22" s="67"/>
      <c r="S22" s="686">
        <f>'RESUMEN REGION'!CX23</f>
        <v>0</v>
      </c>
      <c r="T22" s="686">
        <f>'RESUMEN REGION'!CD23</f>
        <v>0</v>
      </c>
      <c r="U22" s="343" t="str">
        <f t="shared" si="7"/>
        <v/>
      </c>
      <c r="V22" s="81"/>
      <c r="W22" s="81"/>
      <c r="X22" s="399"/>
      <c r="Y22" s="399"/>
      <c r="Z22" s="400" t="str">
        <f t="shared" si="8"/>
        <v/>
      </c>
      <c r="AA22" s="401" t="e">
        <f>+'RESUMEN REGION'!#REF!</f>
        <v>#REF!</v>
      </c>
      <c r="AB22" s="401" t="e">
        <f>+'RESUMEN REGION'!#REF!</f>
        <v>#REF!</v>
      </c>
      <c r="AC22" s="400" t="str">
        <f t="shared" si="9"/>
        <v/>
      </c>
      <c r="AD22" s="81"/>
      <c r="AE22" s="99"/>
      <c r="AF22" s="701" t="str">
        <f t="shared" si="3"/>
        <v/>
      </c>
      <c r="AG22" s="701" t="str">
        <f t="shared" si="4"/>
        <v/>
      </c>
      <c r="AH22" s="344" t="str">
        <f t="shared" si="10"/>
        <v/>
      </c>
      <c r="AI22" s="898" t="str">
        <f>+IF('EV DESEMPEÑO TOTAL'!X23=0,"",'EV DESEMPEÑO TOTAL'!X23)</f>
        <v/>
      </c>
      <c r="AJ22" s="899"/>
      <c r="AK22" s="6"/>
      <c r="AL22" s="6"/>
      <c r="AM22" s="6"/>
      <c r="AN22" s="6"/>
      <c r="AO22" s="6"/>
      <c r="AP22" s="6"/>
      <c r="AQ22" s="6"/>
      <c r="AR22" s="6"/>
      <c r="AS22" s="6"/>
      <c r="AT22" s="6"/>
      <c r="AU22" s="6"/>
      <c r="AV22" s="6"/>
      <c r="AW22" s="6"/>
      <c r="AX22" s="6"/>
      <c r="AY22" s="6"/>
      <c r="AZ22" s="6"/>
      <c r="BA22" s="702">
        <v>3</v>
      </c>
      <c r="BB22" s="702" t="s">
        <v>10</v>
      </c>
      <c r="BC22" s="119">
        <v>2015</v>
      </c>
      <c r="BD22" s="119">
        <v>14</v>
      </c>
      <c r="BE22" s="119">
        <v>14</v>
      </c>
      <c r="BF22" s="441">
        <f t="shared" si="1"/>
        <v>1</v>
      </c>
      <c r="BG22" s="6"/>
      <c r="BH22" s="6"/>
      <c r="BI22" s="6"/>
      <c r="BJ22" s="6"/>
      <c r="BK22" s="6"/>
      <c r="BL22" s="6"/>
      <c r="BM22" s="6"/>
      <c r="BN22" s="6"/>
    </row>
    <row r="23" spans="1:66" x14ac:dyDescent="0.2">
      <c r="A23" s="686">
        <f>'RESUMEN REGION'!A24</f>
        <v>0</v>
      </c>
      <c r="B23" s="686">
        <f>'RESUMEN REGION'!B24</f>
        <v>0</v>
      </c>
      <c r="C23" s="686">
        <f>'RESUMEN REGION'!E24</f>
        <v>0</v>
      </c>
      <c r="D23" s="114">
        <f>+'cuestionario competencia'!$J$8</f>
        <v>0</v>
      </c>
      <c r="E23" s="114">
        <f>+'cuestionario competencia'!$J$9</f>
        <v>0</v>
      </c>
      <c r="F23" s="114">
        <f>+'cuestionario competencia'!$J$10</f>
        <v>0</v>
      </c>
      <c r="G23" s="114">
        <f>+'cuestionario competencia'!$J$11</f>
        <v>0</v>
      </c>
      <c r="H23" s="65" t="str">
        <f t="shared" si="5"/>
        <v/>
      </c>
      <c r="I23" s="689">
        <f>'RESUMEN REGION'!AR24</f>
        <v>0</v>
      </c>
      <c r="J23" s="690">
        <f>'RESUMEN REGION'!AS24</f>
        <v>0</v>
      </c>
      <c r="K23" s="691">
        <f>'RESUMEN REGION'!AT24</f>
        <v>0</v>
      </c>
      <c r="L23" s="692">
        <f>'RESUMEN REGION'!AU24</f>
        <v>0</v>
      </c>
      <c r="M23" s="693">
        <f>'RESUMEN REGION'!AV24</f>
        <v>0</v>
      </c>
      <c r="N23" s="93"/>
      <c r="O23" s="93"/>
      <c r="P23" s="64" t="str">
        <f t="shared" si="6"/>
        <v/>
      </c>
      <c r="Q23" s="81"/>
      <c r="R23" s="67"/>
      <c r="S23" s="686">
        <f>'RESUMEN REGION'!CX24</f>
        <v>0</v>
      </c>
      <c r="T23" s="686">
        <f>'RESUMEN REGION'!CD24</f>
        <v>0</v>
      </c>
      <c r="U23" s="343" t="str">
        <f t="shared" si="7"/>
        <v/>
      </c>
      <c r="V23" s="81"/>
      <c r="W23" s="81"/>
      <c r="X23" s="399"/>
      <c r="Y23" s="399"/>
      <c r="Z23" s="400" t="str">
        <f t="shared" si="8"/>
        <v/>
      </c>
      <c r="AA23" s="401" t="e">
        <f>+'RESUMEN REGION'!#REF!</f>
        <v>#REF!</v>
      </c>
      <c r="AB23" s="401" t="e">
        <f>+'RESUMEN REGION'!#REF!</f>
        <v>#REF!</v>
      </c>
      <c r="AC23" s="400" t="str">
        <f t="shared" si="9"/>
        <v/>
      </c>
      <c r="AD23" s="81"/>
      <c r="AE23" s="99"/>
      <c r="AF23" s="701" t="str">
        <f t="shared" si="3"/>
        <v/>
      </c>
      <c r="AG23" s="701" t="str">
        <f t="shared" si="4"/>
        <v/>
      </c>
      <c r="AH23" s="344" t="str">
        <f t="shared" si="10"/>
        <v/>
      </c>
      <c r="AI23" s="898" t="str">
        <f>+IF('EV DESEMPEÑO TOTAL'!X24=0,"",'EV DESEMPEÑO TOTAL'!X24)</f>
        <v/>
      </c>
      <c r="AJ23" s="899"/>
      <c r="AK23" s="6"/>
      <c r="AL23" s="6"/>
      <c r="AM23" s="6"/>
      <c r="AN23" s="6"/>
      <c r="AO23" s="6"/>
      <c r="AP23" s="6"/>
      <c r="AQ23" s="6"/>
      <c r="AR23" s="6"/>
      <c r="AS23" s="6"/>
      <c r="AT23" s="6"/>
      <c r="AU23" s="6"/>
      <c r="AV23" s="6"/>
      <c r="AW23" s="6"/>
      <c r="AX23" s="6"/>
      <c r="AY23" s="6"/>
      <c r="AZ23" s="6"/>
      <c r="BA23" s="702">
        <v>4</v>
      </c>
      <c r="BB23" s="702" t="s">
        <v>15</v>
      </c>
      <c r="BC23" s="119">
        <v>2004</v>
      </c>
      <c r="BD23" s="119">
        <v>26</v>
      </c>
      <c r="BE23" s="119">
        <v>26</v>
      </c>
      <c r="BF23" s="441">
        <f t="shared" si="1"/>
        <v>1</v>
      </c>
      <c r="BG23" s="6"/>
      <c r="BH23" s="6"/>
      <c r="BI23" s="6"/>
      <c r="BJ23" s="6"/>
      <c r="BK23" s="6"/>
      <c r="BL23" s="6"/>
      <c r="BM23" s="6"/>
      <c r="BN23" s="6"/>
    </row>
    <row r="24" spans="1:66" x14ac:dyDescent="0.2">
      <c r="A24" s="686">
        <f>'RESUMEN REGION'!A25</f>
        <v>0</v>
      </c>
      <c r="B24" s="686">
        <f>'RESUMEN REGION'!B25</f>
        <v>0</v>
      </c>
      <c r="C24" s="686">
        <f>'RESUMEN REGION'!E25</f>
        <v>0</v>
      </c>
      <c r="D24" s="114">
        <f>+'cuestionario competencia'!$K$8</f>
        <v>0</v>
      </c>
      <c r="E24" s="114">
        <f>+'cuestionario competencia'!$K$9</f>
        <v>0</v>
      </c>
      <c r="F24" s="114">
        <f>+'cuestionario competencia'!$K$10</f>
        <v>0</v>
      </c>
      <c r="G24" s="114">
        <f>+'cuestionario competencia'!$K$11</f>
        <v>0</v>
      </c>
      <c r="H24" s="65" t="str">
        <f t="shared" si="5"/>
        <v/>
      </c>
      <c r="I24" s="689">
        <f>'RESUMEN REGION'!AR25</f>
        <v>0</v>
      </c>
      <c r="J24" s="690">
        <f>'RESUMEN REGION'!AS25</f>
        <v>0</v>
      </c>
      <c r="K24" s="691">
        <f>'RESUMEN REGION'!AT25</f>
        <v>0</v>
      </c>
      <c r="L24" s="692">
        <f>'RESUMEN REGION'!AU25</f>
        <v>0</v>
      </c>
      <c r="M24" s="693">
        <f>'RESUMEN REGION'!AV25</f>
        <v>0</v>
      </c>
      <c r="N24" s="93"/>
      <c r="O24" s="93"/>
      <c r="P24" s="64" t="str">
        <f t="shared" si="6"/>
        <v/>
      </c>
      <c r="Q24" s="81"/>
      <c r="R24" s="67"/>
      <c r="S24" s="686">
        <f>'RESUMEN REGION'!CX25</f>
        <v>0</v>
      </c>
      <c r="T24" s="686">
        <f>'RESUMEN REGION'!CD25</f>
        <v>0</v>
      </c>
      <c r="U24" s="343" t="str">
        <f t="shared" si="7"/>
        <v/>
      </c>
      <c r="V24" s="81"/>
      <c r="W24" s="81"/>
      <c r="X24" s="399"/>
      <c r="Y24" s="399"/>
      <c r="Z24" s="400" t="str">
        <f t="shared" si="8"/>
        <v/>
      </c>
      <c r="AA24" s="401" t="e">
        <f>+'RESUMEN REGION'!#REF!</f>
        <v>#REF!</v>
      </c>
      <c r="AB24" s="401" t="e">
        <f>+'RESUMEN REGION'!#REF!</f>
        <v>#REF!</v>
      </c>
      <c r="AC24" s="400" t="str">
        <f t="shared" si="9"/>
        <v/>
      </c>
      <c r="AD24" s="81"/>
      <c r="AE24" s="99"/>
      <c r="AF24" s="701" t="str">
        <f t="shared" si="3"/>
        <v/>
      </c>
      <c r="AG24" s="701" t="str">
        <f t="shared" si="4"/>
        <v/>
      </c>
      <c r="AH24" s="344" t="str">
        <f t="shared" si="10"/>
        <v/>
      </c>
      <c r="AI24" s="898" t="str">
        <f>+IF('EV DESEMPEÑO TOTAL'!X25=0,"",'EV DESEMPEÑO TOTAL'!X25)</f>
        <v/>
      </c>
      <c r="AJ24" s="899"/>
      <c r="AK24" s="6"/>
      <c r="AL24" s="6"/>
      <c r="AM24" s="6"/>
      <c r="AN24" s="6"/>
      <c r="AO24" s="6"/>
      <c r="AP24" s="6"/>
      <c r="AQ24" s="6"/>
      <c r="AR24" s="6"/>
      <c r="AS24" s="6"/>
      <c r="AT24" s="6"/>
      <c r="AU24" s="6"/>
      <c r="AV24" s="6"/>
      <c r="AW24" s="6"/>
      <c r="AX24" s="6"/>
      <c r="AY24" s="6"/>
      <c r="AZ24" s="6"/>
      <c r="BA24" s="702">
        <v>4</v>
      </c>
      <c r="BB24" s="702" t="s">
        <v>14</v>
      </c>
      <c r="BC24" s="119">
        <v>2010</v>
      </c>
      <c r="BD24" s="119">
        <v>24</v>
      </c>
      <c r="BE24" s="119">
        <v>24</v>
      </c>
      <c r="BF24" s="441">
        <f t="shared" si="1"/>
        <v>1</v>
      </c>
      <c r="BG24" s="6"/>
      <c r="BH24" s="6"/>
      <c r="BI24" s="6"/>
      <c r="BJ24" s="6"/>
      <c r="BK24" s="6"/>
      <c r="BL24" s="6"/>
      <c r="BM24" s="6"/>
      <c r="BN24" s="6"/>
    </row>
    <row r="25" spans="1:66" x14ac:dyDescent="0.2">
      <c r="A25" s="686">
        <f>'RESUMEN REGION'!A26</f>
        <v>0</v>
      </c>
      <c r="B25" s="686">
        <f>'RESUMEN REGION'!B26</f>
        <v>0</v>
      </c>
      <c r="C25" s="686">
        <f>'RESUMEN REGION'!E26</f>
        <v>0</v>
      </c>
      <c r="D25" s="114">
        <f>+'cuestionario competencia'!$L$8</f>
        <v>0</v>
      </c>
      <c r="E25" s="114">
        <f>+'cuestionario competencia'!$L$9</f>
        <v>0</v>
      </c>
      <c r="F25" s="114">
        <f>+'cuestionario competencia'!$L$10</f>
        <v>0</v>
      </c>
      <c r="G25" s="114">
        <f>+'cuestionario competencia'!$L$11</f>
        <v>0</v>
      </c>
      <c r="H25" s="65" t="str">
        <f t="shared" si="5"/>
        <v/>
      </c>
      <c r="I25" s="689">
        <f>'RESUMEN REGION'!AR26</f>
        <v>0</v>
      </c>
      <c r="J25" s="690">
        <f>'RESUMEN REGION'!AS26</f>
        <v>0</v>
      </c>
      <c r="K25" s="691">
        <f>'RESUMEN REGION'!AT26</f>
        <v>0</v>
      </c>
      <c r="L25" s="692">
        <f>'RESUMEN REGION'!AU26</f>
        <v>0</v>
      </c>
      <c r="M25" s="693">
        <f>'RESUMEN REGION'!AV26</f>
        <v>0</v>
      </c>
      <c r="N25" s="93"/>
      <c r="O25" s="93"/>
      <c r="P25" s="64" t="str">
        <f t="shared" si="6"/>
        <v/>
      </c>
      <c r="Q25" s="81"/>
      <c r="R25" s="67"/>
      <c r="S25" s="686">
        <f>'RESUMEN REGION'!CX26</f>
        <v>0</v>
      </c>
      <c r="T25" s="686">
        <f>'RESUMEN REGION'!CD26</f>
        <v>0</v>
      </c>
      <c r="U25" s="343" t="str">
        <f t="shared" si="7"/>
        <v/>
      </c>
      <c r="V25" s="81"/>
      <c r="W25" s="81"/>
      <c r="X25" s="399"/>
      <c r="Y25" s="399"/>
      <c r="Z25" s="400" t="str">
        <f t="shared" si="8"/>
        <v/>
      </c>
      <c r="AA25" s="401" t="e">
        <f>+'RESUMEN REGION'!#REF!</f>
        <v>#REF!</v>
      </c>
      <c r="AB25" s="401" t="e">
        <f>+'RESUMEN REGION'!#REF!</f>
        <v>#REF!</v>
      </c>
      <c r="AC25" s="400" t="str">
        <f t="shared" si="9"/>
        <v/>
      </c>
      <c r="AD25" s="81"/>
      <c r="AE25" s="99"/>
      <c r="AF25" s="701" t="str">
        <f t="shared" si="3"/>
        <v/>
      </c>
      <c r="AG25" s="701" t="str">
        <f t="shared" si="4"/>
        <v/>
      </c>
      <c r="AH25" s="344" t="str">
        <f t="shared" si="10"/>
        <v/>
      </c>
      <c r="AI25" s="898" t="str">
        <f>+IF('EV DESEMPEÑO TOTAL'!X26=0,"",'EV DESEMPEÑO TOTAL'!X26)</f>
        <v/>
      </c>
      <c r="AJ25" s="899"/>
      <c r="AK25" s="6"/>
      <c r="AL25" s="6"/>
      <c r="AM25" s="6"/>
      <c r="AN25" s="6"/>
      <c r="AO25" s="6"/>
      <c r="AP25" s="6"/>
      <c r="AQ25" s="6"/>
      <c r="AR25" s="6"/>
      <c r="AS25" s="6"/>
      <c r="AT25" s="6"/>
      <c r="AU25" s="6"/>
      <c r="AV25" s="6"/>
      <c r="AW25" s="6"/>
      <c r="AX25" s="6"/>
      <c r="AY25" s="6"/>
      <c r="AZ25" s="6"/>
      <c r="BA25" s="702">
        <v>4</v>
      </c>
      <c r="BB25" s="702" t="s">
        <v>19</v>
      </c>
      <c r="BC25" s="119">
        <v>2015</v>
      </c>
      <c r="BD25" s="119">
        <v>10</v>
      </c>
      <c r="BE25" s="119">
        <v>10</v>
      </c>
      <c r="BF25" s="441">
        <f t="shared" si="1"/>
        <v>1</v>
      </c>
      <c r="BG25" s="6"/>
      <c r="BH25" s="6"/>
      <c r="BI25" s="6"/>
      <c r="BJ25" s="6"/>
      <c r="BK25" s="6"/>
      <c r="BL25" s="6"/>
      <c r="BM25" s="6"/>
      <c r="BN25" s="6"/>
    </row>
    <row r="26" spans="1:66" x14ac:dyDescent="0.2">
      <c r="A26" s="686">
        <f>'RESUMEN REGION'!A27</f>
        <v>0</v>
      </c>
      <c r="B26" s="686">
        <f>'RESUMEN REGION'!B27</f>
        <v>0</v>
      </c>
      <c r="C26" s="686">
        <f>'RESUMEN REGION'!E27</f>
        <v>0</v>
      </c>
      <c r="D26" s="114">
        <f>+'cuestionario competencia'!$M$8</f>
        <v>0</v>
      </c>
      <c r="E26" s="114">
        <f>+'cuestionario competencia'!$M$9</f>
        <v>0</v>
      </c>
      <c r="F26" s="114">
        <f>+'cuestionario competencia'!$M$10</f>
        <v>0</v>
      </c>
      <c r="G26" s="114">
        <f>+'cuestionario competencia'!$M$11</f>
        <v>0</v>
      </c>
      <c r="H26" s="65" t="str">
        <f t="shared" si="5"/>
        <v/>
      </c>
      <c r="I26" s="689">
        <f>'RESUMEN REGION'!AR27</f>
        <v>0</v>
      </c>
      <c r="J26" s="690">
        <f>'RESUMEN REGION'!AS27</f>
        <v>0</v>
      </c>
      <c r="K26" s="691">
        <f>'RESUMEN REGION'!AT27</f>
        <v>0</v>
      </c>
      <c r="L26" s="692">
        <f>'RESUMEN REGION'!AU27</f>
        <v>0</v>
      </c>
      <c r="M26" s="693">
        <f>'RESUMEN REGION'!AV27</f>
        <v>0</v>
      </c>
      <c r="N26" s="93"/>
      <c r="O26" s="93"/>
      <c r="P26" s="64" t="str">
        <f t="shared" si="6"/>
        <v/>
      </c>
      <c r="Q26" s="81"/>
      <c r="R26" s="67"/>
      <c r="S26" s="686">
        <f>'RESUMEN REGION'!CX27</f>
        <v>0</v>
      </c>
      <c r="T26" s="686">
        <f>'RESUMEN REGION'!CD27</f>
        <v>0</v>
      </c>
      <c r="U26" s="343" t="str">
        <f t="shared" si="7"/>
        <v/>
      </c>
      <c r="V26" s="81"/>
      <c r="W26" s="81"/>
      <c r="X26" s="399"/>
      <c r="Y26" s="399"/>
      <c r="Z26" s="400" t="str">
        <f t="shared" si="8"/>
        <v/>
      </c>
      <c r="AA26" s="401" t="e">
        <f>+'RESUMEN REGION'!#REF!</f>
        <v>#REF!</v>
      </c>
      <c r="AB26" s="401" t="e">
        <f>+'RESUMEN REGION'!#REF!</f>
        <v>#REF!</v>
      </c>
      <c r="AC26" s="400" t="str">
        <f t="shared" si="9"/>
        <v/>
      </c>
      <c r="AD26" s="81"/>
      <c r="AE26" s="99"/>
      <c r="AF26" s="701" t="str">
        <f t="shared" si="3"/>
        <v/>
      </c>
      <c r="AG26" s="701" t="str">
        <f t="shared" si="4"/>
        <v/>
      </c>
      <c r="AH26" s="344" t="str">
        <f t="shared" si="10"/>
        <v/>
      </c>
      <c r="AI26" s="898" t="str">
        <f>+IF('EV DESEMPEÑO TOTAL'!X27=0,"",'EV DESEMPEÑO TOTAL'!X27)</f>
        <v/>
      </c>
      <c r="AJ26" s="899"/>
      <c r="AK26" s="6"/>
      <c r="AL26" s="6"/>
      <c r="AM26" s="6"/>
      <c r="AN26" s="6"/>
      <c r="AO26" s="6"/>
      <c r="AP26" s="6"/>
      <c r="AQ26" s="6"/>
      <c r="AR26" s="6"/>
      <c r="AS26" s="6"/>
      <c r="AT26" s="6"/>
      <c r="AU26" s="6"/>
      <c r="AV26" s="6"/>
      <c r="AW26" s="6"/>
      <c r="AX26" s="6"/>
      <c r="AY26" s="6"/>
      <c r="AZ26" s="6"/>
      <c r="BA26" s="702">
        <v>4</v>
      </c>
      <c r="BB26" s="702" t="s">
        <v>16</v>
      </c>
      <c r="BC26" s="119">
        <v>2017</v>
      </c>
      <c r="BD26" s="119">
        <v>7</v>
      </c>
      <c r="BE26" s="119">
        <v>7</v>
      </c>
      <c r="BF26" s="441">
        <f t="shared" si="1"/>
        <v>1</v>
      </c>
      <c r="BG26" s="6"/>
      <c r="BH26" s="6"/>
      <c r="BI26" s="6"/>
      <c r="BJ26" s="6"/>
      <c r="BK26" s="6"/>
      <c r="BL26" s="6"/>
      <c r="BM26" s="6"/>
      <c r="BN26" s="6"/>
    </row>
    <row r="27" spans="1:66" x14ac:dyDescent="0.2">
      <c r="A27" s="686">
        <f>'RESUMEN REGION'!A28</f>
        <v>0</v>
      </c>
      <c r="B27" s="686">
        <f>'RESUMEN REGION'!B28</f>
        <v>0</v>
      </c>
      <c r="C27" s="686">
        <f>'RESUMEN REGION'!E28</f>
        <v>0</v>
      </c>
      <c r="D27" s="114">
        <f>+'cuestionario competencia'!$N$8</f>
        <v>0</v>
      </c>
      <c r="E27" s="114">
        <f>+'cuestionario competencia'!$N$9</f>
        <v>0</v>
      </c>
      <c r="F27" s="114">
        <f>+'cuestionario competencia'!$N$10</f>
        <v>0</v>
      </c>
      <c r="G27" s="114">
        <f>+'cuestionario competencia'!$N$11</f>
        <v>0</v>
      </c>
      <c r="H27" s="65" t="str">
        <f t="shared" si="5"/>
        <v/>
      </c>
      <c r="I27" s="689">
        <f>'RESUMEN REGION'!AR28</f>
        <v>0</v>
      </c>
      <c r="J27" s="690">
        <f>'RESUMEN REGION'!AS28</f>
        <v>0</v>
      </c>
      <c r="K27" s="691">
        <f>'RESUMEN REGION'!AT28</f>
        <v>0</v>
      </c>
      <c r="L27" s="692">
        <f>'RESUMEN REGION'!AU28</f>
        <v>0</v>
      </c>
      <c r="M27" s="693">
        <f>'RESUMEN REGION'!AV28</f>
        <v>0</v>
      </c>
      <c r="N27" s="93"/>
      <c r="O27" s="93"/>
      <c r="P27" s="64" t="str">
        <f t="shared" si="6"/>
        <v/>
      </c>
      <c r="Q27" s="81"/>
      <c r="R27" s="67"/>
      <c r="S27" s="686">
        <f>'RESUMEN REGION'!CX28</f>
        <v>0</v>
      </c>
      <c r="T27" s="686">
        <f>'RESUMEN REGION'!CD28</f>
        <v>0</v>
      </c>
      <c r="U27" s="343" t="str">
        <f t="shared" si="7"/>
        <v/>
      </c>
      <c r="V27" s="81"/>
      <c r="W27" s="81"/>
      <c r="X27" s="399"/>
      <c r="Y27" s="399"/>
      <c r="Z27" s="400" t="str">
        <f t="shared" si="8"/>
        <v/>
      </c>
      <c r="AA27" s="401" t="e">
        <f>+'RESUMEN REGION'!#REF!</f>
        <v>#REF!</v>
      </c>
      <c r="AB27" s="401" t="e">
        <f>+'RESUMEN REGION'!#REF!</f>
        <v>#REF!</v>
      </c>
      <c r="AC27" s="400" t="str">
        <f t="shared" si="9"/>
        <v/>
      </c>
      <c r="AD27" s="81"/>
      <c r="AE27" s="99"/>
      <c r="AF27" s="701" t="str">
        <f t="shared" si="3"/>
        <v/>
      </c>
      <c r="AG27" s="701" t="str">
        <f t="shared" si="4"/>
        <v/>
      </c>
      <c r="AH27" s="344" t="str">
        <f t="shared" si="10"/>
        <v/>
      </c>
      <c r="AI27" s="898" t="str">
        <f>+IF('EV DESEMPEÑO TOTAL'!X28=0,"",'EV DESEMPEÑO TOTAL'!X28)</f>
        <v/>
      </c>
      <c r="AJ27" s="899"/>
      <c r="AK27" s="6"/>
      <c r="AL27" s="6"/>
      <c r="AM27" s="6"/>
      <c r="AN27" s="6"/>
      <c r="AO27" s="6"/>
      <c r="AP27" s="6"/>
      <c r="AQ27" s="6"/>
      <c r="AR27" s="6"/>
      <c r="AS27" s="6"/>
      <c r="AT27" s="6"/>
      <c r="AU27" s="6"/>
      <c r="AV27" s="6"/>
      <c r="AW27" s="6"/>
      <c r="AX27" s="6"/>
      <c r="AY27" s="6"/>
      <c r="AZ27" s="6"/>
      <c r="BA27" s="702">
        <v>4</v>
      </c>
      <c r="BB27" s="702" t="s">
        <v>18</v>
      </c>
      <c r="BC27" s="119">
        <v>2004</v>
      </c>
      <c r="BD27" s="119">
        <v>33</v>
      </c>
      <c r="BE27" s="119">
        <v>33</v>
      </c>
      <c r="BF27" s="441">
        <f t="shared" si="1"/>
        <v>1</v>
      </c>
      <c r="BG27" s="6"/>
      <c r="BH27" s="6"/>
      <c r="BI27" s="6"/>
      <c r="BJ27" s="6"/>
      <c r="BK27" s="6"/>
      <c r="BL27" s="6"/>
      <c r="BM27" s="6"/>
      <c r="BN27" s="6"/>
    </row>
    <row r="28" spans="1:66" x14ac:dyDescent="0.2">
      <c r="A28" s="686">
        <f>'RESUMEN REGION'!A29</f>
        <v>0</v>
      </c>
      <c r="B28" s="686">
        <f>'RESUMEN REGION'!B29</f>
        <v>0</v>
      </c>
      <c r="C28" s="686">
        <f>'RESUMEN REGION'!E29</f>
        <v>0</v>
      </c>
      <c r="D28" s="114">
        <f>+'cuestionario competencia'!$O$8</f>
        <v>0</v>
      </c>
      <c r="E28" s="114">
        <f>+'cuestionario competencia'!$O$9</f>
        <v>0</v>
      </c>
      <c r="F28" s="114">
        <f>+'cuestionario competencia'!$O$10</f>
        <v>0</v>
      </c>
      <c r="G28" s="114">
        <f>+'cuestionario competencia'!$O$11</f>
        <v>0</v>
      </c>
      <c r="H28" s="65" t="str">
        <f t="shared" si="5"/>
        <v/>
      </c>
      <c r="I28" s="689">
        <f>'RESUMEN REGION'!AR29</f>
        <v>0</v>
      </c>
      <c r="J28" s="690">
        <f>'RESUMEN REGION'!AS29</f>
        <v>0</v>
      </c>
      <c r="K28" s="691">
        <f>'RESUMEN REGION'!AT29</f>
        <v>0</v>
      </c>
      <c r="L28" s="692">
        <f>'RESUMEN REGION'!AU29</f>
        <v>0</v>
      </c>
      <c r="M28" s="693">
        <f>'RESUMEN REGION'!AV29</f>
        <v>0</v>
      </c>
      <c r="N28" s="93"/>
      <c r="O28" s="93"/>
      <c r="P28" s="64" t="str">
        <f t="shared" si="6"/>
        <v/>
      </c>
      <c r="Q28" s="81"/>
      <c r="R28" s="67"/>
      <c r="S28" s="686">
        <f>'RESUMEN REGION'!CX29</f>
        <v>0</v>
      </c>
      <c r="T28" s="686">
        <f>'RESUMEN REGION'!CD29</f>
        <v>0</v>
      </c>
      <c r="U28" s="343" t="str">
        <f t="shared" si="7"/>
        <v/>
      </c>
      <c r="V28" s="81"/>
      <c r="W28" s="81"/>
      <c r="X28" s="399"/>
      <c r="Y28" s="399"/>
      <c r="Z28" s="400" t="str">
        <f t="shared" si="8"/>
        <v/>
      </c>
      <c r="AA28" s="401" t="e">
        <f>+'RESUMEN REGION'!#REF!</f>
        <v>#REF!</v>
      </c>
      <c r="AB28" s="401" t="e">
        <f>+'RESUMEN REGION'!#REF!</f>
        <v>#REF!</v>
      </c>
      <c r="AC28" s="400" t="str">
        <f t="shared" si="9"/>
        <v/>
      </c>
      <c r="AD28" s="81"/>
      <c r="AE28" s="99"/>
      <c r="AF28" s="701" t="str">
        <f t="shared" si="3"/>
        <v/>
      </c>
      <c r="AG28" s="701" t="str">
        <f t="shared" si="4"/>
        <v/>
      </c>
      <c r="AH28" s="344" t="str">
        <f t="shared" si="10"/>
        <v/>
      </c>
      <c r="AI28" s="898" t="str">
        <f>+IF('EV DESEMPEÑO TOTAL'!X29=0,"",'EV DESEMPEÑO TOTAL'!X29)</f>
        <v/>
      </c>
      <c r="AJ28" s="899"/>
      <c r="AK28" s="6"/>
      <c r="AL28" s="6"/>
      <c r="AM28" s="6"/>
      <c r="AN28" s="6"/>
      <c r="AO28" s="6"/>
      <c r="AP28" s="6"/>
      <c r="AQ28" s="6"/>
      <c r="AR28" s="6"/>
      <c r="AS28" s="6"/>
      <c r="AT28" s="6"/>
      <c r="AU28" s="6"/>
      <c r="AV28" s="6"/>
      <c r="AW28" s="6"/>
      <c r="AX28" s="6"/>
      <c r="AY28" s="6"/>
      <c r="AZ28" s="6"/>
      <c r="BA28" s="702">
        <v>4</v>
      </c>
      <c r="BB28" s="702" t="s">
        <v>17</v>
      </c>
      <c r="BC28" s="119">
        <v>2015</v>
      </c>
      <c r="BD28" s="119">
        <v>8</v>
      </c>
      <c r="BE28" s="119">
        <v>8</v>
      </c>
      <c r="BF28" s="441">
        <f t="shared" si="1"/>
        <v>1</v>
      </c>
      <c r="BG28" s="6"/>
      <c r="BH28" s="6"/>
      <c r="BI28" s="6"/>
      <c r="BJ28" s="6"/>
      <c r="BK28" s="6"/>
      <c r="BL28" s="6"/>
      <c r="BM28" s="6"/>
      <c r="BN28" s="6"/>
    </row>
    <row r="29" spans="1:66" x14ac:dyDescent="0.2">
      <c r="A29" s="686">
        <f>'RESUMEN REGION'!A30</f>
        <v>0</v>
      </c>
      <c r="B29" s="686">
        <f>'RESUMEN REGION'!B30</f>
        <v>0</v>
      </c>
      <c r="C29" s="686">
        <f>'RESUMEN REGION'!E30</f>
        <v>0</v>
      </c>
      <c r="D29" s="114">
        <f>+'cuestionario competencia'!$P$8</f>
        <v>0</v>
      </c>
      <c r="E29" s="114">
        <f>+'cuestionario competencia'!$P$9</f>
        <v>0</v>
      </c>
      <c r="F29" s="114">
        <f>+'cuestionario competencia'!$P$10</f>
        <v>0</v>
      </c>
      <c r="G29" s="114">
        <f>+'cuestionario competencia'!$P$11</f>
        <v>0</v>
      </c>
      <c r="H29" s="65" t="str">
        <f t="shared" si="5"/>
        <v/>
      </c>
      <c r="I29" s="689">
        <f>'RESUMEN REGION'!AR30</f>
        <v>0</v>
      </c>
      <c r="J29" s="690">
        <f>'RESUMEN REGION'!AS30</f>
        <v>0</v>
      </c>
      <c r="K29" s="691">
        <f>'RESUMEN REGION'!AT30</f>
        <v>0</v>
      </c>
      <c r="L29" s="692">
        <f>'RESUMEN REGION'!AU30</f>
        <v>0</v>
      </c>
      <c r="M29" s="693">
        <f>'RESUMEN REGION'!AV30</f>
        <v>0</v>
      </c>
      <c r="N29" s="93"/>
      <c r="O29" s="93"/>
      <c r="P29" s="64" t="str">
        <f t="shared" si="6"/>
        <v/>
      </c>
      <c r="Q29" s="81"/>
      <c r="R29" s="67"/>
      <c r="S29" s="686">
        <f>'RESUMEN REGION'!CX30</f>
        <v>0</v>
      </c>
      <c r="T29" s="686">
        <f>'RESUMEN REGION'!CD30</f>
        <v>0</v>
      </c>
      <c r="U29" s="343" t="str">
        <f t="shared" si="7"/>
        <v/>
      </c>
      <c r="V29" s="81"/>
      <c r="W29" s="81"/>
      <c r="X29" s="399"/>
      <c r="Y29" s="399"/>
      <c r="Z29" s="400" t="str">
        <f t="shared" si="8"/>
        <v/>
      </c>
      <c r="AA29" s="401" t="e">
        <f>+'RESUMEN REGION'!#REF!</f>
        <v>#REF!</v>
      </c>
      <c r="AB29" s="401" t="e">
        <f>+'RESUMEN REGION'!#REF!</f>
        <v>#REF!</v>
      </c>
      <c r="AC29" s="400" t="str">
        <f t="shared" si="9"/>
        <v/>
      </c>
      <c r="AD29" s="81"/>
      <c r="AE29" s="99"/>
      <c r="AF29" s="701" t="str">
        <f t="shared" si="3"/>
        <v/>
      </c>
      <c r="AG29" s="701" t="str">
        <f t="shared" si="4"/>
        <v/>
      </c>
      <c r="AH29" s="344" t="str">
        <f t="shared" si="10"/>
        <v/>
      </c>
      <c r="AI29" s="898" t="str">
        <f>+IF('EV DESEMPEÑO TOTAL'!X30=0,"",'EV DESEMPEÑO TOTAL'!X30)</f>
        <v/>
      </c>
      <c r="AJ29" s="899"/>
      <c r="AK29" s="6"/>
      <c r="AL29" s="6"/>
      <c r="AM29" s="6"/>
      <c r="AN29" s="6"/>
      <c r="AO29" s="6"/>
      <c r="AP29" s="6"/>
      <c r="AQ29" s="6"/>
      <c r="AR29" s="6"/>
      <c r="AS29" s="6"/>
      <c r="AT29" s="6"/>
      <c r="AU29" s="6"/>
      <c r="AV29" s="6"/>
      <c r="AW29" s="6"/>
      <c r="AX29" s="6"/>
      <c r="AY29" s="6"/>
      <c r="AZ29" s="6"/>
      <c r="BA29" s="702">
        <v>5</v>
      </c>
      <c r="BB29" s="702" t="s">
        <v>38</v>
      </c>
      <c r="BC29" s="119">
        <v>1999</v>
      </c>
      <c r="BD29" s="119">
        <v>38</v>
      </c>
      <c r="BE29" s="119">
        <v>38</v>
      </c>
      <c r="BF29" s="441">
        <f t="shared" si="1"/>
        <v>1</v>
      </c>
      <c r="BG29" s="6"/>
      <c r="BH29" s="6"/>
      <c r="BI29" s="6"/>
      <c r="BJ29" s="6"/>
      <c r="BK29" s="6"/>
      <c r="BL29" s="6"/>
      <c r="BM29" s="6"/>
      <c r="BN29" s="6"/>
    </row>
    <row r="30" spans="1:66" x14ac:dyDescent="0.2">
      <c r="A30" s="686">
        <f>'RESUMEN REGION'!A31</f>
        <v>0</v>
      </c>
      <c r="B30" s="686">
        <f>'RESUMEN REGION'!B31</f>
        <v>0</v>
      </c>
      <c r="C30" s="686">
        <f>'RESUMEN REGION'!E31</f>
        <v>0</v>
      </c>
      <c r="D30" s="114">
        <f>+'cuestionario competencia'!$Q$8</f>
        <v>0</v>
      </c>
      <c r="E30" s="114">
        <f>+'cuestionario competencia'!$Q$9</f>
        <v>0</v>
      </c>
      <c r="F30" s="114">
        <f>+'cuestionario competencia'!$Q$10</f>
        <v>0</v>
      </c>
      <c r="G30" s="114">
        <f>+'cuestionario competencia'!$Q$11</f>
        <v>0</v>
      </c>
      <c r="H30" s="65" t="str">
        <f t="shared" si="5"/>
        <v/>
      </c>
      <c r="I30" s="689">
        <f>'RESUMEN REGION'!AR31</f>
        <v>0</v>
      </c>
      <c r="J30" s="690">
        <f>'RESUMEN REGION'!AS31</f>
        <v>0</v>
      </c>
      <c r="K30" s="691">
        <f>'RESUMEN REGION'!AT31</f>
        <v>0</v>
      </c>
      <c r="L30" s="692">
        <f>'RESUMEN REGION'!AU31</f>
        <v>0</v>
      </c>
      <c r="M30" s="693">
        <f>'RESUMEN REGION'!AV31</f>
        <v>0</v>
      </c>
      <c r="N30" s="93"/>
      <c r="O30" s="93"/>
      <c r="P30" s="64" t="str">
        <f t="shared" si="6"/>
        <v/>
      </c>
      <c r="Q30" s="81"/>
      <c r="R30" s="67"/>
      <c r="S30" s="686">
        <f>'RESUMEN REGION'!CX31</f>
        <v>0</v>
      </c>
      <c r="T30" s="686">
        <f>'RESUMEN REGION'!CD31</f>
        <v>0</v>
      </c>
      <c r="U30" s="343" t="str">
        <f t="shared" si="7"/>
        <v/>
      </c>
      <c r="V30" s="81"/>
      <c r="W30" s="81"/>
      <c r="X30" s="399"/>
      <c r="Y30" s="399"/>
      <c r="Z30" s="400" t="str">
        <f t="shared" si="8"/>
        <v/>
      </c>
      <c r="AA30" s="401" t="e">
        <f>+'RESUMEN REGION'!#REF!</f>
        <v>#REF!</v>
      </c>
      <c r="AB30" s="401" t="e">
        <f>+'RESUMEN REGION'!#REF!</f>
        <v>#REF!</v>
      </c>
      <c r="AC30" s="400" t="str">
        <f t="shared" si="9"/>
        <v/>
      </c>
      <c r="AD30" s="81"/>
      <c r="AE30" s="99"/>
      <c r="AF30" s="701" t="str">
        <f t="shared" si="3"/>
        <v/>
      </c>
      <c r="AG30" s="701" t="str">
        <f t="shared" si="4"/>
        <v/>
      </c>
      <c r="AH30" s="344" t="str">
        <f t="shared" si="10"/>
        <v/>
      </c>
      <c r="AI30" s="898" t="str">
        <f>+IF('EV DESEMPEÑO TOTAL'!X31=0,"",'EV DESEMPEÑO TOTAL'!X31)</f>
        <v/>
      </c>
      <c r="AJ30" s="899"/>
      <c r="AK30" s="6"/>
      <c r="AL30" s="6"/>
      <c r="AM30" s="6"/>
      <c r="AN30" s="6"/>
      <c r="AO30" s="6"/>
      <c r="AP30" s="6"/>
      <c r="AQ30" s="6"/>
      <c r="AR30" s="6"/>
      <c r="AS30" s="6"/>
      <c r="AT30" s="6"/>
      <c r="AU30" s="6"/>
      <c r="AV30" s="6"/>
      <c r="AW30" s="6"/>
      <c r="AX30" s="6"/>
      <c r="AY30" s="6"/>
      <c r="AZ30" s="6"/>
      <c r="BA30" s="702">
        <v>5</v>
      </c>
      <c r="BB30" s="702" t="s">
        <v>25</v>
      </c>
      <c r="BC30" s="119">
        <v>2015</v>
      </c>
      <c r="BD30" s="119">
        <v>1</v>
      </c>
      <c r="BE30" s="119">
        <v>1</v>
      </c>
      <c r="BF30" s="441">
        <f t="shared" si="1"/>
        <v>1</v>
      </c>
      <c r="BG30" s="6"/>
      <c r="BH30" s="6"/>
      <c r="BI30" s="6"/>
      <c r="BJ30" s="6"/>
      <c r="BK30" s="6"/>
      <c r="BL30" s="6"/>
      <c r="BM30" s="6"/>
      <c r="BN30" s="6"/>
    </row>
    <row r="31" spans="1:66" x14ac:dyDescent="0.2">
      <c r="A31" s="686">
        <f>'RESUMEN REGION'!A32</f>
        <v>0</v>
      </c>
      <c r="B31" s="686">
        <f>'RESUMEN REGION'!B32</f>
        <v>0</v>
      </c>
      <c r="C31" s="686">
        <f>'RESUMEN REGION'!E32</f>
        <v>0</v>
      </c>
      <c r="D31" s="114">
        <f>+'cuestionario competencia'!$R$8</f>
        <v>0</v>
      </c>
      <c r="E31" s="114">
        <f>+'cuestionario competencia'!$R$9</f>
        <v>0</v>
      </c>
      <c r="F31" s="114">
        <f>+'cuestionario competencia'!$R$10</f>
        <v>0</v>
      </c>
      <c r="G31" s="114">
        <f>+'cuestionario competencia'!$R$11</f>
        <v>0</v>
      </c>
      <c r="H31" s="65" t="str">
        <f t="shared" si="5"/>
        <v/>
      </c>
      <c r="I31" s="689">
        <f>'RESUMEN REGION'!AR32</f>
        <v>0</v>
      </c>
      <c r="J31" s="690">
        <f>'RESUMEN REGION'!AS32</f>
        <v>0</v>
      </c>
      <c r="K31" s="691">
        <f>'RESUMEN REGION'!AT32</f>
        <v>0</v>
      </c>
      <c r="L31" s="692">
        <f>'RESUMEN REGION'!AU32</f>
        <v>0</v>
      </c>
      <c r="M31" s="693">
        <f>'RESUMEN REGION'!AV32</f>
        <v>0</v>
      </c>
      <c r="N31" s="93"/>
      <c r="O31" s="93"/>
      <c r="P31" s="64" t="str">
        <f t="shared" si="6"/>
        <v/>
      </c>
      <c r="Q31" s="81"/>
      <c r="R31" s="67"/>
      <c r="S31" s="686">
        <f>'RESUMEN REGION'!CX32</f>
        <v>0</v>
      </c>
      <c r="T31" s="686">
        <f>'RESUMEN REGION'!CD32</f>
        <v>0</v>
      </c>
      <c r="U31" s="343" t="str">
        <f t="shared" si="7"/>
        <v/>
      </c>
      <c r="V31" s="81"/>
      <c r="W31" s="81"/>
      <c r="X31" s="399"/>
      <c r="Y31" s="399"/>
      <c r="Z31" s="400" t="str">
        <f t="shared" si="8"/>
        <v/>
      </c>
      <c r="AA31" s="401" t="e">
        <f>+'RESUMEN REGION'!#REF!</f>
        <v>#REF!</v>
      </c>
      <c r="AB31" s="401" t="e">
        <f>+'RESUMEN REGION'!#REF!</f>
        <v>#REF!</v>
      </c>
      <c r="AC31" s="400" t="str">
        <f t="shared" si="9"/>
        <v/>
      </c>
      <c r="AD31" s="81"/>
      <c r="AE31" s="99"/>
      <c r="AF31" s="701" t="str">
        <f t="shared" si="3"/>
        <v/>
      </c>
      <c r="AG31" s="701" t="str">
        <f t="shared" si="4"/>
        <v/>
      </c>
      <c r="AH31" s="344" t="str">
        <f t="shared" si="10"/>
        <v/>
      </c>
      <c r="AI31" s="898" t="str">
        <f>+IF('EV DESEMPEÑO TOTAL'!X32=0,"",'EV DESEMPEÑO TOTAL'!X32)</f>
        <v/>
      </c>
      <c r="AJ31" s="899"/>
      <c r="AK31" s="6"/>
      <c r="AL31" s="6"/>
      <c r="AM31" s="6"/>
      <c r="AN31" s="6"/>
      <c r="AO31" s="6"/>
      <c r="AP31" s="6"/>
      <c r="AQ31" s="6"/>
      <c r="AR31" s="6"/>
      <c r="AS31" s="6"/>
      <c r="AT31" s="6"/>
      <c r="AU31" s="6"/>
      <c r="AV31" s="6"/>
      <c r="AW31" s="6"/>
      <c r="AX31" s="6"/>
      <c r="AY31" s="6"/>
      <c r="AZ31" s="6"/>
      <c r="BA31" s="702">
        <v>5</v>
      </c>
      <c r="BB31" s="702" t="s">
        <v>601</v>
      </c>
      <c r="BC31" s="119">
        <v>2019</v>
      </c>
      <c r="BD31" s="119">
        <v>13</v>
      </c>
      <c r="BE31" s="119">
        <v>13</v>
      </c>
      <c r="BF31" s="441">
        <f t="shared" si="1"/>
        <v>1</v>
      </c>
      <c r="BG31" s="6"/>
      <c r="BH31" s="6"/>
      <c r="BI31" s="6"/>
      <c r="BJ31" s="6"/>
      <c r="BK31" s="6"/>
      <c r="BL31" s="6"/>
      <c r="BM31" s="6"/>
      <c r="BN31" s="6"/>
    </row>
    <row r="32" spans="1:66" x14ac:dyDescent="0.2">
      <c r="A32" s="686">
        <f>'RESUMEN REGION'!A33</f>
        <v>0</v>
      </c>
      <c r="B32" s="686">
        <f>'RESUMEN REGION'!B33</f>
        <v>0</v>
      </c>
      <c r="C32" s="686">
        <f>'RESUMEN REGION'!E33</f>
        <v>0</v>
      </c>
      <c r="D32" s="114">
        <f>+'cuestionario competencia'!$S$8</f>
        <v>0</v>
      </c>
      <c r="E32" s="114">
        <f>+'cuestionario competencia'!$S$9</f>
        <v>0</v>
      </c>
      <c r="F32" s="114">
        <f>+'cuestionario competencia'!$S$10</f>
        <v>0</v>
      </c>
      <c r="G32" s="114">
        <f>+'cuestionario competencia'!$S$11</f>
        <v>0</v>
      </c>
      <c r="H32" s="65" t="str">
        <f t="shared" si="5"/>
        <v/>
      </c>
      <c r="I32" s="689">
        <f>'RESUMEN REGION'!AR33</f>
        <v>0</v>
      </c>
      <c r="J32" s="690">
        <f>'RESUMEN REGION'!AS33</f>
        <v>0</v>
      </c>
      <c r="K32" s="691">
        <f>'RESUMEN REGION'!AT33</f>
        <v>0</v>
      </c>
      <c r="L32" s="692">
        <f>'RESUMEN REGION'!AU33</f>
        <v>0</v>
      </c>
      <c r="M32" s="693">
        <f>'RESUMEN REGION'!AV33</f>
        <v>0</v>
      </c>
      <c r="N32" s="93"/>
      <c r="O32" s="93"/>
      <c r="P32" s="64" t="str">
        <f t="shared" si="6"/>
        <v/>
      </c>
      <c r="Q32" s="81"/>
      <c r="R32" s="67"/>
      <c r="S32" s="686">
        <f>'RESUMEN REGION'!CX33</f>
        <v>0</v>
      </c>
      <c r="T32" s="686">
        <f>'RESUMEN REGION'!CD33</f>
        <v>0</v>
      </c>
      <c r="U32" s="343" t="str">
        <f t="shared" si="7"/>
        <v/>
      </c>
      <c r="V32" s="81"/>
      <c r="W32" s="81"/>
      <c r="X32" s="399"/>
      <c r="Y32" s="399"/>
      <c r="Z32" s="400" t="str">
        <f t="shared" si="8"/>
        <v/>
      </c>
      <c r="AA32" s="401" t="e">
        <f>+'RESUMEN REGION'!#REF!</f>
        <v>#REF!</v>
      </c>
      <c r="AB32" s="401" t="e">
        <f>+'RESUMEN REGION'!#REF!</f>
        <v>#REF!</v>
      </c>
      <c r="AC32" s="400" t="str">
        <f t="shared" si="9"/>
        <v/>
      </c>
      <c r="AD32" s="81"/>
      <c r="AE32" s="99"/>
      <c r="AF32" s="701" t="str">
        <f t="shared" si="3"/>
        <v/>
      </c>
      <c r="AG32" s="701" t="str">
        <f t="shared" si="4"/>
        <v/>
      </c>
      <c r="AH32" s="344" t="str">
        <f t="shared" si="10"/>
        <v/>
      </c>
      <c r="AI32" s="898" t="str">
        <f>+IF('EV DESEMPEÑO TOTAL'!X33=0,"",'EV DESEMPEÑO TOTAL'!X33)</f>
        <v/>
      </c>
      <c r="AJ32" s="899"/>
      <c r="AK32" s="6"/>
      <c r="AL32" s="6"/>
      <c r="AM32" s="6"/>
      <c r="AN32" s="6"/>
      <c r="AO32" s="6"/>
      <c r="AP32" s="6"/>
      <c r="AQ32" s="6"/>
      <c r="AR32" s="6"/>
      <c r="AS32" s="6"/>
      <c r="AT32" s="6"/>
      <c r="AU32" s="6"/>
      <c r="AV32" s="6"/>
      <c r="AW32" s="6"/>
      <c r="AX32" s="6"/>
      <c r="AY32" s="6"/>
      <c r="AZ32" s="6"/>
      <c r="BA32" s="702">
        <v>5</v>
      </c>
      <c r="BB32" s="702" t="s">
        <v>34</v>
      </c>
      <c r="BC32" s="119">
        <v>2002</v>
      </c>
      <c r="BD32" s="119">
        <v>9</v>
      </c>
      <c r="BE32" s="119">
        <v>9</v>
      </c>
      <c r="BF32" s="441">
        <f t="shared" si="1"/>
        <v>1</v>
      </c>
      <c r="BG32" s="6"/>
      <c r="BH32" s="6"/>
      <c r="BI32" s="6"/>
      <c r="BJ32" s="6"/>
      <c r="BK32" s="6"/>
      <c r="BL32" s="6"/>
      <c r="BM32" s="6"/>
      <c r="BN32" s="6"/>
    </row>
    <row r="33" spans="1:66" x14ac:dyDescent="0.2">
      <c r="A33" s="686">
        <f>'RESUMEN REGION'!A34</f>
        <v>0</v>
      </c>
      <c r="B33" s="686">
        <f>'RESUMEN REGION'!B34</f>
        <v>0</v>
      </c>
      <c r="C33" s="686">
        <f>'RESUMEN REGION'!E34</f>
        <v>0</v>
      </c>
      <c r="D33" s="114">
        <f>+'cuestionario competencia'!$T$8</f>
        <v>0</v>
      </c>
      <c r="E33" s="114">
        <f>+'cuestionario competencia'!$T$9</f>
        <v>0</v>
      </c>
      <c r="F33" s="114">
        <f>+'cuestionario competencia'!$T$10</f>
        <v>0</v>
      </c>
      <c r="G33" s="114">
        <f>+'cuestionario competencia'!$T$11</f>
        <v>0</v>
      </c>
      <c r="H33" s="65" t="str">
        <f t="shared" si="5"/>
        <v/>
      </c>
      <c r="I33" s="689">
        <f>'RESUMEN REGION'!AR34</f>
        <v>0</v>
      </c>
      <c r="J33" s="690">
        <f>'RESUMEN REGION'!AS34</f>
        <v>0</v>
      </c>
      <c r="K33" s="691">
        <f>'RESUMEN REGION'!AT34</f>
        <v>0</v>
      </c>
      <c r="L33" s="692">
        <f>'RESUMEN REGION'!AU34</f>
        <v>0</v>
      </c>
      <c r="M33" s="693">
        <f>'RESUMEN REGION'!AV34</f>
        <v>0</v>
      </c>
      <c r="N33" s="93"/>
      <c r="O33" s="93"/>
      <c r="P33" s="64" t="str">
        <f t="shared" si="6"/>
        <v/>
      </c>
      <c r="Q33" s="81"/>
      <c r="R33" s="67"/>
      <c r="S33" s="686">
        <f>'RESUMEN REGION'!CX34</f>
        <v>0</v>
      </c>
      <c r="T33" s="686">
        <f>'RESUMEN REGION'!CD34</f>
        <v>0</v>
      </c>
      <c r="U33" s="343" t="str">
        <f t="shared" si="7"/>
        <v/>
      </c>
      <c r="V33" s="81"/>
      <c r="W33" s="81"/>
      <c r="X33" s="399"/>
      <c r="Y33" s="399"/>
      <c r="Z33" s="400" t="str">
        <f t="shared" si="8"/>
        <v/>
      </c>
      <c r="AA33" s="401" t="e">
        <f>+'RESUMEN REGION'!#REF!</f>
        <v>#REF!</v>
      </c>
      <c r="AB33" s="401" t="e">
        <f>+'RESUMEN REGION'!#REF!</f>
        <v>#REF!</v>
      </c>
      <c r="AC33" s="400" t="str">
        <f t="shared" si="9"/>
        <v/>
      </c>
      <c r="AD33" s="81"/>
      <c r="AE33" s="99"/>
      <c r="AF33" s="701" t="str">
        <f t="shared" si="3"/>
        <v/>
      </c>
      <c r="AG33" s="701" t="str">
        <f t="shared" si="4"/>
        <v/>
      </c>
      <c r="AH33" s="344" t="str">
        <f t="shared" si="10"/>
        <v/>
      </c>
      <c r="AI33" s="898" t="str">
        <f>+IF('EV DESEMPEÑO TOTAL'!X34=0,"",'EV DESEMPEÑO TOTAL'!X34)</f>
        <v/>
      </c>
      <c r="AJ33" s="899"/>
      <c r="AK33" s="6"/>
      <c r="AL33" s="6"/>
      <c r="AM33" s="6"/>
      <c r="AN33" s="6"/>
      <c r="AO33" s="6"/>
      <c r="AP33" s="6"/>
      <c r="AQ33" s="6"/>
      <c r="AR33" s="6"/>
      <c r="AS33" s="6"/>
      <c r="AT33" s="6"/>
      <c r="AU33" s="6"/>
      <c r="AV33" s="6"/>
      <c r="AW33" s="6"/>
      <c r="AX33" s="6"/>
      <c r="AY33" s="6"/>
      <c r="AZ33" s="6"/>
      <c r="BA33" s="702">
        <v>5</v>
      </c>
      <c r="BB33" s="702" t="s">
        <v>602</v>
      </c>
      <c r="BC33" s="119">
        <v>2019</v>
      </c>
      <c r="BD33" s="119">
        <v>9</v>
      </c>
      <c r="BE33" s="119">
        <v>9</v>
      </c>
      <c r="BF33" s="441">
        <f t="shared" si="1"/>
        <v>1</v>
      </c>
      <c r="BG33" s="6"/>
      <c r="BH33" s="6"/>
      <c r="BI33" s="6"/>
      <c r="BJ33" s="6"/>
      <c r="BK33" s="6"/>
      <c r="BL33" s="6"/>
      <c r="BM33" s="6"/>
      <c r="BN33" s="6"/>
    </row>
    <row r="34" spans="1:66" x14ac:dyDescent="0.2">
      <c r="A34" s="686">
        <f>'RESUMEN REGION'!A35</f>
        <v>0</v>
      </c>
      <c r="B34" s="686">
        <f>'RESUMEN REGION'!B35</f>
        <v>0</v>
      </c>
      <c r="C34" s="686">
        <f>'RESUMEN REGION'!E35</f>
        <v>0</v>
      </c>
      <c r="D34" s="114">
        <f>+'cuestionario competencia'!$U$8</f>
        <v>0</v>
      </c>
      <c r="E34" s="114">
        <f>+'cuestionario competencia'!$U$9</f>
        <v>0</v>
      </c>
      <c r="F34" s="114">
        <f>+'cuestionario competencia'!$U$10</f>
        <v>0</v>
      </c>
      <c r="G34" s="114">
        <f>+'cuestionario competencia'!$U$11</f>
        <v>0</v>
      </c>
      <c r="H34" s="65" t="str">
        <f t="shared" si="5"/>
        <v/>
      </c>
      <c r="I34" s="689">
        <f>'RESUMEN REGION'!AR35</f>
        <v>0</v>
      </c>
      <c r="J34" s="690">
        <f>'RESUMEN REGION'!AS35</f>
        <v>0</v>
      </c>
      <c r="K34" s="691">
        <f>'RESUMEN REGION'!AT35</f>
        <v>0</v>
      </c>
      <c r="L34" s="692">
        <f>'RESUMEN REGION'!AU35</f>
        <v>0</v>
      </c>
      <c r="M34" s="693">
        <f>'RESUMEN REGION'!AV35</f>
        <v>0</v>
      </c>
      <c r="N34" s="93"/>
      <c r="O34" s="93"/>
      <c r="P34" s="64" t="str">
        <f t="shared" si="6"/>
        <v/>
      </c>
      <c r="Q34" s="81"/>
      <c r="R34" s="67"/>
      <c r="S34" s="686">
        <f>'RESUMEN REGION'!CX35</f>
        <v>0</v>
      </c>
      <c r="T34" s="686">
        <f>'RESUMEN REGION'!CD35</f>
        <v>0</v>
      </c>
      <c r="U34" s="343" t="str">
        <f t="shared" si="7"/>
        <v/>
      </c>
      <c r="V34" s="81"/>
      <c r="W34" s="81"/>
      <c r="X34" s="399"/>
      <c r="Y34" s="399"/>
      <c r="Z34" s="400" t="str">
        <f t="shared" si="8"/>
        <v/>
      </c>
      <c r="AA34" s="401" t="e">
        <f>+'RESUMEN REGION'!#REF!</f>
        <v>#REF!</v>
      </c>
      <c r="AB34" s="401" t="e">
        <f>+'RESUMEN REGION'!#REF!</f>
        <v>#REF!</v>
      </c>
      <c r="AC34" s="400" t="str">
        <f t="shared" si="9"/>
        <v/>
      </c>
      <c r="AD34" s="81"/>
      <c r="AE34" s="99"/>
      <c r="AF34" s="701" t="str">
        <f t="shared" si="3"/>
        <v/>
      </c>
      <c r="AG34" s="701" t="str">
        <f t="shared" si="4"/>
        <v/>
      </c>
      <c r="AH34" s="344" t="str">
        <f t="shared" si="10"/>
        <v/>
      </c>
      <c r="AI34" s="898" t="str">
        <f>+IF('EV DESEMPEÑO TOTAL'!X35=0,"",'EV DESEMPEÑO TOTAL'!X35)</f>
        <v/>
      </c>
      <c r="AJ34" s="899"/>
      <c r="AK34" s="6"/>
      <c r="AL34" s="6"/>
      <c r="AM34" s="6"/>
      <c r="AN34" s="6"/>
      <c r="AO34" s="6"/>
      <c r="AP34" s="6"/>
      <c r="AQ34" s="6"/>
      <c r="AR34" s="6"/>
      <c r="AS34" s="6"/>
      <c r="AT34" s="6"/>
      <c r="AU34" s="6"/>
      <c r="AV34" s="6"/>
      <c r="AW34" s="6"/>
      <c r="AX34" s="6"/>
      <c r="AY34" s="6"/>
      <c r="AZ34" s="6"/>
      <c r="BA34" s="702">
        <v>5</v>
      </c>
      <c r="BB34" s="702" t="s">
        <v>21</v>
      </c>
      <c r="BC34" s="119">
        <v>2015</v>
      </c>
      <c r="BD34" s="119">
        <v>8</v>
      </c>
      <c r="BE34" s="119">
        <v>8</v>
      </c>
      <c r="BF34" s="441">
        <f t="shared" si="1"/>
        <v>1</v>
      </c>
      <c r="BG34" s="6"/>
      <c r="BH34" s="6"/>
      <c r="BI34" s="6"/>
      <c r="BJ34" s="6"/>
      <c r="BK34" s="6"/>
      <c r="BL34" s="6"/>
      <c r="BM34" s="6"/>
      <c r="BN34" s="6"/>
    </row>
    <row r="35" spans="1:66" x14ac:dyDescent="0.2">
      <c r="A35" s="686">
        <f>'RESUMEN REGION'!A36</f>
        <v>0</v>
      </c>
      <c r="B35" s="686">
        <f>'RESUMEN REGION'!B36</f>
        <v>0</v>
      </c>
      <c r="C35" s="686">
        <f>'RESUMEN REGION'!E36</f>
        <v>0</v>
      </c>
      <c r="D35" s="114">
        <f>+'cuestionario competencia'!$V$8</f>
        <v>0</v>
      </c>
      <c r="E35" s="114">
        <f>+'cuestionario competencia'!$V$9</f>
        <v>0</v>
      </c>
      <c r="F35" s="114">
        <f>+'cuestionario competencia'!$V$10</f>
        <v>0</v>
      </c>
      <c r="G35" s="114">
        <f>+'cuestionario competencia'!$V$11</f>
        <v>0</v>
      </c>
      <c r="H35" s="65" t="str">
        <f t="shared" si="5"/>
        <v/>
      </c>
      <c r="I35" s="689">
        <f>'RESUMEN REGION'!AR36</f>
        <v>0</v>
      </c>
      <c r="J35" s="690">
        <f>'RESUMEN REGION'!AS36</f>
        <v>0</v>
      </c>
      <c r="K35" s="691">
        <f>'RESUMEN REGION'!AT36</f>
        <v>0</v>
      </c>
      <c r="L35" s="692">
        <f>'RESUMEN REGION'!AU36</f>
        <v>0</v>
      </c>
      <c r="M35" s="693">
        <f>'RESUMEN REGION'!AV36</f>
        <v>0</v>
      </c>
      <c r="N35" s="93"/>
      <c r="O35" s="93"/>
      <c r="P35" s="64" t="str">
        <f t="shared" si="6"/>
        <v/>
      </c>
      <c r="Q35" s="81"/>
      <c r="R35" s="67"/>
      <c r="S35" s="686">
        <f>'RESUMEN REGION'!CX36</f>
        <v>0</v>
      </c>
      <c r="T35" s="686">
        <f>'RESUMEN REGION'!CD36</f>
        <v>0</v>
      </c>
      <c r="U35" s="343" t="str">
        <f t="shared" si="7"/>
        <v/>
      </c>
      <c r="V35" s="81"/>
      <c r="W35" s="81"/>
      <c r="X35" s="399"/>
      <c r="Y35" s="399"/>
      <c r="Z35" s="400" t="str">
        <f t="shared" si="8"/>
        <v/>
      </c>
      <c r="AA35" s="401" t="e">
        <f>+'RESUMEN REGION'!#REF!</f>
        <v>#REF!</v>
      </c>
      <c r="AB35" s="401" t="e">
        <f>+'RESUMEN REGION'!#REF!</f>
        <v>#REF!</v>
      </c>
      <c r="AC35" s="400" t="str">
        <f t="shared" si="9"/>
        <v/>
      </c>
      <c r="AD35" s="81"/>
      <c r="AE35" s="99"/>
      <c r="AF35" s="701" t="str">
        <f t="shared" si="3"/>
        <v/>
      </c>
      <c r="AG35" s="701" t="str">
        <f t="shared" si="4"/>
        <v/>
      </c>
      <c r="AH35" s="344" t="str">
        <f t="shared" si="10"/>
        <v/>
      </c>
      <c r="AI35" s="898" t="str">
        <f>+IF('EV DESEMPEÑO TOTAL'!X36=0,"",'EV DESEMPEÑO TOTAL'!X36)</f>
        <v/>
      </c>
      <c r="AJ35" s="899"/>
      <c r="AK35" s="6"/>
      <c r="AL35" s="6"/>
      <c r="AM35" s="6"/>
      <c r="AN35" s="6"/>
      <c r="AO35" s="6"/>
      <c r="AP35" s="6"/>
      <c r="AQ35" s="6"/>
      <c r="AR35" s="6"/>
      <c r="AS35" s="6"/>
      <c r="AT35" s="6"/>
      <c r="AU35" s="6"/>
      <c r="AV35" s="6"/>
      <c r="AW35" s="6"/>
      <c r="AX35" s="6"/>
      <c r="AY35" s="6"/>
      <c r="AZ35" s="6"/>
      <c r="BA35" s="702">
        <v>5</v>
      </c>
      <c r="BB35" s="702" t="s">
        <v>27</v>
      </c>
      <c r="BC35" s="119">
        <v>2004</v>
      </c>
      <c r="BD35" s="119">
        <v>21</v>
      </c>
      <c r="BE35" s="119">
        <v>21</v>
      </c>
      <c r="BF35" s="441">
        <f t="shared" si="1"/>
        <v>1</v>
      </c>
      <c r="BG35" s="6"/>
      <c r="BH35" s="6"/>
      <c r="BI35" s="6"/>
      <c r="BJ35" s="6"/>
      <c r="BK35" s="6"/>
      <c r="BL35" s="6"/>
      <c r="BM35" s="6"/>
      <c r="BN35" s="6"/>
    </row>
    <row r="36" spans="1:66" x14ac:dyDescent="0.2">
      <c r="A36" s="686">
        <f>'RESUMEN REGION'!A37</f>
        <v>0</v>
      </c>
      <c r="B36" s="686">
        <f>'RESUMEN REGION'!B37</f>
        <v>0</v>
      </c>
      <c r="C36" s="686">
        <f>'RESUMEN REGION'!E37</f>
        <v>0</v>
      </c>
      <c r="D36" s="114">
        <f>+'cuestionario competencia'!$W$8</f>
        <v>0</v>
      </c>
      <c r="E36" s="114">
        <f>+'cuestionario competencia'!$W$9</f>
        <v>0</v>
      </c>
      <c r="F36" s="114">
        <f>+'cuestionario competencia'!$W$10</f>
        <v>0</v>
      </c>
      <c r="G36" s="114">
        <f>+'cuestionario competencia'!$W$11</f>
        <v>0</v>
      </c>
      <c r="H36" s="65" t="str">
        <f t="shared" si="5"/>
        <v/>
      </c>
      <c r="I36" s="689">
        <f>'RESUMEN REGION'!AR37</f>
        <v>0</v>
      </c>
      <c r="J36" s="690">
        <f>'RESUMEN REGION'!AS37</f>
        <v>0</v>
      </c>
      <c r="K36" s="691">
        <f>'RESUMEN REGION'!AT37</f>
        <v>0</v>
      </c>
      <c r="L36" s="692">
        <f>'RESUMEN REGION'!AU37</f>
        <v>0</v>
      </c>
      <c r="M36" s="693">
        <f>'RESUMEN REGION'!AV37</f>
        <v>0</v>
      </c>
      <c r="N36" s="93"/>
      <c r="O36" s="93"/>
      <c r="P36" s="64" t="str">
        <f t="shared" si="6"/>
        <v/>
      </c>
      <c r="Q36" s="81"/>
      <c r="R36" s="67"/>
      <c r="S36" s="686">
        <f>'RESUMEN REGION'!CX37</f>
        <v>0</v>
      </c>
      <c r="T36" s="686">
        <f>'RESUMEN REGION'!CD37</f>
        <v>0</v>
      </c>
      <c r="U36" s="343" t="str">
        <f t="shared" si="7"/>
        <v/>
      </c>
      <c r="V36" s="81"/>
      <c r="W36" s="81"/>
      <c r="X36" s="399"/>
      <c r="Y36" s="399"/>
      <c r="Z36" s="400" t="str">
        <f t="shared" si="8"/>
        <v/>
      </c>
      <c r="AA36" s="401" t="e">
        <f>+'RESUMEN REGION'!#REF!</f>
        <v>#REF!</v>
      </c>
      <c r="AB36" s="401" t="e">
        <f>+'RESUMEN REGION'!#REF!</f>
        <v>#REF!</v>
      </c>
      <c r="AC36" s="400" t="str">
        <f t="shared" si="9"/>
        <v/>
      </c>
      <c r="AD36" s="81"/>
      <c r="AE36" s="99"/>
      <c r="AF36" s="701" t="str">
        <f t="shared" si="3"/>
        <v/>
      </c>
      <c r="AG36" s="701" t="str">
        <f t="shared" si="4"/>
        <v/>
      </c>
      <c r="AH36" s="344" t="str">
        <f t="shared" si="10"/>
        <v/>
      </c>
      <c r="AI36" s="898" t="str">
        <f>+IF('EV DESEMPEÑO TOTAL'!X37=0,"",'EV DESEMPEÑO TOTAL'!X37)</f>
        <v/>
      </c>
      <c r="AJ36" s="899"/>
      <c r="AK36" s="6"/>
      <c r="AL36" s="6"/>
      <c r="AM36" s="6"/>
      <c r="AN36" s="6"/>
      <c r="AO36" s="6"/>
      <c r="AP36" s="6"/>
      <c r="AQ36" s="6"/>
      <c r="AR36" s="6"/>
      <c r="AS36" s="6"/>
      <c r="AT36" s="6"/>
      <c r="AU36" s="6"/>
      <c r="AV36" s="6"/>
      <c r="AW36" s="6"/>
      <c r="AX36" s="6"/>
      <c r="AY36" s="6"/>
      <c r="AZ36" s="6"/>
      <c r="BA36" s="702">
        <v>5</v>
      </c>
      <c r="BB36" s="702" t="s">
        <v>20</v>
      </c>
      <c r="BC36" s="119">
        <v>2007</v>
      </c>
      <c r="BD36" s="119">
        <v>14</v>
      </c>
      <c r="BE36" s="119">
        <v>14</v>
      </c>
      <c r="BF36" s="441">
        <f t="shared" si="1"/>
        <v>1</v>
      </c>
      <c r="BG36" s="6"/>
      <c r="BH36" s="6"/>
      <c r="BI36" s="6"/>
      <c r="BJ36" s="6"/>
      <c r="BK36" s="6"/>
      <c r="BL36" s="6"/>
      <c r="BM36" s="6"/>
      <c r="BN36" s="6"/>
    </row>
    <row r="37" spans="1:66" x14ac:dyDescent="0.2">
      <c r="A37" s="686">
        <f>'RESUMEN REGION'!A38</f>
        <v>0</v>
      </c>
      <c r="B37" s="686">
        <f>'RESUMEN REGION'!B38</f>
        <v>0</v>
      </c>
      <c r="C37" s="686">
        <f>'RESUMEN REGION'!E38</f>
        <v>0</v>
      </c>
      <c r="D37" s="114">
        <f>+'cuestionario competencia'!$X$8</f>
        <v>0</v>
      </c>
      <c r="E37" s="114">
        <f>+'cuestionario competencia'!$X$9</f>
        <v>0</v>
      </c>
      <c r="F37" s="114">
        <f>+'cuestionario competencia'!$X$10</f>
        <v>0</v>
      </c>
      <c r="G37" s="114">
        <f>+'cuestionario competencia'!$X$11</f>
        <v>0</v>
      </c>
      <c r="H37" s="65" t="str">
        <f t="shared" si="5"/>
        <v/>
      </c>
      <c r="I37" s="689">
        <f>'RESUMEN REGION'!AR38</f>
        <v>0</v>
      </c>
      <c r="J37" s="690">
        <f>'RESUMEN REGION'!AS38</f>
        <v>0</v>
      </c>
      <c r="K37" s="691">
        <f>'RESUMEN REGION'!AT38</f>
        <v>0</v>
      </c>
      <c r="L37" s="692">
        <f>'RESUMEN REGION'!AU38</f>
        <v>0</v>
      </c>
      <c r="M37" s="693">
        <f>'RESUMEN REGION'!AV38</f>
        <v>0</v>
      </c>
      <c r="N37" s="93"/>
      <c r="O37" s="93"/>
      <c r="P37" s="64" t="str">
        <f t="shared" si="6"/>
        <v/>
      </c>
      <c r="Q37" s="81"/>
      <c r="R37" s="67"/>
      <c r="S37" s="686">
        <f>'RESUMEN REGION'!CX38</f>
        <v>0</v>
      </c>
      <c r="T37" s="686">
        <f>'RESUMEN REGION'!CD38</f>
        <v>0</v>
      </c>
      <c r="U37" s="343" t="str">
        <f t="shared" si="7"/>
        <v/>
      </c>
      <c r="V37" s="81"/>
      <c r="W37" s="81"/>
      <c r="X37" s="399"/>
      <c r="Y37" s="399"/>
      <c r="Z37" s="400" t="str">
        <f t="shared" si="8"/>
        <v/>
      </c>
      <c r="AA37" s="401" t="e">
        <f>+'RESUMEN REGION'!#REF!</f>
        <v>#REF!</v>
      </c>
      <c r="AB37" s="401" t="e">
        <f>+'RESUMEN REGION'!#REF!</f>
        <v>#REF!</v>
      </c>
      <c r="AC37" s="400" t="str">
        <f t="shared" si="9"/>
        <v/>
      </c>
      <c r="AD37" s="81"/>
      <c r="AE37" s="99"/>
      <c r="AF37" s="701" t="str">
        <f t="shared" si="3"/>
        <v/>
      </c>
      <c r="AG37" s="701" t="str">
        <f t="shared" si="4"/>
        <v/>
      </c>
      <c r="AH37" s="344" t="str">
        <f t="shared" si="10"/>
        <v/>
      </c>
      <c r="AI37" s="898" t="str">
        <f>+IF('EV DESEMPEÑO TOTAL'!X38=0,"",'EV DESEMPEÑO TOTAL'!X38)</f>
        <v/>
      </c>
      <c r="AJ37" s="899"/>
      <c r="AK37" s="6"/>
      <c r="AL37" s="6"/>
      <c r="AM37" s="6"/>
      <c r="AN37" s="6"/>
      <c r="AO37" s="6"/>
      <c r="AP37" s="6"/>
      <c r="AQ37" s="6"/>
      <c r="AR37" s="6"/>
      <c r="AS37" s="6"/>
      <c r="AT37" s="6"/>
      <c r="AU37" s="6"/>
      <c r="AV37" s="6"/>
      <c r="AW37" s="6"/>
      <c r="AX37" s="6"/>
      <c r="AY37" s="6"/>
      <c r="AZ37" s="6"/>
      <c r="BA37" s="702">
        <v>5</v>
      </c>
      <c r="BB37" s="702" t="s">
        <v>32</v>
      </c>
      <c r="BC37" s="119">
        <v>2002</v>
      </c>
      <c r="BD37" s="119">
        <v>13</v>
      </c>
      <c r="BE37" s="119">
        <v>13</v>
      </c>
      <c r="BF37" s="441">
        <f t="shared" si="1"/>
        <v>1</v>
      </c>
      <c r="BG37" s="6"/>
      <c r="BH37" s="6"/>
      <c r="BI37" s="6"/>
      <c r="BJ37" s="6"/>
      <c r="BK37" s="6"/>
      <c r="BL37" s="6"/>
      <c r="BM37" s="6"/>
      <c r="BN37" s="6"/>
    </row>
    <row r="38" spans="1:66" x14ac:dyDescent="0.2">
      <c r="A38" s="686">
        <f>'RESUMEN REGION'!A39</f>
        <v>0</v>
      </c>
      <c r="B38" s="686">
        <f>'RESUMEN REGION'!B39</f>
        <v>0</v>
      </c>
      <c r="C38" s="686">
        <f>'RESUMEN REGION'!E39</f>
        <v>0</v>
      </c>
      <c r="D38" s="114">
        <f>+'cuestionario competencia'!$Y$8</f>
        <v>0</v>
      </c>
      <c r="E38" s="114">
        <f>+'cuestionario competencia'!$Y$9</f>
        <v>0</v>
      </c>
      <c r="F38" s="114">
        <f>+'cuestionario competencia'!$Y$10</f>
        <v>0</v>
      </c>
      <c r="G38" s="114">
        <f>+'cuestionario competencia'!$Y$11</f>
        <v>0</v>
      </c>
      <c r="H38" s="65" t="str">
        <f t="shared" si="5"/>
        <v/>
      </c>
      <c r="I38" s="689">
        <f>'RESUMEN REGION'!AR39</f>
        <v>0</v>
      </c>
      <c r="J38" s="690">
        <f>'RESUMEN REGION'!AS39</f>
        <v>0</v>
      </c>
      <c r="K38" s="691">
        <f>'RESUMEN REGION'!AT39</f>
        <v>0</v>
      </c>
      <c r="L38" s="692">
        <f>'RESUMEN REGION'!AU39</f>
        <v>0</v>
      </c>
      <c r="M38" s="693">
        <f>'RESUMEN REGION'!AV39</f>
        <v>0</v>
      </c>
      <c r="N38" s="93"/>
      <c r="O38" s="93"/>
      <c r="P38" s="64" t="str">
        <f t="shared" si="6"/>
        <v/>
      </c>
      <c r="Q38" s="81"/>
      <c r="R38" s="67"/>
      <c r="S38" s="686">
        <f>'RESUMEN REGION'!CX39</f>
        <v>0</v>
      </c>
      <c r="T38" s="686">
        <f>'RESUMEN REGION'!CD39</f>
        <v>0</v>
      </c>
      <c r="U38" s="343" t="str">
        <f t="shared" si="7"/>
        <v/>
      </c>
      <c r="V38" s="81"/>
      <c r="W38" s="81"/>
      <c r="X38" s="399"/>
      <c r="Y38" s="399"/>
      <c r="Z38" s="400" t="str">
        <f t="shared" si="8"/>
        <v/>
      </c>
      <c r="AA38" s="401" t="e">
        <f>+'RESUMEN REGION'!#REF!</f>
        <v>#REF!</v>
      </c>
      <c r="AB38" s="401" t="e">
        <f>+'RESUMEN REGION'!#REF!</f>
        <v>#REF!</v>
      </c>
      <c r="AC38" s="400" t="str">
        <f t="shared" si="9"/>
        <v/>
      </c>
      <c r="AD38" s="81"/>
      <c r="AE38" s="99"/>
      <c r="AF38" s="701" t="str">
        <f t="shared" si="3"/>
        <v/>
      </c>
      <c r="AG38" s="701" t="str">
        <f t="shared" si="4"/>
        <v/>
      </c>
      <c r="AH38" s="344" t="str">
        <f t="shared" si="10"/>
        <v/>
      </c>
      <c r="AI38" s="898" t="str">
        <f>+IF('EV DESEMPEÑO TOTAL'!X39=0,"",'EV DESEMPEÑO TOTAL'!X39)</f>
        <v/>
      </c>
      <c r="AJ38" s="899"/>
      <c r="AK38" s="6"/>
      <c r="AL38" s="6"/>
      <c r="AM38" s="6"/>
      <c r="AN38" s="6"/>
      <c r="AO38" s="6"/>
      <c r="AP38" s="6"/>
      <c r="AQ38" s="6"/>
      <c r="AR38" s="6"/>
      <c r="AS38" s="6"/>
      <c r="AT38" s="6"/>
      <c r="AU38" s="6"/>
      <c r="AV38" s="6"/>
      <c r="AW38" s="6"/>
      <c r="AX38" s="6"/>
      <c r="AY38" s="6"/>
      <c r="AZ38" s="6"/>
      <c r="BA38" s="702">
        <v>5</v>
      </c>
      <c r="BB38" s="702" t="s">
        <v>26</v>
      </c>
      <c r="BC38" s="119">
        <v>2004</v>
      </c>
      <c r="BD38" s="119">
        <v>24</v>
      </c>
      <c r="BE38" s="119">
        <v>24</v>
      </c>
      <c r="BF38" s="441">
        <f t="shared" si="1"/>
        <v>1</v>
      </c>
      <c r="BG38" s="6"/>
      <c r="BH38" s="6"/>
      <c r="BI38" s="6"/>
      <c r="BJ38" s="6"/>
      <c r="BK38" s="6"/>
      <c r="BL38" s="6"/>
      <c r="BM38" s="6"/>
      <c r="BN38" s="6"/>
    </row>
    <row r="39" spans="1:66" x14ac:dyDescent="0.2">
      <c r="A39" s="686">
        <f>'RESUMEN REGION'!A40</f>
        <v>0</v>
      </c>
      <c r="B39" s="686">
        <f>'RESUMEN REGION'!B40</f>
        <v>0</v>
      </c>
      <c r="C39" s="686">
        <f>'RESUMEN REGION'!E40</f>
        <v>0</v>
      </c>
      <c r="D39" s="114">
        <f>+'cuestionario competencia'!$Z$8</f>
        <v>0</v>
      </c>
      <c r="E39" s="114">
        <f>+'cuestionario competencia'!$Z$9</f>
        <v>0</v>
      </c>
      <c r="F39" s="114">
        <f>+'cuestionario competencia'!$Z$10</f>
        <v>0</v>
      </c>
      <c r="G39" s="114">
        <f>+'cuestionario competencia'!$Z$11</f>
        <v>0</v>
      </c>
      <c r="H39" s="65" t="str">
        <f t="shared" si="5"/>
        <v/>
      </c>
      <c r="I39" s="689">
        <f>'RESUMEN REGION'!AR40</f>
        <v>0</v>
      </c>
      <c r="J39" s="690">
        <f>'RESUMEN REGION'!AS40</f>
        <v>0</v>
      </c>
      <c r="K39" s="691">
        <f>'RESUMEN REGION'!AT40</f>
        <v>0</v>
      </c>
      <c r="L39" s="692">
        <f>'RESUMEN REGION'!AU40</f>
        <v>0</v>
      </c>
      <c r="M39" s="693">
        <f>'RESUMEN REGION'!AV40</f>
        <v>0</v>
      </c>
      <c r="N39" s="93"/>
      <c r="O39" s="93"/>
      <c r="P39" s="64" t="str">
        <f t="shared" si="6"/>
        <v/>
      </c>
      <c r="Q39" s="81"/>
      <c r="R39" s="67"/>
      <c r="S39" s="686">
        <f>'RESUMEN REGION'!CX40</f>
        <v>0</v>
      </c>
      <c r="T39" s="686">
        <f>'RESUMEN REGION'!CD40</f>
        <v>0</v>
      </c>
      <c r="U39" s="343" t="str">
        <f t="shared" si="7"/>
        <v/>
      </c>
      <c r="V39" s="81"/>
      <c r="W39" s="81"/>
      <c r="X39" s="399"/>
      <c r="Y39" s="399"/>
      <c r="Z39" s="400" t="str">
        <f t="shared" si="8"/>
        <v/>
      </c>
      <c r="AA39" s="401" t="e">
        <f>+'RESUMEN REGION'!#REF!</f>
        <v>#REF!</v>
      </c>
      <c r="AB39" s="401" t="e">
        <f>+'RESUMEN REGION'!#REF!</f>
        <v>#REF!</v>
      </c>
      <c r="AC39" s="400" t="str">
        <f t="shared" si="9"/>
        <v/>
      </c>
      <c r="AD39" s="81"/>
      <c r="AE39" s="99"/>
      <c r="AF39" s="701" t="str">
        <f t="shared" si="3"/>
        <v/>
      </c>
      <c r="AG39" s="701" t="str">
        <f t="shared" si="4"/>
        <v/>
      </c>
      <c r="AH39" s="344" t="str">
        <f t="shared" si="10"/>
        <v/>
      </c>
      <c r="AI39" s="898" t="str">
        <f>+IF('EV DESEMPEÑO TOTAL'!X40=0,"",'EV DESEMPEÑO TOTAL'!X40)</f>
        <v/>
      </c>
      <c r="AJ39" s="899"/>
      <c r="AK39" s="6"/>
      <c r="AL39" s="6"/>
      <c r="AM39" s="6"/>
      <c r="AN39" s="6"/>
      <c r="AO39" s="6"/>
      <c r="AP39" s="6"/>
      <c r="AQ39" s="6"/>
      <c r="AR39" s="6"/>
      <c r="AS39" s="6"/>
      <c r="AT39" s="6"/>
      <c r="AU39" s="6"/>
      <c r="AV39" s="6"/>
      <c r="AW39" s="6"/>
      <c r="AX39" s="6"/>
      <c r="AY39" s="6"/>
      <c r="AZ39" s="6"/>
      <c r="BA39" s="702">
        <v>5</v>
      </c>
      <c r="BB39" s="702" t="s">
        <v>24</v>
      </c>
      <c r="BC39" s="119">
        <v>2008</v>
      </c>
      <c r="BD39" s="119">
        <v>9</v>
      </c>
      <c r="BE39" s="119">
        <v>9</v>
      </c>
      <c r="BF39" s="441">
        <f t="shared" si="1"/>
        <v>1</v>
      </c>
      <c r="BG39" s="6"/>
      <c r="BH39" s="6"/>
      <c r="BI39" s="6"/>
      <c r="BJ39" s="6"/>
      <c r="BK39" s="6"/>
      <c r="BL39" s="6"/>
      <c r="BM39" s="6"/>
      <c r="BN39" s="6"/>
    </row>
    <row r="40" spans="1:66" x14ac:dyDescent="0.2">
      <c r="A40" s="686">
        <f>'RESUMEN REGION'!A41</f>
        <v>0</v>
      </c>
      <c r="B40" s="686">
        <f>'RESUMEN REGION'!B41</f>
        <v>0</v>
      </c>
      <c r="C40" s="686">
        <f>'RESUMEN REGION'!E41</f>
        <v>0</v>
      </c>
      <c r="D40" s="114">
        <f>+'cuestionario competencia'!$AA$8</f>
        <v>0</v>
      </c>
      <c r="E40" s="114">
        <f>+'cuestionario competencia'!$AA$9</f>
        <v>0</v>
      </c>
      <c r="F40" s="114">
        <f>+'cuestionario competencia'!$AA$10</f>
        <v>0</v>
      </c>
      <c r="G40" s="114">
        <f>+'cuestionario competencia'!$AA$11</f>
        <v>0</v>
      </c>
      <c r="H40" s="65" t="str">
        <f t="shared" si="5"/>
        <v/>
      </c>
      <c r="I40" s="689">
        <f>'RESUMEN REGION'!AR41</f>
        <v>0</v>
      </c>
      <c r="J40" s="690">
        <f>'RESUMEN REGION'!AS41</f>
        <v>0</v>
      </c>
      <c r="K40" s="691">
        <f>'RESUMEN REGION'!AT41</f>
        <v>0</v>
      </c>
      <c r="L40" s="692">
        <f>'RESUMEN REGION'!AU41</f>
        <v>0</v>
      </c>
      <c r="M40" s="693">
        <f>'RESUMEN REGION'!AV41</f>
        <v>0</v>
      </c>
      <c r="N40" s="93"/>
      <c r="O40" s="93"/>
      <c r="P40" s="64" t="str">
        <f t="shared" si="6"/>
        <v/>
      </c>
      <c r="Q40" s="81"/>
      <c r="R40" s="67"/>
      <c r="S40" s="686">
        <f>'RESUMEN REGION'!CX41</f>
        <v>0</v>
      </c>
      <c r="T40" s="686">
        <f>'RESUMEN REGION'!CD41</f>
        <v>0</v>
      </c>
      <c r="U40" s="343" t="str">
        <f t="shared" si="7"/>
        <v/>
      </c>
      <c r="V40" s="81"/>
      <c r="W40" s="81"/>
      <c r="X40" s="399"/>
      <c r="Y40" s="399"/>
      <c r="Z40" s="400" t="str">
        <f t="shared" si="8"/>
        <v/>
      </c>
      <c r="AA40" s="401" t="e">
        <f>+'RESUMEN REGION'!#REF!</f>
        <v>#REF!</v>
      </c>
      <c r="AB40" s="401" t="e">
        <f>+'RESUMEN REGION'!#REF!</f>
        <v>#REF!</v>
      </c>
      <c r="AC40" s="400" t="str">
        <f t="shared" si="9"/>
        <v/>
      </c>
      <c r="AD40" s="81"/>
      <c r="AE40" s="99"/>
      <c r="AF40" s="701" t="str">
        <f t="shared" si="3"/>
        <v/>
      </c>
      <c r="AG40" s="701" t="str">
        <f t="shared" si="4"/>
        <v/>
      </c>
      <c r="AH40" s="344" t="str">
        <f t="shared" si="10"/>
        <v/>
      </c>
      <c r="AI40" s="898" t="str">
        <f>+IF('EV DESEMPEÑO TOTAL'!X41=0,"",'EV DESEMPEÑO TOTAL'!X41)</f>
        <v/>
      </c>
      <c r="AJ40" s="899"/>
      <c r="AK40" s="6"/>
      <c r="AL40" s="6"/>
      <c r="AM40" s="6"/>
      <c r="AN40" s="6"/>
      <c r="AO40" s="6"/>
      <c r="AP40" s="6"/>
      <c r="AQ40" s="6"/>
      <c r="AR40" s="6"/>
      <c r="AS40" s="6"/>
      <c r="AT40" s="6"/>
      <c r="AU40" s="6"/>
      <c r="AV40" s="6"/>
      <c r="AW40" s="6"/>
      <c r="AX40" s="6"/>
      <c r="AY40" s="6"/>
      <c r="AZ40" s="6"/>
      <c r="BA40" s="702">
        <v>5</v>
      </c>
      <c r="BB40" s="702" t="s">
        <v>35</v>
      </c>
      <c r="BC40" s="119">
        <v>2002</v>
      </c>
      <c r="BD40" s="119">
        <v>39</v>
      </c>
      <c r="BE40" s="119">
        <v>39</v>
      </c>
      <c r="BF40" s="441">
        <f t="shared" si="1"/>
        <v>1</v>
      </c>
      <c r="BG40" s="6"/>
      <c r="BH40" s="6"/>
      <c r="BI40" s="6"/>
      <c r="BJ40" s="6"/>
      <c r="BK40" s="6"/>
      <c r="BL40" s="6"/>
      <c r="BM40" s="6"/>
      <c r="BN40" s="6"/>
    </row>
    <row r="41" spans="1:66" x14ac:dyDescent="0.2">
      <c r="A41" s="686">
        <f>'RESUMEN REGION'!A42</f>
        <v>0</v>
      </c>
      <c r="B41" s="686">
        <f>'RESUMEN REGION'!B42</f>
        <v>0</v>
      </c>
      <c r="C41" s="686">
        <f>'RESUMEN REGION'!E42</f>
        <v>0</v>
      </c>
      <c r="D41" s="114">
        <f>+'cuestionario competencia'!$AB$8</f>
        <v>0</v>
      </c>
      <c r="E41" s="114">
        <f>+'cuestionario competencia'!$AB$9</f>
        <v>0</v>
      </c>
      <c r="F41" s="114">
        <f>+'cuestionario competencia'!$AB$10</f>
        <v>0</v>
      </c>
      <c r="G41" s="114">
        <f>+'cuestionario competencia'!$AB$11</f>
        <v>0</v>
      </c>
      <c r="H41" s="65" t="str">
        <f t="shared" si="5"/>
        <v/>
      </c>
      <c r="I41" s="689">
        <f>'RESUMEN REGION'!AR42</f>
        <v>0</v>
      </c>
      <c r="J41" s="690">
        <f>'RESUMEN REGION'!AS42</f>
        <v>0</v>
      </c>
      <c r="K41" s="691">
        <f>'RESUMEN REGION'!AT42</f>
        <v>0</v>
      </c>
      <c r="L41" s="692">
        <f>'RESUMEN REGION'!AU42</f>
        <v>0</v>
      </c>
      <c r="M41" s="693">
        <f>'RESUMEN REGION'!AV42</f>
        <v>0</v>
      </c>
      <c r="N41" s="93"/>
      <c r="O41" s="93"/>
      <c r="P41" s="64" t="str">
        <f t="shared" si="6"/>
        <v/>
      </c>
      <c r="Q41" s="81"/>
      <c r="R41" s="67"/>
      <c r="S41" s="686">
        <f>'RESUMEN REGION'!CX42</f>
        <v>0</v>
      </c>
      <c r="T41" s="686">
        <f>'RESUMEN REGION'!CD42</f>
        <v>0</v>
      </c>
      <c r="U41" s="343" t="str">
        <f t="shared" si="7"/>
        <v/>
      </c>
      <c r="V41" s="81"/>
      <c r="W41" s="81"/>
      <c r="X41" s="399"/>
      <c r="Y41" s="399"/>
      <c r="Z41" s="400" t="str">
        <f t="shared" si="8"/>
        <v/>
      </c>
      <c r="AA41" s="401" t="e">
        <f>+'RESUMEN REGION'!#REF!</f>
        <v>#REF!</v>
      </c>
      <c r="AB41" s="401" t="e">
        <f>+'RESUMEN REGION'!#REF!</f>
        <v>#REF!</v>
      </c>
      <c r="AC41" s="400" t="str">
        <f t="shared" si="9"/>
        <v/>
      </c>
      <c r="AD41" s="81"/>
      <c r="AE41" s="99"/>
      <c r="AF41" s="701" t="str">
        <f t="shared" si="3"/>
        <v/>
      </c>
      <c r="AG41" s="701" t="str">
        <f t="shared" si="4"/>
        <v/>
      </c>
      <c r="AH41" s="344" t="str">
        <f t="shared" si="10"/>
        <v/>
      </c>
      <c r="AI41" s="898" t="str">
        <f>+IF('EV DESEMPEÑO TOTAL'!X42=0,"",'EV DESEMPEÑO TOTAL'!X42)</f>
        <v/>
      </c>
      <c r="AJ41" s="899"/>
      <c r="AK41" s="6"/>
      <c r="AL41" s="6"/>
      <c r="AM41" s="6"/>
      <c r="AN41" s="6"/>
      <c r="AO41" s="6"/>
      <c r="AP41" s="6"/>
      <c r="AQ41" s="6"/>
      <c r="AR41" s="6"/>
      <c r="AS41" s="6"/>
      <c r="AT41" s="6"/>
      <c r="AU41" s="6"/>
      <c r="AV41" s="6"/>
      <c r="AW41" s="6"/>
      <c r="AX41" s="6"/>
      <c r="AY41" s="6"/>
      <c r="AZ41" s="6"/>
      <c r="BA41" s="702">
        <v>5</v>
      </c>
      <c r="BB41" s="702" t="s">
        <v>22</v>
      </c>
      <c r="BC41" s="119">
        <v>2015</v>
      </c>
      <c r="BD41" s="119">
        <v>8</v>
      </c>
      <c r="BE41" s="119">
        <v>8</v>
      </c>
      <c r="BF41" s="441">
        <f t="shared" si="1"/>
        <v>1</v>
      </c>
      <c r="BG41" s="6"/>
      <c r="BH41" s="6"/>
      <c r="BI41" s="6"/>
      <c r="BJ41" s="6"/>
      <c r="BK41" s="6"/>
      <c r="BL41" s="6"/>
      <c r="BM41" s="6"/>
      <c r="BN41" s="6"/>
    </row>
    <row r="42" spans="1:66" x14ac:dyDescent="0.2">
      <c r="A42" s="686">
        <f>'RESUMEN REGION'!A43</f>
        <v>0</v>
      </c>
      <c r="B42" s="686">
        <f>'RESUMEN REGION'!B43</f>
        <v>0</v>
      </c>
      <c r="C42" s="686">
        <f>'RESUMEN REGION'!E43</f>
        <v>0</v>
      </c>
      <c r="D42" s="114">
        <f>+'cuestionario competencia'!$AC$8</f>
        <v>0</v>
      </c>
      <c r="E42" s="114">
        <f>+'cuestionario competencia'!$AC$9</f>
        <v>0</v>
      </c>
      <c r="F42" s="114">
        <f>+'cuestionario competencia'!$AC$10</f>
        <v>0</v>
      </c>
      <c r="G42" s="114">
        <f>+'cuestionario competencia'!$AC$11</f>
        <v>0</v>
      </c>
      <c r="H42" s="65" t="str">
        <f t="shared" si="5"/>
        <v/>
      </c>
      <c r="I42" s="689">
        <f>'RESUMEN REGION'!AR43</f>
        <v>0</v>
      </c>
      <c r="J42" s="690">
        <f>'RESUMEN REGION'!AS43</f>
        <v>0</v>
      </c>
      <c r="K42" s="691">
        <f>'RESUMEN REGION'!AT43</f>
        <v>0</v>
      </c>
      <c r="L42" s="692">
        <f>'RESUMEN REGION'!AU43</f>
        <v>0</v>
      </c>
      <c r="M42" s="693">
        <f>'RESUMEN REGION'!AV43</f>
        <v>0</v>
      </c>
      <c r="N42" s="93"/>
      <c r="O42" s="93"/>
      <c r="P42" s="64" t="str">
        <f t="shared" si="6"/>
        <v/>
      </c>
      <c r="Q42" s="81"/>
      <c r="R42" s="67"/>
      <c r="S42" s="686">
        <f>'RESUMEN REGION'!CX43</f>
        <v>0</v>
      </c>
      <c r="T42" s="686">
        <f>'RESUMEN REGION'!CD43</f>
        <v>0</v>
      </c>
      <c r="U42" s="343" t="str">
        <f t="shared" si="7"/>
        <v/>
      </c>
      <c r="V42" s="81"/>
      <c r="W42" s="81"/>
      <c r="X42" s="399"/>
      <c r="Y42" s="399"/>
      <c r="Z42" s="400" t="str">
        <f t="shared" si="8"/>
        <v/>
      </c>
      <c r="AA42" s="401" t="e">
        <f>+'RESUMEN REGION'!#REF!</f>
        <v>#REF!</v>
      </c>
      <c r="AB42" s="401" t="e">
        <f>+'RESUMEN REGION'!#REF!</f>
        <v>#REF!</v>
      </c>
      <c r="AC42" s="400" t="str">
        <f t="shared" si="9"/>
        <v/>
      </c>
      <c r="AD42" s="81"/>
      <c r="AE42" s="99"/>
      <c r="AF42" s="701" t="str">
        <f t="shared" si="3"/>
        <v/>
      </c>
      <c r="AG42" s="701" t="str">
        <f t="shared" si="4"/>
        <v/>
      </c>
      <c r="AH42" s="344" t="str">
        <f t="shared" si="10"/>
        <v/>
      </c>
      <c r="AI42" s="898" t="str">
        <f>+IF('EV DESEMPEÑO TOTAL'!X43=0,"",'EV DESEMPEÑO TOTAL'!X43)</f>
        <v/>
      </c>
      <c r="AJ42" s="899"/>
      <c r="AK42" s="6"/>
      <c r="AL42" s="6"/>
      <c r="AM42" s="6"/>
      <c r="AN42" s="6"/>
      <c r="AO42" s="6"/>
      <c r="AP42" s="6"/>
      <c r="AQ42" s="6"/>
      <c r="AR42" s="6"/>
      <c r="AS42" s="6"/>
      <c r="AT42" s="6"/>
      <c r="AU42" s="6"/>
      <c r="AV42" s="6"/>
      <c r="AW42" s="6"/>
      <c r="AX42" s="6"/>
      <c r="AY42" s="6"/>
      <c r="AZ42" s="6"/>
      <c r="BA42" s="702">
        <v>5</v>
      </c>
      <c r="BB42" s="702" t="s">
        <v>36</v>
      </c>
      <c r="BC42" s="119">
        <v>2007</v>
      </c>
      <c r="BD42" s="119">
        <v>20</v>
      </c>
      <c r="BE42" s="119">
        <v>20</v>
      </c>
      <c r="BF42" s="441">
        <f t="shared" si="1"/>
        <v>1</v>
      </c>
      <c r="BG42" s="6"/>
      <c r="BH42" s="6"/>
      <c r="BI42" s="6"/>
      <c r="BJ42" s="6"/>
      <c r="BK42" s="6"/>
      <c r="BL42" s="6"/>
      <c r="BM42" s="6"/>
      <c r="BN42" s="6"/>
    </row>
    <row r="43" spans="1:66" x14ac:dyDescent="0.2">
      <c r="A43" s="686">
        <f>'RESUMEN REGION'!A44</f>
        <v>0</v>
      </c>
      <c r="B43" s="686">
        <f>'RESUMEN REGION'!B44</f>
        <v>0</v>
      </c>
      <c r="C43" s="686">
        <f>'RESUMEN REGION'!E44</f>
        <v>0</v>
      </c>
      <c r="D43" s="114">
        <f>+'cuestionario competencia'!$AD$8</f>
        <v>0</v>
      </c>
      <c r="E43" s="114">
        <f>+'cuestionario competencia'!$AD$9</f>
        <v>0</v>
      </c>
      <c r="F43" s="114">
        <f>+'cuestionario competencia'!$AD$10</f>
        <v>0</v>
      </c>
      <c r="G43" s="114">
        <f>+'cuestionario competencia'!$AD$11</f>
        <v>0</v>
      </c>
      <c r="H43" s="65" t="str">
        <f t="shared" si="5"/>
        <v/>
      </c>
      <c r="I43" s="689">
        <f>'RESUMEN REGION'!AR44</f>
        <v>0</v>
      </c>
      <c r="J43" s="690">
        <f>'RESUMEN REGION'!AS44</f>
        <v>0</v>
      </c>
      <c r="K43" s="691">
        <f>'RESUMEN REGION'!AT44</f>
        <v>0</v>
      </c>
      <c r="L43" s="692">
        <f>'RESUMEN REGION'!AU44</f>
        <v>0</v>
      </c>
      <c r="M43" s="693">
        <f>'RESUMEN REGION'!AV44</f>
        <v>0</v>
      </c>
      <c r="N43" s="93"/>
      <c r="O43" s="93"/>
      <c r="P43" s="64" t="str">
        <f t="shared" si="6"/>
        <v/>
      </c>
      <c r="Q43" s="81"/>
      <c r="R43" s="67"/>
      <c r="S43" s="686">
        <f>'RESUMEN REGION'!CX44</f>
        <v>0</v>
      </c>
      <c r="T43" s="686">
        <f>'RESUMEN REGION'!CD44</f>
        <v>0</v>
      </c>
      <c r="U43" s="343" t="str">
        <f t="shared" si="7"/>
        <v/>
      </c>
      <c r="V43" s="81"/>
      <c r="W43" s="81"/>
      <c r="X43" s="399"/>
      <c r="Y43" s="399"/>
      <c r="Z43" s="400" t="str">
        <f t="shared" si="8"/>
        <v/>
      </c>
      <c r="AA43" s="401" t="e">
        <f>+'RESUMEN REGION'!#REF!</f>
        <v>#REF!</v>
      </c>
      <c r="AB43" s="401" t="e">
        <f>+'RESUMEN REGION'!#REF!</f>
        <v>#REF!</v>
      </c>
      <c r="AC43" s="400" t="str">
        <f t="shared" si="9"/>
        <v/>
      </c>
      <c r="AD43" s="81"/>
      <c r="AE43" s="99"/>
      <c r="AF43" s="701" t="str">
        <f t="shared" si="3"/>
        <v/>
      </c>
      <c r="AG43" s="701" t="str">
        <f t="shared" si="4"/>
        <v/>
      </c>
      <c r="AH43" s="344" t="str">
        <f t="shared" si="10"/>
        <v/>
      </c>
      <c r="AI43" s="898" t="str">
        <f>+IF('EV DESEMPEÑO TOTAL'!X44=0,"",'EV DESEMPEÑO TOTAL'!X44)</f>
        <v/>
      </c>
      <c r="AJ43" s="899"/>
      <c r="AK43" s="6"/>
      <c r="AL43" s="6"/>
      <c r="AM43" s="6"/>
      <c r="AN43" s="6"/>
      <c r="AO43" s="6"/>
      <c r="AP43" s="6"/>
      <c r="AQ43" s="6"/>
      <c r="AR43" s="6"/>
      <c r="AS43" s="6"/>
      <c r="AT43" s="6"/>
      <c r="AU43" s="6"/>
      <c r="AV43" s="6"/>
      <c r="AW43" s="6"/>
      <c r="AX43" s="6"/>
      <c r="AY43" s="6"/>
      <c r="AZ43" s="6"/>
      <c r="BA43" s="702">
        <v>5</v>
      </c>
      <c r="BB43" s="702" t="s">
        <v>23</v>
      </c>
      <c r="BC43" s="119">
        <v>2007</v>
      </c>
      <c r="BD43" s="119">
        <v>6</v>
      </c>
      <c r="BE43" s="119">
        <v>6</v>
      </c>
      <c r="BF43" s="441">
        <f t="shared" si="1"/>
        <v>1</v>
      </c>
      <c r="BG43" s="6"/>
      <c r="BH43" s="6"/>
      <c r="BI43" s="6"/>
      <c r="BJ43" s="6"/>
      <c r="BK43" s="6"/>
      <c r="BL43" s="6"/>
      <c r="BM43" s="6"/>
      <c r="BN43" s="6"/>
    </row>
    <row r="44" spans="1:66" x14ac:dyDescent="0.2">
      <c r="A44" s="686">
        <f>'RESUMEN REGION'!A45</f>
        <v>0</v>
      </c>
      <c r="B44" s="686">
        <f>'RESUMEN REGION'!B45</f>
        <v>0</v>
      </c>
      <c r="C44" s="686">
        <f>'RESUMEN REGION'!E45</f>
        <v>0</v>
      </c>
      <c r="D44" s="114">
        <f>+'cuestionario competencia'!$AE$8</f>
        <v>0</v>
      </c>
      <c r="E44" s="114">
        <f>+'cuestionario competencia'!$AE$9</f>
        <v>0</v>
      </c>
      <c r="F44" s="114">
        <f>+'cuestionario competencia'!$AE$10</f>
        <v>0</v>
      </c>
      <c r="G44" s="114">
        <f>+'cuestionario competencia'!$AE$11</f>
        <v>0</v>
      </c>
      <c r="H44" s="65" t="str">
        <f t="shared" si="5"/>
        <v/>
      </c>
      <c r="I44" s="689">
        <f>'RESUMEN REGION'!AR45</f>
        <v>0</v>
      </c>
      <c r="J44" s="690">
        <f>'RESUMEN REGION'!AS45</f>
        <v>0</v>
      </c>
      <c r="K44" s="691">
        <f>'RESUMEN REGION'!AT45</f>
        <v>0</v>
      </c>
      <c r="L44" s="692">
        <f>'RESUMEN REGION'!AU45</f>
        <v>0</v>
      </c>
      <c r="M44" s="693">
        <f>'RESUMEN REGION'!AV45</f>
        <v>0</v>
      </c>
      <c r="N44" s="93"/>
      <c r="O44" s="93"/>
      <c r="P44" s="64" t="str">
        <f t="shared" si="6"/>
        <v/>
      </c>
      <c r="Q44" s="81"/>
      <c r="R44" s="67"/>
      <c r="S44" s="686">
        <f>'RESUMEN REGION'!CX45</f>
        <v>0</v>
      </c>
      <c r="T44" s="686">
        <f>'RESUMEN REGION'!CD45</f>
        <v>0</v>
      </c>
      <c r="U44" s="343" t="str">
        <f t="shared" si="7"/>
        <v/>
      </c>
      <c r="V44" s="81"/>
      <c r="W44" s="81"/>
      <c r="X44" s="399"/>
      <c r="Y44" s="399"/>
      <c r="Z44" s="400" t="str">
        <f t="shared" si="8"/>
        <v/>
      </c>
      <c r="AA44" s="401" t="e">
        <f>+'RESUMEN REGION'!#REF!</f>
        <v>#REF!</v>
      </c>
      <c r="AB44" s="401" t="e">
        <f>+'RESUMEN REGION'!#REF!</f>
        <v>#REF!</v>
      </c>
      <c r="AC44" s="400" t="str">
        <f t="shared" si="9"/>
        <v/>
      </c>
      <c r="AD44" s="81"/>
      <c r="AE44" s="99"/>
      <c r="AF44" s="701" t="str">
        <f t="shared" si="3"/>
        <v/>
      </c>
      <c r="AG44" s="701" t="str">
        <f t="shared" si="4"/>
        <v/>
      </c>
      <c r="AH44" s="344" t="str">
        <f t="shared" si="10"/>
        <v/>
      </c>
      <c r="AI44" s="898" t="str">
        <f>+IF('EV DESEMPEÑO TOTAL'!X45=0,"",'EV DESEMPEÑO TOTAL'!X45)</f>
        <v/>
      </c>
      <c r="AJ44" s="899"/>
      <c r="AK44" s="6"/>
      <c r="AL44" s="6"/>
      <c r="AM44" s="6"/>
      <c r="AN44" s="6"/>
      <c r="AO44" s="6"/>
      <c r="AP44" s="6"/>
      <c r="AQ44" s="6"/>
      <c r="AR44" s="6"/>
      <c r="AS44" s="6"/>
      <c r="AT44" s="6"/>
      <c r="AU44" s="6"/>
      <c r="AV44" s="6"/>
      <c r="AW44" s="6"/>
      <c r="AX44" s="6"/>
      <c r="AY44" s="6"/>
      <c r="AZ44" s="6"/>
      <c r="BA44" s="702">
        <v>5</v>
      </c>
      <c r="BB44" s="702" t="s">
        <v>30</v>
      </c>
      <c r="BC44" s="119">
        <v>2015</v>
      </c>
      <c r="BD44" s="119">
        <v>5</v>
      </c>
      <c r="BE44" s="119">
        <v>5</v>
      </c>
      <c r="BF44" s="441">
        <f t="shared" si="1"/>
        <v>1</v>
      </c>
      <c r="BG44" s="6"/>
      <c r="BH44" s="6"/>
      <c r="BI44" s="6"/>
      <c r="BJ44" s="6"/>
      <c r="BK44" s="6"/>
      <c r="BL44" s="6"/>
      <c r="BM44" s="6"/>
      <c r="BN44" s="6"/>
    </row>
    <row r="45" spans="1:66" x14ac:dyDescent="0.2">
      <c r="A45" s="686">
        <f>'RESUMEN REGION'!A46</f>
        <v>0</v>
      </c>
      <c r="B45" s="686">
        <f>'RESUMEN REGION'!B46</f>
        <v>0</v>
      </c>
      <c r="C45" s="686">
        <f>'RESUMEN REGION'!E46</f>
        <v>0</v>
      </c>
      <c r="D45" s="114">
        <f>+'cuestionario competencia'!$AF$8</f>
        <v>0</v>
      </c>
      <c r="E45" s="114">
        <f>+'cuestionario competencia'!$AF$9</f>
        <v>0</v>
      </c>
      <c r="F45" s="114">
        <f>+'cuestionario competencia'!$AF$10</f>
        <v>0</v>
      </c>
      <c r="G45" s="114">
        <f>+'cuestionario competencia'!$AF$11</f>
        <v>0</v>
      </c>
      <c r="H45" s="65" t="str">
        <f t="shared" si="5"/>
        <v/>
      </c>
      <c r="I45" s="689">
        <f>'RESUMEN REGION'!AR46</f>
        <v>0</v>
      </c>
      <c r="J45" s="690">
        <f>'RESUMEN REGION'!AS46</f>
        <v>0</v>
      </c>
      <c r="K45" s="691">
        <f>'RESUMEN REGION'!AT46</f>
        <v>0</v>
      </c>
      <c r="L45" s="692">
        <f>'RESUMEN REGION'!AU46</f>
        <v>0</v>
      </c>
      <c r="M45" s="693">
        <f>'RESUMEN REGION'!AV46</f>
        <v>0</v>
      </c>
      <c r="N45" s="93"/>
      <c r="O45" s="93"/>
      <c r="P45" s="64" t="str">
        <f t="shared" si="6"/>
        <v/>
      </c>
      <c r="Q45" s="81"/>
      <c r="R45" s="67"/>
      <c r="S45" s="686">
        <f>'RESUMEN REGION'!CX46</f>
        <v>0</v>
      </c>
      <c r="T45" s="686">
        <f>'RESUMEN REGION'!CD46</f>
        <v>0</v>
      </c>
      <c r="U45" s="343" t="str">
        <f t="shared" si="7"/>
        <v/>
      </c>
      <c r="V45" s="81"/>
      <c r="W45" s="81"/>
      <c r="X45" s="399"/>
      <c r="Y45" s="399"/>
      <c r="Z45" s="400" t="str">
        <f t="shared" si="8"/>
        <v/>
      </c>
      <c r="AA45" s="401" t="e">
        <f>+'RESUMEN REGION'!#REF!</f>
        <v>#REF!</v>
      </c>
      <c r="AB45" s="401" t="e">
        <f>+'RESUMEN REGION'!#REF!</f>
        <v>#REF!</v>
      </c>
      <c r="AC45" s="400" t="str">
        <f t="shared" si="9"/>
        <v/>
      </c>
      <c r="AD45" s="81"/>
      <c r="AE45" s="99"/>
      <c r="AF45" s="701" t="str">
        <f t="shared" si="3"/>
        <v/>
      </c>
      <c r="AG45" s="701" t="str">
        <f t="shared" si="4"/>
        <v/>
      </c>
      <c r="AH45" s="344" t="str">
        <f t="shared" si="10"/>
        <v/>
      </c>
      <c r="AI45" s="898" t="str">
        <f>+IF('EV DESEMPEÑO TOTAL'!X46=0,"",'EV DESEMPEÑO TOTAL'!X46)</f>
        <v/>
      </c>
      <c r="AJ45" s="899"/>
      <c r="AK45" s="6"/>
      <c r="AL45" s="6"/>
      <c r="AM45" s="6"/>
      <c r="AN45" s="6"/>
      <c r="AO45" s="6"/>
      <c r="AP45" s="6"/>
      <c r="AQ45" s="6"/>
      <c r="AR45" s="6"/>
      <c r="AS45" s="6"/>
      <c r="AT45" s="6"/>
      <c r="AU45" s="6"/>
      <c r="AV45" s="6"/>
      <c r="AW45" s="6"/>
      <c r="AX45" s="6"/>
      <c r="AY45" s="6"/>
      <c r="AZ45" s="6"/>
      <c r="BA45" s="702">
        <v>5</v>
      </c>
      <c r="BB45" s="702" t="s">
        <v>31</v>
      </c>
      <c r="BC45" s="119">
        <v>2007</v>
      </c>
      <c r="BD45" s="119">
        <v>12</v>
      </c>
      <c r="BE45" s="119">
        <v>12</v>
      </c>
      <c r="BF45" s="441">
        <f t="shared" si="1"/>
        <v>1</v>
      </c>
      <c r="BG45" s="6"/>
      <c r="BH45" s="6"/>
      <c r="BI45" s="6"/>
      <c r="BJ45" s="6"/>
      <c r="BK45" s="6"/>
      <c r="BL45" s="6"/>
      <c r="BM45" s="6"/>
      <c r="BN45" s="6"/>
    </row>
    <row r="46" spans="1:66" x14ac:dyDescent="0.2">
      <c r="A46" s="686">
        <f>'RESUMEN REGION'!A47</f>
        <v>0</v>
      </c>
      <c r="B46" s="686">
        <f>'RESUMEN REGION'!B47</f>
        <v>0</v>
      </c>
      <c r="C46" s="686">
        <f>'RESUMEN REGION'!E47</f>
        <v>0</v>
      </c>
      <c r="D46" s="114">
        <f>+'cuestionario competencia'!$AG$8</f>
        <v>0</v>
      </c>
      <c r="E46" s="114">
        <f>+'cuestionario competencia'!$AG$9</f>
        <v>0</v>
      </c>
      <c r="F46" s="114">
        <f>+'cuestionario competencia'!$AG$10</f>
        <v>0</v>
      </c>
      <c r="G46" s="114">
        <f>+'cuestionario competencia'!$AG$11</f>
        <v>0</v>
      </c>
      <c r="H46" s="65" t="str">
        <f t="shared" si="5"/>
        <v/>
      </c>
      <c r="I46" s="689">
        <f>'RESUMEN REGION'!AR47</f>
        <v>0</v>
      </c>
      <c r="J46" s="690">
        <f>'RESUMEN REGION'!AS47</f>
        <v>0</v>
      </c>
      <c r="K46" s="691">
        <f>'RESUMEN REGION'!AT47</f>
        <v>0</v>
      </c>
      <c r="L46" s="692">
        <f>'RESUMEN REGION'!AU47</f>
        <v>0</v>
      </c>
      <c r="M46" s="693">
        <f>'RESUMEN REGION'!AV47</f>
        <v>0</v>
      </c>
      <c r="N46" s="93"/>
      <c r="O46" s="93"/>
      <c r="P46" s="64" t="str">
        <f t="shared" si="6"/>
        <v/>
      </c>
      <c r="Q46" s="81"/>
      <c r="R46" s="67"/>
      <c r="S46" s="686">
        <f>'RESUMEN REGION'!CX47</f>
        <v>0</v>
      </c>
      <c r="T46" s="686">
        <f>'RESUMEN REGION'!CD47</f>
        <v>0</v>
      </c>
      <c r="U46" s="343" t="str">
        <f t="shared" si="7"/>
        <v/>
      </c>
      <c r="V46" s="81"/>
      <c r="W46" s="81"/>
      <c r="X46" s="399"/>
      <c r="Y46" s="399"/>
      <c r="Z46" s="400" t="str">
        <f t="shared" si="8"/>
        <v/>
      </c>
      <c r="AA46" s="401" t="e">
        <f>+'RESUMEN REGION'!#REF!</f>
        <v>#REF!</v>
      </c>
      <c r="AB46" s="401" t="e">
        <f>+'RESUMEN REGION'!#REF!</f>
        <v>#REF!</v>
      </c>
      <c r="AC46" s="400" t="str">
        <f t="shared" si="9"/>
        <v/>
      </c>
      <c r="AD46" s="81"/>
      <c r="AE46" s="99"/>
      <c r="AF46" s="701" t="str">
        <f t="shared" si="3"/>
        <v/>
      </c>
      <c r="AG46" s="701" t="str">
        <f t="shared" si="4"/>
        <v/>
      </c>
      <c r="AH46" s="344" t="str">
        <f t="shared" si="10"/>
        <v/>
      </c>
      <c r="AI46" s="898" t="str">
        <f>+IF('EV DESEMPEÑO TOTAL'!X47=0,"",'EV DESEMPEÑO TOTAL'!X47)</f>
        <v/>
      </c>
      <c r="AJ46" s="899"/>
      <c r="AK46" s="6"/>
      <c r="AL46" s="6"/>
      <c r="AM46" s="6"/>
      <c r="AN46" s="6"/>
      <c r="AO46" s="6"/>
      <c r="AP46" s="6"/>
      <c r="AQ46" s="6"/>
      <c r="AR46" s="6"/>
      <c r="AS46" s="6"/>
      <c r="AT46" s="6"/>
      <c r="AU46" s="6"/>
      <c r="AV46" s="6"/>
      <c r="AW46" s="6"/>
      <c r="AX46" s="6"/>
      <c r="AY46" s="6"/>
      <c r="AZ46" s="6"/>
      <c r="BA46" s="702">
        <v>5</v>
      </c>
      <c r="BB46" s="702" t="s">
        <v>37</v>
      </c>
      <c r="BC46" s="119">
        <v>2015</v>
      </c>
      <c r="BD46" s="119">
        <v>7</v>
      </c>
      <c r="BE46" s="119">
        <v>7</v>
      </c>
      <c r="BF46" s="441">
        <f t="shared" si="1"/>
        <v>1</v>
      </c>
      <c r="BG46" s="6"/>
      <c r="BH46" s="6"/>
      <c r="BI46" s="6"/>
      <c r="BJ46" s="6"/>
      <c r="BK46" s="6"/>
      <c r="BL46" s="6"/>
      <c r="BM46" s="6"/>
      <c r="BN46" s="6"/>
    </row>
    <row r="47" spans="1:66" x14ac:dyDescent="0.2">
      <c r="A47" s="686">
        <f>'RESUMEN REGION'!A48</f>
        <v>0</v>
      </c>
      <c r="B47" s="686">
        <f>'RESUMEN REGION'!B48</f>
        <v>0</v>
      </c>
      <c r="C47" s="686">
        <f>'RESUMEN REGION'!E48</f>
        <v>0</v>
      </c>
      <c r="D47" s="114">
        <f>+'cuestionario competencia'!$AH$8</f>
        <v>0</v>
      </c>
      <c r="E47" s="114">
        <f>+'cuestionario competencia'!$AH$9</f>
        <v>0</v>
      </c>
      <c r="F47" s="114">
        <f>+'cuestionario competencia'!$AH$10</f>
        <v>0</v>
      </c>
      <c r="G47" s="114">
        <f>+'cuestionario competencia'!$AH$11</f>
        <v>0</v>
      </c>
      <c r="H47" s="65" t="str">
        <f t="shared" si="5"/>
        <v/>
      </c>
      <c r="I47" s="689">
        <f>'RESUMEN REGION'!AR48</f>
        <v>0</v>
      </c>
      <c r="J47" s="690">
        <f>'RESUMEN REGION'!AS48</f>
        <v>0</v>
      </c>
      <c r="K47" s="691">
        <f>'RESUMEN REGION'!AT48</f>
        <v>0</v>
      </c>
      <c r="L47" s="692">
        <f>'RESUMEN REGION'!AU48</f>
        <v>0</v>
      </c>
      <c r="M47" s="693">
        <f>'RESUMEN REGION'!AV48</f>
        <v>0</v>
      </c>
      <c r="N47" s="93"/>
      <c r="O47" s="93"/>
      <c r="P47" s="64" t="str">
        <f t="shared" si="6"/>
        <v/>
      </c>
      <c r="Q47" s="81"/>
      <c r="R47" s="67"/>
      <c r="S47" s="686">
        <f>'RESUMEN REGION'!CX48</f>
        <v>0</v>
      </c>
      <c r="T47" s="686">
        <f>'RESUMEN REGION'!CD48</f>
        <v>0</v>
      </c>
      <c r="U47" s="343" t="str">
        <f t="shared" si="7"/>
        <v/>
      </c>
      <c r="V47" s="81"/>
      <c r="W47" s="81"/>
      <c r="X47" s="399"/>
      <c r="Y47" s="399"/>
      <c r="Z47" s="400" t="str">
        <f t="shared" si="8"/>
        <v/>
      </c>
      <c r="AA47" s="401" t="e">
        <f>+'RESUMEN REGION'!#REF!</f>
        <v>#REF!</v>
      </c>
      <c r="AB47" s="401" t="e">
        <f>+'RESUMEN REGION'!#REF!</f>
        <v>#REF!</v>
      </c>
      <c r="AC47" s="400" t="str">
        <f t="shared" si="9"/>
        <v/>
      </c>
      <c r="AD47" s="81"/>
      <c r="AE47" s="99"/>
      <c r="AF47" s="701" t="str">
        <f t="shared" si="3"/>
        <v/>
      </c>
      <c r="AG47" s="701" t="str">
        <f t="shared" si="4"/>
        <v/>
      </c>
      <c r="AH47" s="344" t="str">
        <f t="shared" si="10"/>
        <v/>
      </c>
      <c r="AI47" s="898" t="str">
        <f>+IF('EV DESEMPEÑO TOTAL'!X48=0,"",'EV DESEMPEÑO TOTAL'!X48)</f>
        <v/>
      </c>
      <c r="AJ47" s="899"/>
      <c r="AK47" s="6"/>
      <c r="AL47" s="6"/>
      <c r="AM47" s="6"/>
      <c r="AN47" s="6"/>
      <c r="AO47" s="6"/>
      <c r="AP47" s="6"/>
      <c r="AQ47" s="6"/>
      <c r="AR47" s="6"/>
      <c r="AS47" s="6"/>
      <c r="AT47" s="6"/>
      <c r="AU47" s="6"/>
      <c r="AV47" s="6"/>
      <c r="AW47" s="6"/>
      <c r="AX47" s="6"/>
      <c r="AY47" s="6"/>
      <c r="AZ47" s="6"/>
      <c r="BA47" s="702">
        <v>5</v>
      </c>
      <c r="BB47" s="702" t="s">
        <v>33</v>
      </c>
      <c r="BC47" s="119">
        <v>2004</v>
      </c>
      <c r="BD47" s="119">
        <v>37</v>
      </c>
      <c r="BE47" s="119">
        <v>36</v>
      </c>
      <c r="BF47" s="441">
        <f t="shared" si="1"/>
        <v>0.97297297297297303</v>
      </c>
      <c r="BG47" s="6"/>
      <c r="BH47" s="6"/>
      <c r="BI47" s="6"/>
      <c r="BJ47" s="6"/>
      <c r="BK47" s="6"/>
      <c r="BL47" s="6"/>
      <c r="BM47" s="6"/>
      <c r="BN47" s="6"/>
    </row>
    <row r="48" spans="1:66" x14ac:dyDescent="0.2">
      <c r="A48" s="686">
        <f>'RESUMEN REGION'!A49</f>
        <v>0</v>
      </c>
      <c r="B48" s="686">
        <f>'RESUMEN REGION'!B49</f>
        <v>0</v>
      </c>
      <c r="C48" s="686">
        <f>'RESUMEN REGION'!E49</f>
        <v>0</v>
      </c>
      <c r="D48" s="114">
        <f>+'cuestionario competencia'!$AI$8</f>
        <v>0</v>
      </c>
      <c r="E48" s="114">
        <f>+'cuestionario competencia'!$AI$9</f>
        <v>0</v>
      </c>
      <c r="F48" s="114">
        <f>+'cuestionario competencia'!$AI$10</f>
        <v>0</v>
      </c>
      <c r="G48" s="114">
        <f>+'cuestionario competencia'!$AI$11</f>
        <v>0</v>
      </c>
      <c r="H48" s="65" t="str">
        <f t="shared" si="5"/>
        <v/>
      </c>
      <c r="I48" s="689">
        <f>'RESUMEN REGION'!AR49</f>
        <v>0</v>
      </c>
      <c r="J48" s="690">
        <f>'RESUMEN REGION'!AS49</f>
        <v>0</v>
      </c>
      <c r="K48" s="691">
        <f>'RESUMEN REGION'!AT49</f>
        <v>0</v>
      </c>
      <c r="L48" s="692">
        <f>'RESUMEN REGION'!AU49</f>
        <v>0</v>
      </c>
      <c r="M48" s="693">
        <f>'RESUMEN REGION'!AV49</f>
        <v>0</v>
      </c>
      <c r="N48" s="93"/>
      <c r="O48" s="93"/>
      <c r="P48" s="64" t="str">
        <f t="shared" si="6"/>
        <v/>
      </c>
      <c r="Q48" s="81"/>
      <c r="R48" s="67"/>
      <c r="S48" s="686">
        <f>'RESUMEN REGION'!CX49</f>
        <v>0</v>
      </c>
      <c r="T48" s="686">
        <f>'RESUMEN REGION'!CD49</f>
        <v>0</v>
      </c>
      <c r="U48" s="343" t="str">
        <f t="shared" si="7"/>
        <v/>
      </c>
      <c r="V48" s="81"/>
      <c r="W48" s="81"/>
      <c r="X48" s="399"/>
      <c r="Y48" s="399"/>
      <c r="Z48" s="400" t="str">
        <f t="shared" si="8"/>
        <v/>
      </c>
      <c r="AA48" s="401" t="e">
        <f>+'RESUMEN REGION'!#REF!</f>
        <v>#REF!</v>
      </c>
      <c r="AB48" s="401" t="e">
        <f>+'RESUMEN REGION'!#REF!</f>
        <v>#REF!</v>
      </c>
      <c r="AC48" s="400" t="str">
        <f t="shared" si="9"/>
        <v/>
      </c>
      <c r="AD48" s="81"/>
      <c r="AE48" s="99"/>
      <c r="AF48" s="701" t="str">
        <f t="shared" ref="AF48:AF80" si="11">+IFERROR(VLOOKUP($B48,$BB$12:$BF$199,4,FALSE),"")</f>
        <v/>
      </c>
      <c r="AG48" s="701" t="str">
        <f t="shared" ref="AG48:AG80" si="12">+IFERROR(VLOOKUP($B48,$BB$12:$BF$199,3,FALSE),"")</f>
        <v/>
      </c>
      <c r="AH48" s="344" t="str">
        <f t="shared" si="10"/>
        <v/>
      </c>
      <c r="AI48" s="898" t="str">
        <f>+IF('EV DESEMPEÑO TOTAL'!X49=0,"",'EV DESEMPEÑO TOTAL'!X49)</f>
        <v/>
      </c>
      <c r="AJ48" s="899"/>
      <c r="AK48" s="6"/>
      <c r="AL48" s="6"/>
      <c r="AM48" s="6"/>
      <c r="AN48" s="6"/>
      <c r="AO48" s="6"/>
      <c r="AP48" s="6"/>
      <c r="AQ48" s="6"/>
      <c r="AR48" s="6"/>
      <c r="AS48" s="6"/>
      <c r="AT48" s="6"/>
      <c r="AU48" s="6"/>
      <c r="AV48" s="6"/>
      <c r="AW48" s="6"/>
      <c r="AX48" s="6"/>
      <c r="AY48" s="6"/>
      <c r="AZ48" s="6"/>
      <c r="BA48" s="702">
        <v>5</v>
      </c>
      <c r="BB48" s="702" t="s">
        <v>28</v>
      </c>
      <c r="BC48" s="119">
        <v>2008</v>
      </c>
      <c r="BD48" s="119">
        <v>9</v>
      </c>
      <c r="BE48" s="119">
        <v>9</v>
      </c>
      <c r="BF48" s="441">
        <f t="shared" si="1"/>
        <v>1</v>
      </c>
      <c r="BG48" s="6"/>
      <c r="BH48" s="6"/>
      <c r="BI48" s="6"/>
      <c r="BJ48" s="6"/>
      <c r="BK48" s="6"/>
      <c r="BL48" s="6"/>
      <c r="BM48" s="6"/>
      <c r="BN48" s="6"/>
    </row>
    <row r="49" spans="1:66" x14ac:dyDescent="0.2">
      <c r="A49" s="686">
        <f>'RESUMEN REGION'!A50</f>
        <v>0</v>
      </c>
      <c r="B49" s="686">
        <f>'RESUMEN REGION'!B50</f>
        <v>0</v>
      </c>
      <c r="C49" s="686">
        <f>'RESUMEN REGION'!E50</f>
        <v>0</v>
      </c>
      <c r="D49" s="114">
        <f>+'cuestionario competencia'!$AJ$8</f>
        <v>0</v>
      </c>
      <c r="E49" s="114">
        <f>+'cuestionario competencia'!$AJ$9</f>
        <v>0</v>
      </c>
      <c r="F49" s="114">
        <f>+'cuestionario competencia'!$AJ$10</f>
        <v>0</v>
      </c>
      <c r="G49" s="114">
        <f>+'cuestionario competencia'!$AJ$11</f>
        <v>0</v>
      </c>
      <c r="H49" s="65" t="str">
        <f t="shared" si="5"/>
        <v/>
      </c>
      <c r="I49" s="689">
        <f>'RESUMEN REGION'!AR50</f>
        <v>0</v>
      </c>
      <c r="J49" s="690">
        <f>'RESUMEN REGION'!AS50</f>
        <v>0</v>
      </c>
      <c r="K49" s="691">
        <f>'RESUMEN REGION'!AT50</f>
        <v>0</v>
      </c>
      <c r="L49" s="692">
        <f>'RESUMEN REGION'!AU50</f>
        <v>0</v>
      </c>
      <c r="M49" s="693">
        <f>'RESUMEN REGION'!AV50</f>
        <v>0</v>
      </c>
      <c r="N49" s="93"/>
      <c r="O49" s="93"/>
      <c r="P49" s="64" t="str">
        <f t="shared" si="6"/>
        <v/>
      </c>
      <c r="Q49" s="81"/>
      <c r="R49" s="67"/>
      <c r="S49" s="686">
        <f>'RESUMEN REGION'!CX50</f>
        <v>0</v>
      </c>
      <c r="T49" s="686">
        <f>'RESUMEN REGION'!CD50</f>
        <v>0</v>
      </c>
      <c r="U49" s="343" t="str">
        <f t="shared" si="7"/>
        <v/>
      </c>
      <c r="V49" s="81"/>
      <c r="W49" s="81"/>
      <c r="X49" s="399"/>
      <c r="Y49" s="399"/>
      <c r="Z49" s="400" t="str">
        <f t="shared" si="8"/>
        <v/>
      </c>
      <c r="AA49" s="401" t="e">
        <f>+'RESUMEN REGION'!#REF!</f>
        <v>#REF!</v>
      </c>
      <c r="AB49" s="401" t="e">
        <f>+'RESUMEN REGION'!#REF!</f>
        <v>#REF!</v>
      </c>
      <c r="AC49" s="400" t="str">
        <f t="shared" si="9"/>
        <v/>
      </c>
      <c r="AD49" s="81"/>
      <c r="AE49" s="99"/>
      <c r="AF49" s="701" t="str">
        <f t="shared" si="11"/>
        <v/>
      </c>
      <c r="AG49" s="701" t="str">
        <f t="shared" si="12"/>
        <v/>
      </c>
      <c r="AH49" s="344" t="str">
        <f t="shared" si="10"/>
        <v/>
      </c>
      <c r="AI49" s="898" t="str">
        <f>+IF('EV DESEMPEÑO TOTAL'!X50=0,"",'EV DESEMPEÑO TOTAL'!X50)</f>
        <v/>
      </c>
      <c r="AJ49" s="899"/>
      <c r="AK49" s="6"/>
      <c r="AL49" s="6"/>
      <c r="AM49" s="6"/>
      <c r="AN49" s="6"/>
      <c r="AO49" s="6"/>
      <c r="AP49" s="6"/>
      <c r="AQ49" s="6"/>
      <c r="AR49" s="6"/>
      <c r="AS49" s="6"/>
      <c r="AT49" s="6"/>
      <c r="AU49" s="6"/>
      <c r="AV49" s="6"/>
      <c r="AW49" s="6"/>
      <c r="AX49" s="6"/>
      <c r="AY49" s="6"/>
      <c r="AZ49" s="6"/>
      <c r="BA49" s="702">
        <v>5</v>
      </c>
      <c r="BB49" s="702" t="s">
        <v>29</v>
      </c>
      <c r="BC49" s="119">
        <v>2004</v>
      </c>
      <c r="BD49" s="119">
        <v>9</v>
      </c>
      <c r="BE49" s="119">
        <v>9</v>
      </c>
      <c r="BF49" s="441">
        <f t="shared" si="1"/>
        <v>1</v>
      </c>
      <c r="BG49" s="6"/>
      <c r="BH49" s="6"/>
      <c r="BI49" s="6"/>
      <c r="BJ49" s="6"/>
      <c r="BK49" s="6"/>
      <c r="BL49" s="6"/>
      <c r="BM49" s="6"/>
      <c r="BN49" s="6"/>
    </row>
    <row r="50" spans="1:66" x14ac:dyDescent="0.2">
      <c r="A50" s="686">
        <f>'RESUMEN REGION'!A51</f>
        <v>0</v>
      </c>
      <c r="B50" s="686">
        <f>'RESUMEN REGION'!B51</f>
        <v>0</v>
      </c>
      <c r="C50" s="686">
        <f>'RESUMEN REGION'!E51</f>
        <v>0</v>
      </c>
      <c r="D50" s="114">
        <f>+'cuestionario competencia'!$AK$8</f>
        <v>0</v>
      </c>
      <c r="E50" s="114">
        <f>+'cuestionario competencia'!$AK$9</f>
        <v>0</v>
      </c>
      <c r="F50" s="114">
        <f>+'cuestionario competencia'!$AK$10</f>
        <v>0</v>
      </c>
      <c r="G50" s="114">
        <f>+'cuestionario competencia'!$AK$11</f>
        <v>0</v>
      </c>
      <c r="H50" s="65" t="str">
        <f t="shared" si="5"/>
        <v/>
      </c>
      <c r="I50" s="689">
        <f>'RESUMEN REGION'!AR51</f>
        <v>0</v>
      </c>
      <c r="J50" s="690">
        <f>'RESUMEN REGION'!AS51</f>
        <v>0</v>
      </c>
      <c r="K50" s="691">
        <f>'RESUMEN REGION'!AT51</f>
        <v>0</v>
      </c>
      <c r="L50" s="692">
        <f>'RESUMEN REGION'!AU51</f>
        <v>0</v>
      </c>
      <c r="M50" s="693">
        <f>'RESUMEN REGION'!AV51</f>
        <v>0</v>
      </c>
      <c r="N50" s="93"/>
      <c r="O50" s="93"/>
      <c r="P50" s="64" t="str">
        <f t="shared" si="6"/>
        <v/>
      </c>
      <c r="Q50" s="81"/>
      <c r="R50" s="67"/>
      <c r="S50" s="686">
        <f>'RESUMEN REGION'!CX51</f>
        <v>0</v>
      </c>
      <c r="T50" s="686">
        <f>'RESUMEN REGION'!CD51</f>
        <v>0</v>
      </c>
      <c r="U50" s="343" t="str">
        <f t="shared" si="7"/>
        <v/>
      </c>
      <c r="V50" s="81"/>
      <c r="W50" s="81"/>
      <c r="X50" s="399"/>
      <c r="Y50" s="399"/>
      <c r="Z50" s="400" t="str">
        <f t="shared" si="8"/>
        <v/>
      </c>
      <c r="AA50" s="401" t="e">
        <f>+'RESUMEN REGION'!#REF!</f>
        <v>#REF!</v>
      </c>
      <c r="AB50" s="401" t="e">
        <f>+'RESUMEN REGION'!#REF!</f>
        <v>#REF!</v>
      </c>
      <c r="AC50" s="400" t="str">
        <f t="shared" si="9"/>
        <v/>
      </c>
      <c r="AD50" s="81"/>
      <c r="AE50" s="99"/>
      <c r="AF50" s="701" t="str">
        <f t="shared" si="11"/>
        <v/>
      </c>
      <c r="AG50" s="701" t="str">
        <f t="shared" si="12"/>
        <v/>
      </c>
      <c r="AH50" s="344" t="str">
        <f t="shared" si="10"/>
        <v/>
      </c>
      <c r="AI50" s="898" t="str">
        <f>+IF('EV DESEMPEÑO TOTAL'!X51=0,"",'EV DESEMPEÑO TOTAL'!X51)</f>
        <v/>
      </c>
      <c r="AJ50" s="899"/>
      <c r="AK50" s="6"/>
      <c r="AL50" s="6"/>
      <c r="AM50" s="6"/>
      <c r="AN50" s="6"/>
      <c r="AO50" s="6"/>
      <c r="AP50" s="6"/>
      <c r="AQ50" s="6"/>
      <c r="AR50" s="6"/>
      <c r="AS50" s="6"/>
      <c r="AT50" s="6"/>
      <c r="AU50" s="6"/>
      <c r="AV50" s="6"/>
      <c r="AW50" s="6"/>
      <c r="AX50" s="6"/>
      <c r="AY50" s="6"/>
      <c r="AZ50" s="6"/>
      <c r="BA50" s="702">
        <v>6</v>
      </c>
      <c r="BB50" s="702" t="s">
        <v>55</v>
      </c>
      <c r="BC50" s="119">
        <v>2002</v>
      </c>
      <c r="BD50" s="119">
        <v>22</v>
      </c>
      <c r="BE50" s="119">
        <v>22</v>
      </c>
      <c r="BF50" s="441">
        <f t="shared" si="1"/>
        <v>1</v>
      </c>
      <c r="BG50" s="6"/>
      <c r="BH50" s="6"/>
      <c r="BI50" s="6"/>
      <c r="BJ50" s="6"/>
      <c r="BK50" s="6"/>
      <c r="BL50" s="6"/>
      <c r="BM50" s="6"/>
      <c r="BN50" s="6"/>
    </row>
    <row r="51" spans="1:66" x14ac:dyDescent="0.2">
      <c r="A51" s="686">
        <f>'RESUMEN REGION'!A52</f>
        <v>0</v>
      </c>
      <c r="B51" s="686">
        <f>'RESUMEN REGION'!B52</f>
        <v>0</v>
      </c>
      <c r="C51" s="686">
        <f>'RESUMEN REGION'!E52</f>
        <v>0</v>
      </c>
      <c r="D51" s="114">
        <f>+'cuestionario competencia'!$AL$8</f>
        <v>0</v>
      </c>
      <c r="E51" s="114">
        <f>+'cuestionario competencia'!$AL$9</f>
        <v>0</v>
      </c>
      <c r="F51" s="114">
        <f>+'cuestionario competencia'!$AL$10</f>
        <v>0</v>
      </c>
      <c r="G51" s="114">
        <f>+'cuestionario competencia'!$AL$11</f>
        <v>0</v>
      </c>
      <c r="H51" s="65" t="str">
        <f t="shared" si="5"/>
        <v/>
      </c>
      <c r="I51" s="689">
        <f>'RESUMEN REGION'!AR52</f>
        <v>0</v>
      </c>
      <c r="J51" s="690">
        <f>'RESUMEN REGION'!AS52</f>
        <v>0</v>
      </c>
      <c r="K51" s="691">
        <f>'RESUMEN REGION'!AT52</f>
        <v>0</v>
      </c>
      <c r="L51" s="692">
        <f>'RESUMEN REGION'!AU52</f>
        <v>0</v>
      </c>
      <c r="M51" s="693">
        <f>'RESUMEN REGION'!AV52</f>
        <v>0</v>
      </c>
      <c r="N51" s="93"/>
      <c r="O51" s="93"/>
      <c r="P51" s="64" t="str">
        <f t="shared" si="6"/>
        <v/>
      </c>
      <c r="Q51" s="81"/>
      <c r="R51" s="67"/>
      <c r="S51" s="686">
        <f>'RESUMEN REGION'!CX52</f>
        <v>0</v>
      </c>
      <c r="T51" s="686">
        <f>'RESUMEN REGION'!CD52</f>
        <v>0</v>
      </c>
      <c r="U51" s="343" t="str">
        <f t="shared" si="7"/>
        <v/>
      </c>
      <c r="V51" s="81"/>
      <c r="W51" s="81"/>
      <c r="X51" s="399"/>
      <c r="Y51" s="399"/>
      <c r="Z51" s="400" t="str">
        <f t="shared" si="8"/>
        <v/>
      </c>
      <c r="AA51" s="401" t="e">
        <f>+'RESUMEN REGION'!#REF!</f>
        <v>#REF!</v>
      </c>
      <c r="AB51" s="401" t="e">
        <f>+'RESUMEN REGION'!#REF!</f>
        <v>#REF!</v>
      </c>
      <c r="AC51" s="400" t="str">
        <f t="shared" si="9"/>
        <v/>
      </c>
      <c r="AD51" s="81"/>
      <c r="AE51" s="99"/>
      <c r="AF51" s="701" t="str">
        <f t="shared" si="11"/>
        <v/>
      </c>
      <c r="AG51" s="701" t="str">
        <f t="shared" si="12"/>
        <v/>
      </c>
      <c r="AH51" s="344" t="str">
        <f t="shared" si="10"/>
        <v/>
      </c>
      <c r="AI51" s="898" t="str">
        <f>+IF('EV DESEMPEÑO TOTAL'!X52=0,"",'EV DESEMPEÑO TOTAL'!X52)</f>
        <v/>
      </c>
      <c r="AJ51" s="899"/>
      <c r="AK51" s="6"/>
      <c r="AL51" s="6"/>
      <c r="AM51" s="6"/>
      <c r="AN51" s="6"/>
      <c r="AO51" s="6"/>
      <c r="AP51" s="6"/>
      <c r="AQ51" s="6"/>
      <c r="AR51" s="6"/>
      <c r="AS51" s="6"/>
      <c r="AT51" s="6"/>
      <c r="AU51" s="6"/>
      <c r="AV51" s="6"/>
      <c r="AW51" s="6"/>
      <c r="AX51" s="6"/>
      <c r="AY51" s="6"/>
      <c r="AZ51" s="6"/>
      <c r="BA51" s="702">
        <v>6</v>
      </c>
      <c r="BB51" s="702" t="s">
        <v>41</v>
      </c>
      <c r="BC51" s="119">
        <v>2015</v>
      </c>
      <c r="BD51" s="119">
        <v>6</v>
      </c>
      <c r="BE51" s="119">
        <v>6</v>
      </c>
      <c r="BF51" s="441">
        <f t="shared" si="1"/>
        <v>1</v>
      </c>
      <c r="BG51" s="6"/>
      <c r="BH51" s="6"/>
      <c r="BI51" s="6"/>
      <c r="BJ51" s="6"/>
      <c r="BK51" s="6"/>
      <c r="BL51" s="6"/>
      <c r="BM51" s="6"/>
      <c r="BN51" s="6"/>
    </row>
    <row r="52" spans="1:66" x14ac:dyDescent="0.2">
      <c r="A52" s="686">
        <f>'RESUMEN REGION'!A53</f>
        <v>0</v>
      </c>
      <c r="B52" s="686">
        <f>'RESUMEN REGION'!B53</f>
        <v>0</v>
      </c>
      <c r="C52" s="686">
        <f>'RESUMEN REGION'!E53</f>
        <v>0</v>
      </c>
      <c r="D52" s="114">
        <f>+'cuestionario competencia'!$AM$8</f>
        <v>0</v>
      </c>
      <c r="E52" s="114">
        <f>+'cuestionario competencia'!$AM$9</f>
        <v>0</v>
      </c>
      <c r="F52" s="114">
        <f>+'cuestionario competencia'!$AM$10</f>
        <v>0</v>
      </c>
      <c r="G52" s="114">
        <f>+'cuestionario competencia'!$AM$11</f>
        <v>0</v>
      </c>
      <c r="H52" s="65" t="str">
        <f t="shared" si="5"/>
        <v/>
      </c>
      <c r="I52" s="689">
        <f>'RESUMEN REGION'!AR53</f>
        <v>0</v>
      </c>
      <c r="J52" s="690">
        <f>'RESUMEN REGION'!AS53</f>
        <v>0</v>
      </c>
      <c r="K52" s="691">
        <f>'RESUMEN REGION'!AT53</f>
        <v>0</v>
      </c>
      <c r="L52" s="692">
        <f>'RESUMEN REGION'!AU53</f>
        <v>0</v>
      </c>
      <c r="M52" s="693">
        <f>'RESUMEN REGION'!AV53</f>
        <v>0</v>
      </c>
      <c r="N52" s="93"/>
      <c r="O52" s="93"/>
      <c r="P52" s="64" t="str">
        <f t="shared" si="6"/>
        <v/>
      </c>
      <c r="Q52" s="81"/>
      <c r="R52" s="67"/>
      <c r="S52" s="686">
        <f>'RESUMEN REGION'!CX53</f>
        <v>0</v>
      </c>
      <c r="T52" s="686">
        <f>'RESUMEN REGION'!CD53</f>
        <v>0</v>
      </c>
      <c r="U52" s="343" t="str">
        <f t="shared" si="7"/>
        <v/>
      </c>
      <c r="V52" s="81"/>
      <c r="W52" s="81"/>
      <c r="X52" s="399"/>
      <c r="Y52" s="399"/>
      <c r="Z52" s="400" t="str">
        <f t="shared" si="8"/>
        <v/>
      </c>
      <c r="AA52" s="401" t="e">
        <f>+'RESUMEN REGION'!#REF!</f>
        <v>#REF!</v>
      </c>
      <c r="AB52" s="401" t="e">
        <f>+'RESUMEN REGION'!#REF!</f>
        <v>#REF!</v>
      </c>
      <c r="AC52" s="400" t="str">
        <f t="shared" si="9"/>
        <v/>
      </c>
      <c r="AD52" s="81"/>
      <c r="AE52" s="99"/>
      <c r="AF52" s="701" t="str">
        <f t="shared" si="11"/>
        <v/>
      </c>
      <c r="AG52" s="701" t="str">
        <f t="shared" si="12"/>
        <v/>
      </c>
      <c r="AH52" s="344" t="str">
        <f t="shared" si="10"/>
        <v/>
      </c>
      <c r="AI52" s="898" t="str">
        <f>+IF('EV DESEMPEÑO TOTAL'!X53=0,"",'EV DESEMPEÑO TOTAL'!X53)</f>
        <v/>
      </c>
      <c r="AJ52" s="899"/>
      <c r="AK52" s="6"/>
      <c r="AL52" s="6"/>
      <c r="AM52" s="6"/>
      <c r="AN52" s="6"/>
      <c r="AO52" s="6"/>
      <c r="AP52" s="6"/>
      <c r="AQ52" s="6"/>
      <c r="AR52" s="6"/>
      <c r="AS52" s="6"/>
      <c r="AT52" s="6"/>
      <c r="AU52" s="6"/>
      <c r="AV52" s="6"/>
      <c r="AW52" s="6"/>
      <c r="AX52" s="6"/>
      <c r="AY52" s="6"/>
      <c r="AZ52" s="6"/>
      <c r="BA52" s="702">
        <v>6</v>
      </c>
      <c r="BB52" s="702" t="s">
        <v>42</v>
      </c>
      <c r="BC52" s="119">
        <v>2015</v>
      </c>
      <c r="BD52" s="119">
        <v>12</v>
      </c>
      <c r="BE52" s="119">
        <v>12</v>
      </c>
      <c r="BF52" s="441">
        <f t="shared" si="1"/>
        <v>1</v>
      </c>
      <c r="BG52" s="6"/>
      <c r="BH52" s="6"/>
      <c r="BI52" s="6"/>
      <c r="BJ52" s="6"/>
      <c r="BK52" s="6"/>
      <c r="BL52" s="6"/>
      <c r="BM52" s="6"/>
      <c r="BN52" s="6"/>
    </row>
    <row r="53" spans="1:66" x14ac:dyDescent="0.2">
      <c r="A53" s="686">
        <f>'RESUMEN REGION'!A54</f>
        <v>0</v>
      </c>
      <c r="B53" s="686">
        <f>'RESUMEN REGION'!B54</f>
        <v>0</v>
      </c>
      <c r="C53" s="686">
        <f>'RESUMEN REGION'!E54</f>
        <v>0</v>
      </c>
      <c r="D53" s="114">
        <f>+'cuestionario competencia'!$AN$8</f>
        <v>0</v>
      </c>
      <c r="E53" s="114">
        <f>+'cuestionario competencia'!$AN$9</f>
        <v>0</v>
      </c>
      <c r="F53" s="114">
        <f>+'cuestionario competencia'!$AN$10</f>
        <v>0</v>
      </c>
      <c r="G53" s="114">
        <f>+'cuestionario competencia'!$AN$11</f>
        <v>0</v>
      </c>
      <c r="H53" s="65" t="str">
        <f t="shared" si="5"/>
        <v/>
      </c>
      <c r="I53" s="689">
        <f>'RESUMEN REGION'!AR54</f>
        <v>0</v>
      </c>
      <c r="J53" s="690">
        <f>'RESUMEN REGION'!AS54</f>
        <v>0</v>
      </c>
      <c r="K53" s="691">
        <f>'RESUMEN REGION'!AT54</f>
        <v>0</v>
      </c>
      <c r="L53" s="692">
        <f>'RESUMEN REGION'!AU54</f>
        <v>0</v>
      </c>
      <c r="M53" s="693">
        <f>'RESUMEN REGION'!AV54</f>
        <v>0</v>
      </c>
      <c r="N53" s="93"/>
      <c r="O53" s="93"/>
      <c r="P53" s="64" t="str">
        <f t="shared" si="6"/>
        <v/>
      </c>
      <c r="Q53" s="81"/>
      <c r="R53" s="67"/>
      <c r="S53" s="686">
        <f>'RESUMEN REGION'!CX54</f>
        <v>0</v>
      </c>
      <c r="T53" s="686">
        <f>'RESUMEN REGION'!CD54</f>
        <v>0</v>
      </c>
      <c r="U53" s="343" t="str">
        <f t="shared" si="7"/>
        <v/>
      </c>
      <c r="V53" s="81"/>
      <c r="W53" s="81"/>
      <c r="X53" s="399"/>
      <c r="Y53" s="399"/>
      <c r="Z53" s="400" t="str">
        <f t="shared" si="8"/>
        <v/>
      </c>
      <c r="AA53" s="401" t="e">
        <f>+'RESUMEN REGION'!#REF!</f>
        <v>#REF!</v>
      </c>
      <c r="AB53" s="401" t="e">
        <f>+'RESUMEN REGION'!#REF!</f>
        <v>#REF!</v>
      </c>
      <c r="AC53" s="400" t="str">
        <f t="shared" si="9"/>
        <v/>
      </c>
      <c r="AD53" s="81"/>
      <c r="AE53" s="99"/>
      <c r="AF53" s="701" t="str">
        <f t="shared" si="11"/>
        <v/>
      </c>
      <c r="AG53" s="701" t="str">
        <f t="shared" si="12"/>
        <v/>
      </c>
      <c r="AH53" s="344" t="str">
        <f t="shared" si="10"/>
        <v/>
      </c>
      <c r="AI53" s="898" t="str">
        <f>+IF('EV DESEMPEÑO TOTAL'!X54=0,"",'EV DESEMPEÑO TOTAL'!X54)</f>
        <v/>
      </c>
      <c r="AJ53" s="899"/>
      <c r="AK53" s="6"/>
      <c r="AL53" s="6"/>
      <c r="AM53" s="6"/>
      <c r="AN53" s="6"/>
      <c r="AO53" s="6"/>
      <c r="AP53" s="6"/>
      <c r="AQ53" s="6"/>
      <c r="AR53" s="6"/>
      <c r="AS53" s="6"/>
      <c r="AT53" s="6"/>
      <c r="AU53" s="6"/>
      <c r="AV53" s="6"/>
      <c r="AW53" s="6"/>
      <c r="AX53" s="6"/>
      <c r="AY53" s="6"/>
      <c r="AZ53" s="6"/>
      <c r="BA53" s="702">
        <v>6</v>
      </c>
      <c r="BB53" s="702" t="s">
        <v>43</v>
      </c>
      <c r="BC53" s="119">
        <v>2015</v>
      </c>
      <c r="BD53" s="119">
        <v>7</v>
      </c>
      <c r="BE53" s="119">
        <v>7</v>
      </c>
      <c r="BF53" s="441">
        <f t="shared" si="1"/>
        <v>1</v>
      </c>
      <c r="BG53" s="6"/>
      <c r="BH53" s="6"/>
      <c r="BI53" s="6"/>
      <c r="BJ53" s="6"/>
      <c r="BK53" s="6"/>
      <c r="BL53" s="6"/>
      <c r="BM53" s="6"/>
      <c r="BN53" s="6"/>
    </row>
    <row r="54" spans="1:66" x14ac:dyDescent="0.2">
      <c r="A54" s="686">
        <f>'RESUMEN REGION'!A55</f>
        <v>0</v>
      </c>
      <c r="B54" s="686">
        <f>'RESUMEN REGION'!B55</f>
        <v>0</v>
      </c>
      <c r="C54" s="686">
        <f>'RESUMEN REGION'!E55</f>
        <v>0</v>
      </c>
      <c r="D54" s="3">
        <f>+'cuestionario competencia'!$AO$8</f>
        <v>0</v>
      </c>
      <c r="E54" s="3">
        <f>+'cuestionario competencia'!$AO$9</f>
        <v>0</v>
      </c>
      <c r="F54" s="3">
        <f>+'cuestionario competencia'!$AO$10</f>
        <v>0</v>
      </c>
      <c r="G54" s="3">
        <f>+'cuestionario competencia'!$AO$11</f>
        <v>0</v>
      </c>
      <c r="H54" s="65">
        <f t="shared" ref="H54:H57" si="13">+IFERROR(AVERAGE(D54:G54),"")</f>
        <v>0</v>
      </c>
      <c r="I54" s="689">
        <f>'RESUMEN REGION'!AR55</f>
        <v>0</v>
      </c>
      <c r="J54" s="690">
        <f>'RESUMEN REGION'!AS55</f>
        <v>0</v>
      </c>
      <c r="K54" s="691">
        <f>'RESUMEN REGION'!AT55</f>
        <v>0</v>
      </c>
      <c r="L54" s="692">
        <f>'RESUMEN REGION'!AU55</f>
        <v>0</v>
      </c>
      <c r="M54" s="693">
        <f>'RESUMEN REGION'!AV55</f>
        <v>0</v>
      </c>
      <c r="N54" s="93"/>
      <c r="O54" s="93"/>
      <c r="P54" s="64" t="str">
        <f t="shared" si="6"/>
        <v/>
      </c>
      <c r="Q54" s="81"/>
      <c r="R54" s="67"/>
      <c r="S54" s="686">
        <f>'RESUMEN REGION'!CX55</f>
        <v>0</v>
      </c>
      <c r="T54" s="686">
        <f>'RESUMEN REGION'!CD55</f>
        <v>0</v>
      </c>
      <c r="U54" s="343" t="str">
        <f t="shared" si="7"/>
        <v/>
      </c>
      <c r="V54" s="81"/>
      <c r="W54" s="81"/>
      <c r="X54" s="399"/>
      <c r="Y54" s="399"/>
      <c r="Z54" s="400" t="str">
        <f t="shared" si="8"/>
        <v/>
      </c>
      <c r="AA54" s="401" t="e">
        <f>+'RESUMEN REGION'!#REF!</f>
        <v>#REF!</v>
      </c>
      <c r="AB54" s="401" t="e">
        <f>+'RESUMEN REGION'!#REF!</f>
        <v>#REF!</v>
      </c>
      <c r="AC54" s="400" t="str">
        <f t="shared" si="9"/>
        <v/>
      </c>
      <c r="AD54" s="81"/>
      <c r="AE54" s="67"/>
      <c r="AF54" s="701" t="str">
        <f t="shared" si="11"/>
        <v/>
      </c>
      <c r="AG54" s="701" t="str">
        <f t="shared" si="12"/>
        <v/>
      </c>
      <c r="AH54" s="344" t="str">
        <f t="shared" si="10"/>
        <v/>
      </c>
      <c r="AI54" s="898" t="str">
        <f>+IF('EV DESEMPEÑO TOTAL'!X55=0,"",'EV DESEMPEÑO TOTAL'!X55)</f>
        <v/>
      </c>
      <c r="AJ54" s="899"/>
      <c r="AK54" s="6"/>
      <c r="AL54" s="6"/>
      <c r="AM54" s="6"/>
      <c r="AN54" s="6"/>
      <c r="AO54" s="6"/>
      <c r="AP54" s="6"/>
      <c r="AQ54" s="6"/>
      <c r="AR54" s="6"/>
      <c r="AS54" s="6"/>
      <c r="AT54" s="6"/>
      <c r="AU54" s="6"/>
      <c r="AV54" s="6"/>
      <c r="AW54" s="6"/>
      <c r="AX54" s="6"/>
      <c r="AY54" s="6"/>
      <c r="AZ54" s="6"/>
      <c r="BA54" s="702">
        <v>6</v>
      </c>
      <c r="BB54" s="702" t="s">
        <v>603</v>
      </c>
      <c r="BC54" s="119">
        <v>2007</v>
      </c>
      <c r="BD54" s="119">
        <v>6</v>
      </c>
      <c r="BE54" s="119">
        <v>6</v>
      </c>
      <c r="BF54" s="441">
        <f t="shared" si="1"/>
        <v>1</v>
      </c>
      <c r="BG54" s="6"/>
      <c r="BH54" s="6"/>
      <c r="BI54" s="6"/>
      <c r="BJ54" s="6"/>
      <c r="BK54" s="6"/>
      <c r="BL54" s="6"/>
      <c r="BM54" s="6"/>
      <c r="BN54" s="6"/>
    </row>
    <row r="55" spans="1:66" x14ac:dyDescent="0.2">
      <c r="A55" s="686">
        <f>'RESUMEN REGION'!A56</f>
        <v>0</v>
      </c>
      <c r="B55" s="686">
        <f>'RESUMEN REGION'!B56</f>
        <v>0</v>
      </c>
      <c r="C55" s="686">
        <f>'RESUMEN REGION'!E56</f>
        <v>0</v>
      </c>
      <c r="D55" s="3">
        <f>+'cuestionario competencia'!$AP$8</f>
        <v>0</v>
      </c>
      <c r="E55" s="3">
        <f>+'cuestionario competencia'!$AP$9</f>
        <v>0</v>
      </c>
      <c r="F55" s="3">
        <f>+'cuestionario competencia'!$AP$10</f>
        <v>0</v>
      </c>
      <c r="G55" s="3">
        <f>+'cuestionario competencia'!$AP$11</f>
        <v>0</v>
      </c>
      <c r="H55" s="65">
        <f t="shared" si="13"/>
        <v>0</v>
      </c>
      <c r="I55" s="689">
        <f>'RESUMEN REGION'!AR56</f>
        <v>0</v>
      </c>
      <c r="J55" s="690">
        <f>'RESUMEN REGION'!AS56</f>
        <v>0</v>
      </c>
      <c r="K55" s="691">
        <f>'RESUMEN REGION'!AT56</f>
        <v>0</v>
      </c>
      <c r="L55" s="692">
        <f>'RESUMEN REGION'!AU56</f>
        <v>0</v>
      </c>
      <c r="M55" s="693">
        <f>'RESUMEN REGION'!AV56</f>
        <v>0</v>
      </c>
      <c r="N55" s="93"/>
      <c r="O55" s="93"/>
      <c r="P55" s="64" t="str">
        <f t="shared" si="6"/>
        <v/>
      </c>
      <c r="Q55" s="81"/>
      <c r="R55" s="67"/>
      <c r="S55" s="686">
        <f>'RESUMEN REGION'!CX56</f>
        <v>0</v>
      </c>
      <c r="T55" s="686">
        <f>'RESUMEN REGION'!CD56</f>
        <v>0</v>
      </c>
      <c r="U55" s="343" t="str">
        <f t="shared" si="7"/>
        <v/>
      </c>
      <c r="V55" s="81"/>
      <c r="W55" s="81"/>
      <c r="X55" s="399"/>
      <c r="Y55" s="399"/>
      <c r="Z55" s="400" t="str">
        <f t="shared" si="8"/>
        <v/>
      </c>
      <c r="AA55" s="401" t="e">
        <f>+'RESUMEN REGION'!#REF!</f>
        <v>#REF!</v>
      </c>
      <c r="AB55" s="401" t="e">
        <f>+'RESUMEN REGION'!#REF!</f>
        <v>#REF!</v>
      </c>
      <c r="AC55" s="400" t="str">
        <f t="shared" si="9"/>
        <v/>
      </c>
      <c r="AD55" s="81"/>
      <c r="AE55" s="67"/>
      <c r="AF55" s="701" t="str">
        <f t="shared" si="11"/>
        <v/>
      </c>
      <c r="AG55" s="701" t="str">
        <f t="shared" si="12"/>
        <v/>
      </c>
      <c r="AH55" s="344" t="str">
        <f t="shared" si="10"/>
        <v/>
      </c>
      <c r="AI55" s="898" t="str">
        <f>+IF('EV DESEMPEÑO TOTAL'!X56=0,"",'EV DESEMPEÑO TOTAL'!X56)</f>
        <v/>
      </c>
      <c r="AJ55" s="899"/>
      <c r="AK55" s="6"/>
      <c r="AL55" s="6"/>
      <c r="AM55" s="6"/>
      <c r="AN55" s="6"/>
      <c r="AO55" s="6"/>
      <c r="AP55" s="6"/>
      <c r="AQ55" s="6"/>
      <c r="AR55" s="6"/>
      <c r="AS55" s="6"/>
      <c r="AT55" s="6"/>
      <c r="AU55" s="6"/>
      <c r="AV55" s="6"/>
      <c r="AW55" s="6"/>
      <c r="AX55" s="6"/>
      <c r="AY55" s="6"/>
      <c r="AZ55" s="6"/>
      <c r="BA55" s="702">
        <v>6</v>
      </c>
      <c r="BB55" s="702" t="s">
        <v>46</v>
      </c>
      <c r="BC55" s="119">
        <v>2002</v>
      </c>
      <c r="BD55" s="119">
        <v>6</v>
      </c>
      <c r="BE55" s="119">
        <v>6</v>
      </c>
      <c r="BF55" s="441">
        <f t="shared" si="1"/>
        <v>1</v>
      </c>
      <c r="BG55" s="6"/>
      <c r="BH55" s="6"/>
      <c r="BI55" s="6"/>
      <c r="BJ55" s="6"/>
      <c r="BK55" s="6"/>
      <c r="BL55" s="6"/>
      <c r="BM55" s="6"/>
      <c r="BN55" s="6"/>
    </row>
    <row r="56" spans="1:66" x14ac:dyDescent="0.2">
      <c r="A56" s="686">
        <f>'RESUMEN REGION'!A57</f>
        <v>0</v>
      </c>
      <c r="B56" s="686">
        <f>'RESUMEN REGION'!B57</f>
        <v>0</v>
      </c>
      <c r="C56" s="686">
        <f>'RESUMEN REGION'!E57</f>
        <v>0</v>
      </c>
      <c r="D56" s="3">
        <f>+'cuestionario competencia'!$AQ$8</f>
        <v>0</v>
      </c>
      <c r="E56" s="3">
        <f>+'cuestionario competencia'!$AQ$9</f>
        <v>0</v>
      </c>
      <c r="F56" s="3">
        <f>+'cuestionario competencia'!$AQ$10</f>
        <v>0</v>
      </c>
      <c r="G56" s="3">
        <f>+'cuestionario competencia'!$AQ$11</f>
        <v>0</v>
      </c>
      <c r="H56" s="65">
        <f t="shared" si="13"/>
        <v>0</v>
      </c>
      <c r="I56" s="689">
        <f>'RESUMEN REGION'!AR57</f>
        <v>0</v>
      </c>
      <c r="J56" s="690">
        <f>'RESUMEN REGION'!AS57</f>
        <v>0</v>
      </c>
      <c r="K56" s="691">
        <f>'RESUMEN REGION'!AT57</f>
        <v>0</v>
      </c>
      <c r="L56" s="692">
        <f>'RESUMEN REGION'!AU57</f>
        <v>0</v>
      </c>
      <c r="M56" s="693">
        <f>'RESUMEN REGION'!AV57</f>
        <v>0</v>
      </c>
      <c r="N56" s="93"/>
      <c r="O56" s="93"/>
      <c r="P56" s="64" t="str">
        <f t="shared" si="6"/>
        <v/>
      </c>
      <c r="Q56" s="81"/>
      <c r="R56" s="67"/>
      <c r="S56" s="686">
        <f>'RESUMEN REGION'!CX57</f>
        <v>0</v>
      </c>
      <c r="T56" s="686">
        <f>'RESUMEN REGION'!CD57</f>
        <v>0</v>
      </c>
      <c r="U56" s="343" t="str">
        <f t="shared" si="7"/>
        <v/>
      </c>
      <c r="V56" s="81"/>
      <c r="W56" s="81"/>
      <c r="X56" s="399"/>
      <c r="Y56" s="399"/>
      <c r="Z56" s="400" t="str">
        <f t="shared" si="8"/>
        <v/>
      </c>
      <c r="AA56" s="401" t="e">
        <f>+'RESUMEN REGION'!#REF!</f>
        <v>#REF!</v>
      </c>
      <c r="AB56" s="401" t="e">
        <f>+'RESUMEN REGION'!#REF!</f>
        <v>#REF!</v>
      </c>
      <c r="AC56" s="400" t="str">
        <f t="shared" si="9"/>
        <v/>
      </c>
      <c r="AD56" s="81"/>
      <c r="AE56" s="67"/>
      <c r="AF56" s="701" t="str">
        <f t="shared" si="11"/>
        <v/>
      </c>
      <c r="AG56" s="701" t="str">
        <f t="shared" si="12"/>
        <v/>
      </c>
      <c r="AH56" s="344" t="str">
        <f t="shared" si="10"/>
        <v/>
      </c>
      <c r="AI56" s="898" t="str">
        <f>+IF('EV DESEMPEÑO TOTAL'!X57=0,"",'EV DESEMPEÑO TOTAL'!X57)</f>
        <v/>
      </c>
      <c r="AJ56" s="899"/>
      <c r="AK56" s="6"/>
      <c r="AL56" s="6"/>
      <c r="AM56" s="6"/>
      <c r="AN56" s="6"/>
      <c r="AO56" s="6"/>
      <c r="AP56" s="6"/>
      <c r="AQ56" s="6"/>
      <c r="AR56" s="6"/>
      <c r="AS56" s="6"/>
      <c r="AT56" s="6"/>
      <c r="AU56" s="6"/>
      <c r="AV56" s="6"/>
      <c r="AW56" s="6"/>
      <c r="AX56" s="6"/>
      <c r="AY56" s="6"/>
      <c r="AZ56" s="6"/>
      <c r="BA56" s="702">
        <v>6</v>
      </c>
      <c r="BB56" s="702" t="s">
        <v>47</v>
      </c>
      <c r="BC56" s="119">
        <v>2007</v>
      </c>
      <c r="BD56" s="119">
        <v>7</v>
      </c>
      <c r="BE56" s="119">
        <v>7</v>
      </c>
      <c r="BF56" s="441">
        <f t="shared" si="1"/>
        <v>1</v>
      </c>
      <c r="BG56" s="6"/>
      <c r="BH56" s="6"/>
      <c r="BI56" s="6"/>
      <c r="BJ56" s="6"/>
      <c r="BK56" s="6"/>
      <c r="BL56" s="6"/>
      <c r="BM56" s="6"/>
      <c r="BN56" s="6"/>
    </row>
    <row r="57" spans="1:66" x14ac:dyDescent="0.2">
      <c r="A57" s="686">
        <f>'RESUMEN REGION'!A58</f>
        <v>0</v>
      </c>
      <c r="B57" s="686">
        <f>'RESUMEN REGION'!B58</f>
        <v>0</v>
      </c>
      <c r="C57" s="686">
        <f>'RESUMEN REGION'!E58</f>
        <v>0</v>
      </c>
      <c r="D57" s="3">
        <f>+'cuestionario competencia'!$AR$8</f>
        <v>0</v>
      </c>
      <c r="E57" s="3">
        <f>+'cuestionario competencia'!$AR$9</f>
        <v>0</v>
      </c>
      <c r="F57" s="3">
        <f>+'cuestionario competencia'!$AR$10</f>
        <v>0</v>
      </c>
      <c r="G57" s="3">
        <f>+'cuestionario competencia'!$AR$11</f>
        <v>0</v>
      </c>
      <c r="H57" s="65">
        <f t="shared" si="13"/>
        <v>0</v>
      </c>
      <c r="I57" s="689">
        <f>'RESUMEN REGION'!AR58</f>
        <v>0</v>
      </c>
      <c r="J57" s="690">
        <f>'RESUMEN REGION'!AS58</f>
        <v>0</v>
      </c>
      <c r="K57" s="691">
        <f>'RESUMEN REGION'!AT58</f>
        <v>0</v>
      </c>
      <c r="L57" s="692">
        <f>'RESUMEN REGION'!AU58</f>
        <v>0</v>
      </c>
      <c r="M57" s="693">
        <f>'RESUMEN REGION'!AV58</f>
        <v>0</v>
      </c>
      <c r="N57" s="93"/>
      <c r="O57" s="93"/>
      <c r="P57" s="64" t="str">
        <f t="shared" si="6"/>
        <v/>
      </c>
      <c r="Q57" s="81"/>
      <c r="R57" s="67"/>
      <c r="S57" s="686">
        <f>'RESUMEN REGION'!CX58</f>
        <v>0</v>
      </c>
      <c r="T57" s="686">
        <f>'RESUMEN REGION'!CD58</f>
        <v>0</v>
      </c>
      <c r="U57" s="343" t="str">
        <f t="shared" si="7"/>
        <v/>
      </c>
      <c r="V57" s="81"/>
      <c r="W57" s="81"/>
      <c r="X57" s="399"/>
      <c r="Y57" s="399"/>
      <c r="Z57" s="400" t="str">
        <f t="shared" si="8"/>
        <v/>
      </c>
      <c r="AA57" s="401" t="e">
        <f>+'RESUMEN REGION'!#REF!</f>
        <v>#REF!</v>
      </c>
      <c r="AB57" s="401" t="e">
        <f>+'RESUMEN REGION'!#REF!</f>
        <v>#REF!</v>
      </c>
      <c r="AC57" s="400" t="str">
        <f t="shared" si="9"/>
        <v/>
      </c>
      <c r="AD57" s="81"/>
      <c r="AE57" s="67"/>
      <c r="AF57" s="701" t="str">
        <f t="shared" si="11"/>
        <v/>
      </c>
      <c r="AG57" s="701" t="str">
        <f t="shared" si="12"/>
        <v/>
      </c>
      <c r="AH57" s="344" t="str">
        <f t="shared" si="10"/>
        <v/>
      </c>
      <c r="AI57" s="898" t="str">
        <f>+IF('EV DESEMPEÑO TOTAL'!X58=0,"",'EV DESEMPEÑO TOTAL'!X58)</f>
        <v/>
      </c>
      <c r="AJ57" s="899"/>
      <c r="AK57" s="6"/>
      <c r="AL57" s="6"/>
      <c r="AM57" s="6"/>
      <c r="AN57" s="6"/>
      <c r="AO57" s="6"/>
      <c r="AP57" s="6"/>
      <c r="AQ57" s="6"/>
      <c r="AR57" s="6"/>
      <c r="AS57" s="6"/>
      <c r="AT57" s="6"/>
      <c r="AU57" s="6"/>
      <c r="AV57" s="6"/>
      <c r="AW57" s="6"/>
      <c r="AX57" s="6"/>
      <c r="AY57" s="6"/>
      <c r="AZ57" s="6"/>
      <c r="BA57" s="702">
        <v>6</v>
      </c>
      <c r="BB57" s="702" t="s">
        <v>50</v>
      </c>
      <c r="BC57" s="119">
        <v>2015</v>
      </c>
      <c r="BD57" s="119">
        <v>4</v>
      </c>
      <c r="BE57" s="119">
        <v>4</v>
      </c>
      <c r="BF57" s="441">
        <f t="shared" si="1"/>
        <v>1</v>
      </c>
      <c r="BG57" s="6"/>
      <c r="BH57" s="6"/>
      <c r="BI57" s="6"/>
      <c r="BJ57" s="6"/>
      <c r="BK57" s="6"/>
      <c r="BL57" s="6"/>
      <c r="BM57" s="6"/>
      <c r="BN57" s="6"/>
    </row>
    <row r="58" spans="1:66" x14ac:dyDescent="0.2">
      <c r="A58" s="686">
        <f>'RESUMEN REGION'!A59</f>
        <v>0</v>
      </c>
      <c r="B58" s="686">
        <f>'RESUMEN REGION'!B59</f>
        <v>0</v>
      </c>
      <c r="C58" s="686">
        <f>'RESUMEN REGION'!E59</f>
        <v>0</v>
      </c>
      <c r="D58" s="3">
        <f>+'cuestionario competencia'!$AS$8</f>
        <v>0</v>
      </c>
      <c r="E58" s="3">
        <f>+'cuestionario competencia'!$AS$9</f>
        <v>0</v>
      </c>
      <c r="F58" s="3">
        <f>+'cuestionario competencia'!$AS$10</f>
        <v>0</v>
      </c>
      <c r="G58" s="3">
        <f>+'cuestionario competencia'!$AS$11</f>
        <v>0</v>
      </c>
      <c r="H58" s="65">
        <f t="shared" ref="H58:H80" si="14">+IFERROR(AVERAGE(D58:G58),"")</f>
        <v>0</v>
      </c>
      <c r="I58" s="689">
        <f>'RESUMEN REGION'!AR59</f>
        <v>0</v>
      </c>
      <c r="J58" s="690">
        <f>'RESUMEN REGION'!AS59</f>
        <v>0</v>
      </c>
      <c r="K58" s="691">
        <f>'RESUMEN REGION'!AT59</f>
        <v>0</v>
      </c>
      <c r="L58" s="692">
        <f>'RESUMEN REGION'!AU59</f>
        <v>0</v>
      </c>
      <c r="M58" s="693">
        <f>'RESUMEN REGION'!AV59</f>
        <v>0</v>
      </c>
      <c r="N58" s="93"/>
      <c r="O58" s="93"/>
      <c r="P58" s="64" t="str">
        <f t="shared" ref="P58:P80" si="15">+IF(ISERROR(N58/O58),"",N58/O58)</f>
        <v/>
      </c>
      <c r="Q58" s="81"/>
      <c r="R58" s="67"/>
      <c r="S58" s="686">
        <f>'RESUMEN REGION'!CX59</f>
        <v>0</v>
      </c>
      <c r="T58" s="686">
        <f>'RESUMEN REGION'!CD59</f>
        <v>0</v>
      </c>
      <c r="U58" s="343" t="str">
        <f t="shared" ref="U58:U80" si="16">+IF(ISERROR(S58/T58),"",S58/T58)</f>
        <v/>
      </c>
      <c r="V58" s="81"/>
      <c r="W58" s="81"/>
      <c r="X58" s="399"/>
      <c r="Y58" s="399"/>
      <c r="Z58" s="400" t="str">
        <f t="shared" ref="Z58:Z80" si="17">+IF(ISERROR(X58/Y58),"",X58/Y58)</f>
        <v/>
      </c>
      <c r="AA58" s="401" t="e">
        <f>+'RESUMEN REGION'!#REF!</f>
        <v>#REF!</v>
      </c>
      <c r="AB58" s="401" t="e">
        <f>+'RESUMEN REGION'!#REF!</f>
        <v>#REF!</v>
      </c>
      <c r="AC58" s="400" t="str">
        <f t="shared" ref="AC58:AC80" si="18">+IF(ISERROR(AA58/AB58),"",AA58/AB58)</f>
        <v/>
      </c>
      <c r="AD58" s="81"/>
      <c r="AE58" s="67"/>
      <c r="AF58" s="701" t="str">
        <f t="shared" si="11"/>
        <v/>
      </c>
      <c r="AG58" s="701" t="str">
        <f t="shared" si="12"/>
        <v/>
      </c>
      <c r="AH58" s="344" t="str">
        <f t="shared" ref="AH58:AH80" si="19">+IF(ISERROR(AF58/AG58),"",AF58/AG58)</f>
        <v/>
      </c>
      <c r="AI58" s="898" t="str">
        <f>+IF('EV DESEMPEÑO TOTAL'!X59=0,"",'EV DESEMPEÑO TOTAL'!X59)</f>
        <v/>
      </c>
      <c r="AJ58" s="899"/>
      <c r="AK58" s="6"/>
      <c r="AL58" s="6"/>
      <c r="AM58" s="6"/>
      <c r="AN58" s="6"/>
      <c r="AO58" s="6"/>
      <c r="AP58" s="6"/>
      <c r="AQ58" s="6"/>
      <c r="AR58" s="6"/>
      <c r="AS58" s="6"/>
      <c r="AT58" s="6"/>
      <c r="AU58" s="6"/>
      <c r="AV58" s="6"/>
      <c r="AW58" s="6"/>
      <c r="AX58" s="6"/>
      <c r="AY58" s="6"/>
      <c r="AZ58" s="6"/>
      <c r="BA58" s="702">
        <v>6</v>
      </c>
      <c r="BB58" s="702" t="s">
        <v>51</v>
      </c>
      <c r="BC58" s="119">
        <v>2010</v>
      </c>
      <c r="BD58" s="119">
        <v>12</v>
      </c>
      <c r="BE58" s="119">
        <v>12</v>
      </c>
      <c r="BF58" s="441">
        <f t="shared" si="1"/>
        <v>1</v>
      </c>
      <c r="BG58" s="6"/>
      <c r="BH58" s="6"/>
      <c r="BI58" s="6"/>
      <c r="BJ58" s="6"/>
      <c r="BK58" s="6"/>
      <c r="BL58" s="6"/>
      <c r="BM58" s="6"/>
      <c r="BN58" s="6"/>
    </row>
    <row r="59" spans="1:66" x14ac:dyDescent="0.2">
      <c r="A59" s="686">
        <f>'RESUMEN REGION'!A60</f>
        <v>0</v>
      </c>
      <c r="B59" s="686">
        <f>'RESUMEN REGION'!B60</f>
        <v>0</v>
      </c>
      <c r="C59" s="686">
        <f>'RESUMEN REGION'!E60</f>
        <v>0</v>
      </c>
      <c r="D59" s="3">
        <f>+'cuestionario competencia'!$AT$8</f>
        <v>0</v>
      </c>
      <c r="E59" s="3">
        <f>+'cuestionario competencia'!$AT$9</f>
        <v>0</v>
      </c>
      <c r="F59" s="3">
        <f>+'cuestionario competencia'!$AT$10</f>
        <v>0</v>
      </c>
      <c r="G59" s="3">
        <f>+'cuestionario competencia'!$AT$11</f>
        <v>0</v>
      </c>
      <c r="H59" s="65">
        <f t="shared" si="14"/>
        <v>0</v>
      </c>
      <c r="I59" s="689">
        <f>'RESUMEN REGION'!AR60</f>
        <v>0</v>
      </c>
      <c r="J59" s="690">
        <f>'RESUMEN REGION'!AS60</f>
        <v>0</v>
      </c>
      <c r="K59" s="691">
        <f>'RESUMEN REGION'!AT60</f>
        <v>0</v>
      </c>
      <c r="L59" s="692">
        <f>'RESUMEN REGION'!AU60</f>
        <v>0</v>
      </c>
      <c r="M59" s="693">
        <f>'RESUMEN REGION'!AV60</f>
        <v>0</v>
      </c>
      <c r="N59" s="93"/>
      <c r="O59" s="93"/>
      <c r="P59" s="64" t="str">
        <f t="shared" si="15"/>
        <v/>
      </c>
      <c r="Q59" s="81"/>
      <c r="R59" s="67"/>
      <c r="S59" s="686">
        <f>'RESUMEN REGION'!CX60</f>
        <v>0</v>
      </c>
      <c r="T59" s="686">
        <f>'RESUMEN REGION'!CD60</f>
        <v>0</v>
      </c>
      <c r="U59" s="343" t="str">
        <f t="shared" si="16"/>
        <v/>
      </c>
      <c r="V59" s="81"/>
      <c r="W59" s="81"/>
      <c r="X59" s="399"/>
      <c r="Y59" s="399"/>
      <c r="Z59" s="400" t="str">
        <f t="shared" si="17"/>
        <v/>
      </c>
      <c r="AA59" s="401" t="e">
        <f>+'RESUMEN REGION'!#REF!</f>
        <v>#REF!</v>
      </c>
      <c r="AB59" s="401" t="e">
        <f>+'RESUMEN REGION'!#REF!</f>
        <v>#REF!</v>
      </c>
      <c r="AC59" s="400" t="str">
        <f t="shared" si="18"/>
        <v/>
      </c>
      <c r="AD59" s="81"/>
      <c r="AE59" s="67"/>
      <c r="AF59" s="701" t="str">
        <f t="shared" si="11"/>
        <v/>
      </c>
      <c r="AG59" s="701" t="str">
        <f t="shared" si="12"/>
        <v/>
      </c>
      <c r="AH59" s="344" t="str">
        <f t="shared" si="19"/>
        <v/>
      </c>
      <c r="AI59" s="898" t="str">
        <f>+IF('EV DESEMPEÑO TOTAL'!X60=0,"",'EV DESEMPEÑO TOTAL'!X60)</f>
        <v/>
      </c>
      <c r="AJ59" s="899"/>
      <c r="AK59" s="6"/>
      <c r="AL59" s="6"/>
      <c r="AM59" s="6"/>
      <c r="AN59" s="6"/>
      <c r="AO59" s="6"/>
      <c r="AP59" s="6"/>
      <c r="AQ59" s="6"/>
      <c r="AR59" s="6"/>
      <c r="AS59" s="6"/>
      <c r="AT59" s="6"/>
      <c r="AU59" s="6"/>
      <c r="AV59" s="6"/>
      <c r="AW59" s="6"/>
      <c r="AX59" s="6"/>
      <c r="AY59" s="6"/>
      <c r="AZ59" s="6"/>
      <c r="BA59" s="702">
        <v>6</v>
      </c>
      <c r="BB59" s="702" t="s">
        <v>54</v>
      </c>
      <c r="BC59" s="119">
        <v>2007</v>
      </c>
      <c r="BD59" s="119">
        <v>6</v>
      </c>
      <c r="BE59" s="119">
        <v>6</v>
      </c>
      <c r="BF59" s="441">
        <f t="shared" si="1"/>
        <v>1</v>
      </c>
      <c r="BG59" s="6"/>
      <c r="BH59" s="6"/>
      <c r="BI59" s="6"/>
      <c r="BJ59" s="6"/>
      <c r="BK59" s="6"/>
      <c r="BL59" s="6"/>
      <c r="BM59" s="6"/>
      <c r="BN59" s="6"/>
    </row>
    <row r="60" spans="1:66" x14ac:dyDescent="0.2">
      <c r="A60" s="686">
        <f>'RESUMEN REGION'!A61</f>
        <v>0</v>
      </c>
      <c r="B60" s="686">
        <f>'RESUMEN REGION'!B61</f>
        <v>0</v>
      </c>
      <c r="C60" s="686">
        <f>'RESUMEN REGION'!E61</f>
        <v>0</v>
      </c>
      <c r="D60" s="3">
        <f>+'cuestionario competencia'!$AU$8</f>
        <v>0</v>
      </c>
      <c r="E60" s="3">
        <f>+'cuestionario competencia'!$AU$9</f>
        <v>0</v>
      </c>
      <c r="F60" s="3">
        <f>+'cuestionario competencia'!$AU$10</f>
        <v>0</v>
      </c>
      <c r="G60" s="3">
        <f>+'cuestionario competencia'!$AU$11</f>
        <v>0</v>
      </c>
      <c r="H60" s="65">
        <f t="shared" si="14"/>
        <v>0</v>
      </c>
      <c r="I60" s="689">
        <f>'RESUMEN REGION'!AR61</f>
        <v>0</v>
      </c>
      <c r="J60" s="690">
        <f>'RESUMEN REGION'!AS61</f>
        <v>0</v>
      </c>
      <c r="K60" s="691">
        <f>'RESUMEN REGION'!AT61</f>
        <v>0</v>
      </c>
      <c r="L60" s="692">
        <f>'RESUMEN REGION'!AU61</f>
        <v>0</v>
      </c>
      <c r="M60" s="693">
        <f>'RESUMEN REGION'!AV61</f>
        <v>0</v>
      </c>
      <c r="N60" s="93"/>
      <c r="O60" s="93"/>
      <c r="P60" s="64" t="str">
        <f t="shared" si="15"/>
        <v/>
      </c>
      <c r="Q60" s="81"/>
      <c r="R60" s="67"/>
      <c r="S60" s="686">
        <f>'RESUMEN REGION'!CX61</f>
        <v>0</v>
      </c>
      <c r="T60" s="686">
        <f>'RESUMEN REGION'!CD61</f>
        <v>0</v>
      </c>
      <c r="U60" s="343" t="str">
        <f t="shared" si="16"/>
        <v/>
      </c>
      <c r="V60" s="81"/>
      <c r="W60" s="81"/>
      <c r="X60" s="399"/>
      <c r="Y60" s="399"/>
      <c r="Z60" s="400" t="str">
        <f t="shared" si="17"/>
        <v/>
      </c>
      <c r="AA60" s="401" t="e">
        <f>+'RESUMEN REGION'!#REF!</f>
        <v>#REF!</v>
      </c>
      <c r="AB60" s="401" t="e">
        <f>+'RESUMEN REGION'!#REF!</f>
        <v>#REF!</v>
      </c>
      <c r="AC60" s="400" t="str">
        <f t="shared" si="18"/>
        <v/>
      </c>
      <c r="AD60" s="81"/>
      <c r="AE60" s="67"/>
      <c r="AF60" s="701" t="str">
        <f t="shared" si="11"/>
        <v/>
      </c>
      <c r="AG60" s="701" t="str">
        <f t="shared" si="12"/>
        <v/>
      </c>
      <c r="AH60" s="344" t="str">
        <f t="shared" si="19"/>
        <v/>
      </c>
      <c r="AI60" s="898" t="str">
        <f>+IF('EV DESEMPEÑO TOTAL'!X61=0,"",'EV DESEMPEÑO TOTAL'!X61)</f>
        <v/>
      </c>
      <c r="AJ60" s="899"/>
      <c r="AK60" s="6"/>
      <c r="AL60" s="6"/>
      <c r="AM60" s="6"/>
      <c r="AN60" s="6"/>
      <c r="AO60" s="6"/>
      <c r="AP60" s="6"/>
      <c r="AQ60" s="6"/>
      <c r="AR60" s="6"/>
      <c r="AS60" s="6"/>
      <c r="AT60" s="6"/>
      <c r="AU60" s="6"/>
      <c r="AV60" s="6"/>
      <c r="AW60" s="6"/>
      <c r="AX60" s="6"/>
      <c r="AY60" s="6"/>
      <c r="AZ60" s="6"/>
      <c r="BA60" s="702">
        <v>6</v>
      </c>
      <c r="BB60" s="702" t="s">
        <v>56</v>
      </c>
      <c r="BC60" s="119">
        <v>2002</v>
      </c>
      <c r="BD60" s="119">
        <v>18</v>
      </c>
      <c r="BE60" s="119">
        <v>18</v>
      </c>
      <c r="BF60" s="441">
        <f t="shared" si="1"/>
        <v>1</v>
      </c>
      <c r="BG60" s="6"/>
      <c r="BH60" s="6"/>
      <c r="BI60" s="6"/>
      <c r="BJ60" s="6"/>
      <c r="BK60" s="6"/>
      <c r="BL60" s="6"/>
      <c r="BM60" s="6"/>
      <c r="BN60" s="6"/>
    </row>
    <row r="61" spans="1:66" x14ac:dyDescent="0.2">
      <c r="A61" s="686">
        <f>'RESUMEN REGION'!A62</f>
        <v>0</v>
      </c>
      <c r="B61" s="686">
        <f>'RESUMEN REGION'!B62</f>
        <v>0</v>
      </c>
      <c r="C61" s="686">
        <f>'RESUMEN REGION'!E62</f>
        <v>0</v>
      </c>
      <c r="D61" s="3">
        <f>+'cuestionario competencia'!$AV$8</f>
        <v>0</v>
      </c>
      <c r="E61" s="3">
        <f>+'cuestionario competencia'!$AV$9</f>
        <v>0</v>
      </c>
      <c r="F61" s="3">
        <f>+'cuestionario competencia'!$AV$10</f>
        <v>0</v>
      </c>
      <c r="G61" s="3">
        <f>+'cuestionario competencia'!$AV$11</f>
        <v>0</v>
      </c>
      <c r="H61" s="65">
        <f t="shared" si="14"/>
        <v>0</v>
      </c>
      <c r="I61" s="689">
        <f>'RESUMEN REGION'!AR62</f>
        <v>0</v>
      </c>
      <c r="J61" s="690">
        <f>'RESUMEN REGION'!AS62</f>
        <v>0</v>
      </c>
      <c r="K61" s="691">
        <f>'RESUMEN REGION'!AT62</f>
        <v>0</v>
      </c>
      <c r="L61" s="692">
        <f>'RESUMEN REGION'!AU62</f>
        <v>0</v>
      </c>
      <c r="M61" s="693">
        <f>'RESUMEN REGION'!AV62</f>
        <v>0</v>
      </c>
      <c r="N61" s="93"/>
      <c r="O61" s="93"/>
      <c r="P61" s="64" t="str">
        <f t="shared" si="15"/>
        <v/>
      </c>
      <c r="Q61" s="81"/>
      <c r="R61" s="67"/>
      <c r="S61" s="686">
        <f>'RESUMEN REGION'!CX62</f>
        <v>0</v>
      </c>
      <c r="T61" s="686">
        <f>'RESUMEN REGION'!CD62</f>
        <v>0</v>
      </c>
      <c r="U61" s="343" t="str">
        <f t="shared" si="16"/>
        <v/>
      </c>
      <c r="V61" s="81"/>
      <c r="W61" s="81"/>
      <c r="X61" s="399"/>
      <c r="Y61" s="399"/>
      <c r="Z61" s="400" t="str">
        <f t="shared" si="17"/>
        <v/>
      </c>
      <c r="AA61" s="401" t="e">
        <f>+'RESUMEN REGION'!#REF!</f>
        <v>#REF!</v>
      </c>
      <c r="AB61" s="401" t="e">
        <f>+'RESUMEN REGION'!#REF!</f>
        <v>#REF!</v>
      </c>
      <c r="AC61" s="400" t="str">
        <f t="shared" si="18"/>
        <v/>
      </c>
      <c r="AD61" s="81"/>
      <c r="AE61" s="67"/>
      <c r="AF61" s="701" t="str">
        <f t="shared" si="11"/>
        <v/>
      </c>
      <c r="AG61" s="701" t="str">
        <f t="shared" si="12"/>
        <v/>
      </c>
      <c r="AH61" s="344" t="str">
        <f t="shared" si="19"/>
        <v/>
      </c>
      <c r="AI61" s="898" t="str">
        <f>+IF('EV DESEMPEÑO TOTAL'!X62=0,"",'EV DESEMPEÑO TOTAL'!X62)</f>
        <v/>
      </c>
      <c r="AJ61" s="899"/>
      <c r="AK61" s="6"/>
      <c r="AL61" s="6"/>
      <c r="AM61" s="6"/>
      <c r="AN61" s="6"/>
      <c r="AO61" s="6"/>
      <c r="AP61" s="6"/>
      <c r="AQ61" s="6"/>
      <c r="AR61" s="6"/>
      <c r="AS61" s="6"/>
      <c r="AT61" s="6"/>
      <c r="AU61" s="6"/>
      <c r="AV61" s="6"/>
      <c r="AW61" s="6"/>
      <c r="AX61" s="6"/>
      <c r="AY61" s="6"/>
      <c r="AZ61" s="6"/>
      <c r="BA61" s="702">
        <v>6</v>
      </c>
      <c r="BB61" s="702" t="s">
        <v>58</v>
      </c>
      <c r="BC61" s="119">
        <v>2008</v>
      </c>
      <c r="BD61" s="119">
        <v>13</v>
      </c>
      <c r="BE61" s="119">
        <v>13</v>
      </c>
      <c r="BF61" s="441">
        <f t="shared" si="1"/>
        <v>1</v>
      </c>
      <c r="BG61" s="6"/>
      <c r="BH61" s="6"/>
      <c r="BI61" s="6"/>
      <c r="BJ61" s="6"/>
      <c r="BK61" s="6"/>
      <c r="BL61" s="6"/>
      <c r="BM61" s="6"/>
      <c r="BN61" s="6"/>
    </row>
    <row r="62" spans="1:66" x14ac:dyDescent="0.2">
      <c r="A62" s="686">
        <f>'RESUMEN REGION'!A63</f>
        <v>0</v>
      </c>
      <c r="B62" s="686">
        <f>'RESUMEN REGION'!B63</f>
        <v>0</v>
      </c>
      <c r="C62" s="686">
        <f>'RESUMEN REGION'!E63</f>
        <v>0</v>
      </c>
      <c r="D62" s="3">
        <f>+'cuestionario competencia'!$AW$8</f>
        <v>0</v>
      </c>
      <c r="E62" s="3">
        <f>+'cuestionario competencia'!$AW$9</f>
        <v>0</v>
      </c>
      <c r="F62" s="3">
        <f>+'cuestionario competencia'!$AW$10</f>
        <v>0</v>
      </c>
      <c r="G62" s="3">
        <f>+'cuestionario competencia'!$AW$11</f>
        <v>0</v>
      </c>
      <c r="H62" s="65">
        <f t="shared" si="14"/>
        <v>0</v>
      </c>
      <c r="I62" s="689">
        <f>'RESUMEN REGION'!AR63</f>
        <v>0</v>
      </c>
      <c r="J62" s="690">
        <f>'RESUMEN REGION'!AS63</f>
        <v>0</v>
      </c>
      <c r="K62" s="691">
        <f>'RESUMEN REGION'!AT63</f>
        <v>0</v>
      </c>
      <c r="L62" s="692">
        <f>'RESUMEN REGION'!AU63</f>
        <v>0</v>
      </c>
      <c r="M62" s="693">
        <f>'RESUMEN REGION'!AV63</f>
        <v>0</v>
      </c>
      <c r="N62" s="93"/>
      <c r="O62" s="93"/>
      <c r="P62" s="64" t="str">
        <f t="shared" si="15"/>
        <v/>
      </c>
      <c r="Q62" s="81"/>
      <c r="R62" s="67"/>
      <c r="S62" s="686">
        <f>'RESUMEN REGION'!CX63</f>
        <v>0</v>
      </c>
      <c r="T62" s="686">
        <f>'RESUMEN REGION'!CD63</f>
        <v>0</v>
      </c>
      <c r="U62" s="343" t="str">
        <f t="shared" si="16"/>
        <v/>
      </c>
      <c r="V62" s="81"/>
      <c r="W62" s="81"/>
      <c r="X62" s="399"/>
      <c r="Y62" s="399"/>
      <c r="Z62" s="400" t="str">
        <f t="shared" si="17"/>
        <v/>
      </c>
      <c r="AA62" s="401" t="e">
        <f>+'RESUMEN REGION'!#REF!</f>
        <v>#REF!</v>
      </c>
      <c r="AB62" s="401" t="e">
        <f>+'RESUMEN REGION'!#REF!</f>
        <v>#REF!</v>
      </c>
      <c r="AC62" s="400" t="str">
        <f t="shared" si="18"/>
        <v/>
      </c>
      <c r="AD62" s="81"/>
      <c r="AE62" s="67"/>
      <c r="AF62" s="701" t="str">
        <f t="shared" si="11"/>
        <v/>
      </c>
      <c r="AG62" s="701" t="str">
        <f t="shared" si="12"/>
        <v/>
      </c>
      <c r="AH62" s="344" t="str">
        <f t="shared" si="19"/>
        <v/>
      </c>
      <c r="AI62" s="898" t="str">
        <f>+IF('EV DESEMPEÑO TOTAL'!X63=0,"",'EV DESEMPEÑO TOTAL'!X63)</f>
        <v/>
      </c>
      <c r="AJ62" s="899"/>
      <c r="AK62" s="6"/>
      <c r="AL62" s="6"/>
      <c r="AM62" s="6"/>
      <c r="AN62" s="6"/>
      <c r="AO62" s="6"/>
      <c r="AP62" s="6"/>
      <c r="AQ62" s="6"/>
      <c r="AR62" s="6"/>
      <c r="AS62" s="6"/>
      <c r="AT62" s="6"/>
      <c r="AU62" s="6"/>
      <c r="AV62" s="6"/>
      <c r="AW62" s="6"/>
      <c r="AX62" s="6"/>
      <c r="AY62" s="6"/>
      <c r="AZ62" s="6"/>
      <c r="BA62" s="702">
        <v>6</v>
      </c>
      <c r="BB62" s="702" t="s">
        <v>48</v>
      </c>
      <c r="BC62" s="119">
        <v>2017</v>
      </c>
      <c r="BD62" s="119">
        <v>8</v>
      </c>
      <c r="BE62" s="119">
        <v>8</v>
      </c>
      <c r="BF62" s="441">
        <f t="shared" si="1"/>
        <v>1</v>
      </c>
      <c r="BG62" s="6"/>
      <c r="BH62" s="6"/>
      <c r="BI62" s="6"/>
      <c r="BJ62" s="6"/>
      <c r="BK62" s="6"/>
      <c r="BL62" s="6"/>
      <c r="BM62" s="6"/>
      <c r="BN62" s="6"/>
    </row>
    <row r="63" spans="1:66" x14ac:dyDescent="0.2">
      <c r="A63" s="686">
        <f>'RESUMEN REGION'!A64</f>
        <v>0</v>
      </c>
      <c r="B63" s="686">
        <f>'RESUMEN REGION'!B64</f>
        <v>0</v>
      </c>
      <c r="C63" s="686">
        <f>'RESUMEN REGION'!E64</f>
        <v>0</v>
      </c>
      <c r="D63" s="3">
        <f>+'cuestionario competencia'!$AX$8</f>
        <v>0</v>
      </c>
      <c r="E63" s="3">
        <f>+'cuestionario competencia'!$AX$9</f>
        <v>0</v>
      </c>
      <c r="F63" s="3">
        <f>+'cuestionario competencia'!$AX$10</f>
        <v>0</v>
      </c>
      <c r="G63" s="3">
        <f>+'cuestionario competencia'!$AX$11</f>
        <v>0</v>
      </c>
      <c r="H63" s="65">
        <f t="shared" si="14"/>
        <v>0</v>
      </c>
      <c r="I63" s="689">
        <f>'RESUMEN REGION'!AR64</f>
        <v>0</v>
      </c>
      <c r="J63" s="690">
        <f>'RESUMEN REGION'!AS64</f>
        <v>0</v>
      </c>
      <c r="K63" s="691">
        <f>'RESUMEN REGION'!AT64</f>
        <v>0</v>
      </c>
      <c r="L63" s="692">
        <f>'RESUMEN REGION'!AU64</f>
        <v>0</v>
      </c>
      <c r="M63" s="693">
        <f>'RESUMEN REGION'!AV64</f>
        <v>0</v>
      </c>
      <c r="N63" s="93"/>
      <c r="O63" s="93"/>
      <c r="P63" s="64" t="str">
        <f t="shared" si="15"/>
        <v/>
      </c>
      <c r="Q63" s="81"/>
      <c r="R63" s="67"/>
      <c r="S63" s="686">
        <f>'RESUMEN REGION'!CX64</f>
        <v>0</v>
      </c>
      <c r="T63" s="686">
        <f>'RESUMEN REGION'!CD64</f>
        <v>0</v>
      </c>
      <c r="U63" s="343" t="str">
        <f t="shared" si="16"/>
        <v/>
      </c>
      <c r="V63" s="81"/>
      <c r="W63" s="81"/>
      <c r="X63" s="399"/>
      <c r="Y63" s="399"/>
      <c r="Z63" s="400" t="str">
        <f t="shared" si="17"/>
        <v/>
      </c>
      <c r="AA63" s="401" t="e">
        <f>+'RESUMEN REGION'!#REF!</f>
        <v>#REF!</v>
      </c>
      <c r="AB63" s="401" t="e">
        <f>+'RESUMEN REGION'!#REF!</f>
        <v>#REF!</v>
      </c>
      <c r="AC63" s="400" t="str">
        <f t="shared" si="18"/>
        <v/>
      </c>
      <c r="AD63" s="81"/>
      <c r="AE63" s="67"/>
      <c r="AF63" s="701" t="str">
        <f t="shared" si="11"/>
        <v/>
      </c>
      <c r="AG63" s="701" t="str">
        <f t="shared" si="12"/>
        <v/>
      </c>
      <c r="AH63" s="344" t="str">
        <f t="shared" si="19"/>
        <v/>
      </c>
      <c r="AI63" s="898" t="str">
        <f>+IF('EV DESEMPEÑO TOTAL'!X64=0,"",'EV DESEMPEÑO TOTAL'!X64)</f>
        <v/>
      </c>
      <c r="AJ63" s="899"/>
      <c r="AK63" s="6"/>
      <c r="AL63" s="6"/>
      <c r="AM63" s="6"/>
      <c r="AN63" s="6"/>
      <c r="AO63" s="6"/>
      <c r="AP63" s="6"/>
      <c r="AQ63" s="6"/>
      <c r="AR63" s="6"/>
      <c r="AS63" s="6"/>
      <c r="AT63" s="6"/>
      <c r="AU63" s="6"/>
      <c r="AV63" s="6"/>
      <c r="AW63" s="6"/>
      <c r="AX63" s="6"/>
      <c r="AY63" s="6"/>
      <c r="AZ63" s="6"/>
      <c r="BA63" s="702">
        <v>6</v>
      </c>
      <c r="BB63" s="702" t="s">
        <v>57</v>
      </c>
      <c r="BC63" s="119">
        <v>2002</v>
      </c>
      <c r="BD63" s="119">
        <v>15</v>
      </c>
      <c r="BE63" s="119">
        <v>15</v>
      </c>
      <c r="BF63" s="441">
        <f t="shared" si="1"/>
        <v>1</v>
      </c>
      <c r="BG63" s="6"/>
      <c r="BH63" s="6"/>
      <c r="BI63" s="6"/>
      <c r="BJ63" s="6"/>
      <c r="BK63" s="6"/>
      <c r="BL63" s="6"/>
      <c r="BM63" s="6"/>
      <c r="BN63" s="6"/>
    </row>
    <row r="64" spans="1:66" x14ac:dyDescent="0.2">
      <c r="A64" s="686">
        <f>'RESUMEN REGION'!A65</f>
        <v>0</v>
      </c>
      <c r="B64" s="686">
        <f>'RESUMEN REGION'!B65</f>
        <v>0</v>
      </c>
      <c r="C64" s="686">
        <f>'RESUMEN REGION'!E65</f>
        <v>0</v>
      </c>
      <c r="D64" s="3">
        <f>+'cuestionario competencia'!$AY$8</f>
        <v>0</v>
      </c>
      <c r="E64" s="3">
        <f>+'cuestionario competencia'!$AY$9</f>
        <v>0</v>
      </c>
      <c r="F64" s="3">
        <f>+'cuestionario competencia'!$AY$10</f>
        <v>0</v>
      </c>
      <c r="G64" s="3">
        <f>+'cuestionario competencia'!$AY$11</f>
        <v>0</v>
      </c>
      <c r="H64" s="65">
        <f t="shared" si="14"/>
        <v>0</v>
      </c>
      <c r="I64" s="689">
        <f>'RESUMEN REGION'!AR65</f>
        <v>0</v>
      </c>
      <c r="J64" s="690">
        <f>'RESUMEN REGION'!AS65</f>
        <v>0</v>
      </c>
      <c r="K64" s="691">
        <f>'RESUMEN REGION'!AT65</f>
        <v>0</v>
      </c>
      <c r="L64" s="692">
        <f>'RESUMEN REGION'!AU65</f>
        <v>0</v>
      </c>
      <c r="M64" s="693">
        <f>'RESUMEN REGION'!AV65</f>
        <v>0</v>
      </c>
      <c r="N64" s="93"/>
      <c r="O64" s="93"/>
      <c r="P64" s="64" t="str">
        <f t="shared" si="15"/>
        <v/>
      </c>
      <c r="Q64" s="81"/>
      <c r="R64" s="67"/>
      <c r="S64" s="686">
        <f>'RESUMEN REGION'!CX65</f>
        <v>0</v>
      </c>
      <c r="T64" s="686">
        <f>'RESUMEN REGION'!CD65</f>
        <v>0</v>
      </c>
      <c r="U64" s="343" t="str">
        <f t="shared" si="16"/>
        <v/>
      </c>
      <c r="V64" s="81"/>
      <c r="W64" s="81"/>
      <c r="X64" s="399"/>
      <c r="Y64" s="399"/>
      <c r="Z64" s="400" t="str">
        <f t="shared" si="17"/>
        <v/>
      </c>
      <c r="AA64" s="401" t="e">
        <f>+'RESUMEN REGION'!#REF!</f>
        <v>#REF!</v>
      </c>
      <c r="AB64" s="401" t="e">
        <f>+'RESUMEN REGION'!#REF!</f>
        <v>#REF!</v>
      </c>
      <c r="AC64" s="400" t="str">
        <f t="shared" si="18"/>
        <v/>
      </c>
      <c r="AD64" s="81"/>
      <c r="AE64" s="67"/>
      <c r="AF64" s="701" t="str">
        <f t="shared" si="11"/>
        <v/>
      </c>
      <c r="AG64" s="701" t="str">
        <f t="shared" si="12"/>
        <v/>
      </c>
      <c r="AH64" s="344" t="str">
        <f t="shared" si="19"/>
        <v/>
      </c>
      <c r="AI64" s="898" t="str">
        <f>+IF('EV DESEMPEÑO TOTAL'!X65=0,"",'EV DESEMPEÑO TOTAL'!X65)</f>
        <v/>
      </c>
      <c r="AJ64" s="899"/>
      <c r="AK64" s="6"/>
      <c r="AL64" s="6"/>
      <c r="AM64" s="6"/>
      <c r="AN64" s="6"/>
      <c r="AO64" s="6"/>
      <c r="AP64" s="6"/>
      <c r="AQ64" s="6"/>
      <c r="AR64" s="6"/>
      <c r="AS64" s="6"/>
      <c r="AT64" s="6"/>
      <c r="AU64" s="6"/>
      <c r="AV64" s="6"/>
      <c r="AW64" s="6"/>
      <c r="AX64" s="6"/>
      <c r="AY64" s="6"/>
      <c r="AZ64" s="6"/>
      <c r="BA64" s="702">
        <v>6</v>
      </c>
      <c r="BB64" s="702" t="s">
        <v>40</v>
      </c>
      <c r="BC64" s="119">
        <v>2009</v>
      </c>
      <c r="BD64" s="119">
        <v>8</v>
      </c>
      <c r="BE64" s="119">
        <v>8</v>
      </c>
      <c r="BF64" s="441">
        <f t="shared" si="1"/>
        <v>1</v>
      </c>
      <c r="BG64" s="6"/>
      <c r="BH64" s="6"/>
      <c r="BI64" s="6"/>
      <c r="BJ64" s="6"/>
      <c r="BK64" s="6"/>
      <c r="BL64" s="6"/>
      <c r="BM64" s="6"/>
      <c r="BN64" s="6"/>
    </row>
    <row r="65" spans="1:66" x14ac:dyDescent="0.2">
      <c r="A65" s="686">
        <f>'RESUMEN REGION'!A66</f>
        <v>0</v>
      </c>
      <c r="B65" s="686">
        <f>'RESUMEN REGION'!B66</f>
        <v>0</v>
      </c>
      <c r="C65" s="686">
        <f>'RESUMEN REGION'!E66</f>
        <v>0</v>
      </c>
      <c r="D65" s="3">
        <f>+'cuestionario competencia'!$AZ$8</f>
        <v>0</v>
      </c>
      <c r="E65" s="3">
        <f>+'cuestionario competencia'!$AZ$9</f>
        <v>0</v>
      </c>
      <c r="F65" s="3">
        <f>+'cuestionario competencia'!$AZ$10</f>
        <v>0</v>
      </c>
      <c r="G65" s="3">
        <f>+'cuestionario competencia'!$AZ$11</f>
        <v>0</v>
      </c>
      <c r="H65" s="65">
        <f t="shared" si="14"/>
        <v>0</v>
      </c>
      <c r="I65" s="689">
        <f>'RESUMEN REGION'!AR66</f>
        <v>0</v>
      </c>
      <c r="J65" s="690">
        <f>'RESUMEN REGION'!AS66</f>
        <v>0</v>
      </c>
      <c r="K65" s="691">
        <f>'RESUMEN REGION'!AT66</f>
        <v>0</v>
      </c>
      <c r="L65" s="692">
        <f>'RESUMEN REGION'!AU66</f>
        <v>0</v>
      </c>
      <c r="M65" s="693">
        <f>'RESUMEN REGION'!AV66</f>
        <v>0</v>
      </c>
      <c r="N65" s="93"/>
      <c r="O65" s="93"/>
      <c r="P65" s="64" t="str">
        <f t="shared" si="15"/>
        <v/>
      </c>
      <c r="Q65" s="81"/>
      <c r="R65" s="67"/>
      <c r="S65" s="686">
        <f>'RESUMEN REGION'!CX66</f>
        <v>0</v>
      </c>
      <c r="T65" s="686">
        <f>'RESUMEN REGION'!CD66</f>
        <v>0</v>
      </c>
      <c r="U65" s="343" t="str">
        <f t="shared" si="16"/>
        <v/>
      </c>
      <c r="V65" s="81"/>
      <c r="W65" s="81"/>
      <c r="X65" s="399"/>
      <c r="Y65" s="399"/>
      <c r="Z65" s="400" t="str">
        <f t="shared" si="17"/>
        <v/>
      </c>
      <c r="AA65" s="401" t="e">
        <f>+'RESUMEN REGION'!#REF!</f>
        <v>#REF!</v>
      </c>
      <c r="AB65" s="401" t="e">
        <f>+'RESUMEN REGION'!#REF!</f>
        <v>#REF!</v>
      </c>
      <c r="AC65" s="400" t="str">
        <f t="shared" si="18"/>
        <v/>
      </c>
      <c r="AD65" s="81"/>
      <c r="AE65" s="67"/>
      <c r="AF65" s="701" t="str">
        <f t="shared" si="11"/>
        <v/>
      </c>
      <c r="AG65" s="701" t="str">
        <f t="shared" si="12"/>
        <v/>
      </c>
      <c r="AH65" s="344" t="str">
        <f t="shared" si="19"/>
        <v/>
      </c>
      <c r="AI65" s="898" t="str">
        <f>+IF('EV DESEMPEÑO TOTAL'!X66=0,"",'EV DESEMPEÑO TOTAL'!X66)</f>
        <v/>
      </c>
      <c r="AJ65" s="899"/>
      <c r="AK65" s="6"/>
      <c r="AL65" s="6"/>
      <c r="AM65" s="6"/>
      <c r="AN65" s="6"/>
      <c r="AO65" s="6"/>
      <c r="AP65" s="6"/>
      <c r="AQ65" s="6"/>
      <c r="AR65" s="6"/>
      <c r="AS65" s="6"/>
      <c r="AT65" s="6"/>
      <c r="AU65" s="6"/>
      <c r="AV65" s="6"/>
      <c r="AW65" s="6"/>
      <c r="AX65" s="6"/>
      <c r="AY65" s="6"/>
      <c r="AZ65" s="6"/>
      <c r="BA65" s="702">
        <v>6</v>
      </c>
      <c r="BB65" s="702" t="s">
        <v>604</v>
      </c>
      <c r="BC65" s="119">
        <v>2019</v>
      </c>
      <c r="BD65" s="119">
        <v>0</v>
      </c>
      <c r="BE65" s="119">
        <v>0</v>
      </c>
      <c r="BF65" s="441" t="str">
        <f t="shared" si="1"/>
        <v/>
      </c>
      <c r="BG65" s="6"/>
      <c r="BH65" s="6"/>
      <c r="BI65" s="6"/>
      <c r="BJ65" s="6"/>
      <c r="BK65" s="6"/>
      <c r="BL65" s="6"/>
      <c r="BM65" s="6"/>
      <c r="BN65" s="6"/>
    </row>
    <row r="66" spans="1:66" x14ac:dyDescent="0.2">
      <c r="A66" s="686">
        <f>'RESUMEN REGION'!A67</f>
        <v>0</v>
      </c>
      <c r="B66" s="686">
        <f>'RESUMEN REGION'!B67</f>
        <v>0</v>
      </c>
      <c r="C66" s="686">
        <f>'RESUMEN REGION'!E67</f>
        <v>0</v>
      </c>
      <c r="D66" s="3">
        <f>+'cuestionario competencia'!$BA$8</f>
        <v>0</v>
      </c>
      <c r="E66" s="3">
        <f>+'cuestionario competencia'!$BA$9</f>
        <v>0</v>
      </c>
      <c r="F66" s="3">
        <f>+'cuestionario competencia'!$BA$10</f>
        <v>0</v>
      </c>
      <c r="G66" s="3">
        <f>+'cuestionario competencia'!$BA$11</f>
        <v>0</v>
      </c>
      <c r="H66" s="65">
        <f t="shared" si="14"/>
        <v>0</v>
      </c>
      <c r="I66" s="689">
        <f>'RESUMEN REGION'!AR67</f>
        <v>0</v>
      </c>
      <c r="J66" s="690">
        <f>'RESUMEN REGION'!AS67</f>
        <v>0</v>
      </c>
      <c r="K66" s="691">
        <f>'RESUMEN REGION'!AT67</f>
        <v>0</v>
      </c>
      <c r="L66" s="692">
        <f>'RESUMEN REGION'!AU67</f>
        <v>0</v>
      </c>
      <c r="M66" s="693">
        <f>'RESUMEN REGION'!AV67</f>
        <v>0</v>
      </c>
      <c r="N66" s="93"/>
      <c r="O66" s="93"/>
      <c r="P66" s="64" t="str">
        <f t="shared" si="15"/>
        <v/>
      </c>
      <c r="Q66" s="81"/>
      <c r="R66" s="67"/>
      <c r="S66" s="686">
        <f>'RESUMEN REGION'!CX67</f>
        <v>0</v>
      </c>
      <c r="T66" s="686">
        <f>'RESUMEN REGION'!CD67</f>
        <v>0</v>
      </c>
      <c r="U66" s="343" t="str">
        <f t="shared" si="16"/>
        <v/>
      </c>
      <c r="V66" s="81"/>
      <c r="W66" s="81"/>
      <c r="X66" s="399"/>
      <c r="Y66" s="399"/>
      <c r="Z66" s="400" t="str">
        <f t="shared" si="17"/>
        <v/>
      </c>
      <c r="AA66" s="401" t="e">
        <f>+'RESUMEN REGION'!#REF!</f>
        <v>#REF!</v>
      </c>
      <c r="AB66" s="401" t="e">
        <f>+'RESUMEN REGION'!#REF!</f>
        <v>#REF!</v>
      </c>
      <c r="AC66" s="400" t="str">
        <f t="shared" si="18"/>
        <v/>
      </c>
      <c r="AD66" s="81"/>
      <c r="AE66" s="67"/>
      <c r="AF66" s="701" t="str">
        <f t="shared" si="11"/>
        <v/>
      </c>
      <c r="AG66" s="701" t="str">
        <f t="shared" si="12"/>
        <v/>
      </c>
      <c r="AH66" s="344" t="str">
        <f t="shared" si="19"/>
        <v/>
      </c>
      <c r="AI66" s="898" t="str">
        <f>+IF('EV DESEMPEÑO TOTAL'!X67=0,"",'EV DESEMPEÑO TOTAL'!X67)</f>
        <v/>
      </c>
      <c r="AJ66" s="899"/>
      <c r="AK66" s="6"/>
      <c r="AL66" s="6"/>
      <c r="AM66" s="6"/>
      <c r="AN66" s="6"/>
      <c r="AO66" s="6"/>
      <c r="AP66" s="6"/>
      <c r="AQ66" s="6"/>
      <c r="AR66" s="6"/>
      <c r="AS66" s="6"/>
      <c r="AT66" s="6"/>
      <c r="AU66" s="6"/>
      <c r="AV66" s="6"/>
      <c r="AW66" s="6"/>
      <c r="AX66" s="6"/>
      <c r="AY66" s="6"/>
      <c r="AZ66" s="6"/>
      <c r="BA66" s="702">
        <v>6</v>
      </c>
      <c r="BB66" s="702" t="s">
        <v>45</v>
      </c>
      <c r="BC66" s="119">
        <v>2010</v>
      </c>
      <c r="BD66" s="119">
        <v>7</v>
      </c>
      <c r="BE66" s="119">
        <v>7</v>
      </c>
      <c r="BF66" s="441">
        <f t="shared" si="1"/>
        <v>1</v>
      </c>
      <c r="BG66" s="6"/>
      <c r="BH66" s="6"/>
      <c r="BI66" s="6"/>
      <c r="BJ66" s="6"/>
      <c r="BK66" s="6"/>
      <c r="BL66" s="6"/>
      <c r="BM66" s="6"/>
      <c r="BN66" s="6"/>
    </row>
    <row r="67" spans="1:66" x14ac:dyDescent="0.2">
      <c r="A67" s="686">
        <f>'RESUMEN REGION'!A68</f>
        <v>0</v>
      </c>
      <c r="B67" s="686">
        <f>'RESUMEN REGION'!B68</f>
        <v>0</v>
      </c>
      <c r="C67" s="686">
        <f>'RESUMEN REGION'!E68</f>
        <v>0</v>
      </c>
      <c r="D67" s="3">
        <f>+'cuestionario competencia'!$BB$8</f>
        <v>0</v>
      </c>
      <c r="E67" s="3">
        <f>+'cuestionario competencia'!$BB$9</f>
        <v>0</v>
      </c>
      <c r="F67" s="3">
        <f>+'cuestionario competencia'!$BB$10</f>
        <v>0</v>
      </c>
      <c r="G67" s="3">
        <f>+'cuestionario competencia'!$BB$11</f>
        <v>0</v>
      </c>
      <c r="H67" s="65">
        <f t="shared" si="14"/>
        <v>0</v>
      </c>
      <c r="I67" s="689">
        <f>'RESUMEN REGION'!AR68</f>
        <v>0</v>
      </c>
      <c r="J67" s="690">
        <f>'RESUMEN REGION'!AS68</f>
        <v>0</v>
      </c>
      <c r="K67" s="691">
        <f>'RESUMEN REGION'!AT68</f>
        <v>0</v>
      </c>
      <c r="L67" s="692">
        <f>'RESUMEN REGION'!AU68</f>
        <v>0</v>
      </c>
      <c r="M67" s="693">
        <f>'RESUMEN REGION'!AV68</f>
        <v>0</v>
      </c>
      <c r="N67" s="93"/>
      <c r="O67" s="93"/>
      <c r="P67" s="64" t="str">
        <f t="shared" si="15"/>
        <v/>
      </c>
      <c r="Q67" s="81"/>
      <c r="R67" s="67"/>
      <c r="S67" s="686">
        <f>'RESUMEN REGION'!CX68</f>
        <v>0</v>
      </c>
      <c r="T67" s="686">
        <f>'RESUMEN REGION'!CD68</f>
        <v>0</v>
      </c>
      <c r="U67" s="343" t="str">
        <f t="shared" si="16"/>
        <v/>
      </c>
      <c r="V67" s="81"/>
      <c r="W67" s="81"/>
      <c r="X67" s="399"/>
      <c r="Y67" s="399"/>
      <c r="Z67" s="400" t="str">
        <f t="shared" si="17"/>
        <v/>
      </c>
      <c r="AA67" s="401" t="e">
        <f>+'RESUMEN REGION'!#REF!</f>
        <v>#REF!</v>
      </c>
      <c r="AB67" s="401" t="e">
        <f>+'RESUMEN REGION'!#REF!</f>
        <v>#REF!</v>
      </c>
      <c r="AC67" s="400" t="str">
        <f t="shared" si="18"/>
        <v/>
      </c>
      <c r="AD67" s="81"/>
      <c r="AE67" s="67"/>
      <c r="AF67" s="701" t="str">
        <f t="shared" si="11"/>
        <v/>
      </c>
      <c r="AG67" s="701" t="str">
        <f t="shared" si="12"/>
        <v/>
      </c>
      <c r="AH67" s="344" t="str">
        <f t="shared" si="19"/>
        <v/>
      </c>
      <c r="AI67" s="898" t="str">
        <f>+IF('EV DESEMPEÑO TOTAL'!X68=0,"",'EV DESEMPEÑO TOTAL'!X68)</f>
        <v/>
      </c>
      <c r="AJ67" s="899"/>
      <c r="AK67" s="6"/>
      <c r="AL67" s="6"/>
      <c r="AM67" s="6"/>
      <c r="AN67" s="6"/>
      <c r="AO67" s="6"/>
      <c r="AP67" s="6"/>
      <c r="AQ67" s="6"/>
      <c r="AR67" s="6"/>
      <c r="AS67" s="6"/>
      <c r="AT67" s="6"/>
      <c r="AU67" s="6"/>
      <c r="AV67" s="6"/>
      <c r="AW67" s="6"/>
      <c r="AX67" s="6"/>
      <c r="AY67" s="6"/>
      <c r="AZ67" s="6"/>
      <c r="BA67" s="702">
        <v>6</v>
      </c>
      <c r="BB67" s="702" t="s">
        <v>49</v>
      </c>
      <c r="BC67" s="119">
        <v>2018</v>
      </c>
      <c r="BD67" s="119">
        <v>6</v>
      </c>
      <c r="BE67" s="119">
        <v>6</v>
      </c>
      <c r="BF67" s="441">
        <f t="shared" si="1"/>
        <v>1</v>
      </c>
      <c r="BG67" s="6"/>
      <c r="BH67" s="6"/>
      <c r="BI67" s="6"/>
      <c r="BJ67" s="6"/>
      <c r="BK67" s="6"/>
      <c r="BL67" s="6"/>
      <c r="BM67" s="6"/>
      <c r="BN67" s="6"/>
    </row>
    <row r="68" spans="1:66" x14ac:dyDescent="0.2">
      <c r="A68" s="686">
        <f>'RESUMEN REGION'!A69</f>
        <v>0</v>
      </c>
      <c r="B68" s="686">
        <f>'RESUMEN REGION'!B69</f>
        <v>0</v>
      </c>
      <c r="C68" s="686">
        <f>'RESUMEN REGION'!E69</f>
        <v>0</v>
      </c>
      <c r="D68" s="3">
        <f>+'cuestionario competencia'!$BC$8</f>
        <v>0</v>
      </c>
      <c r="E68" s="3">
        <f>+'cuestionario competencia'!$BC$9</f>
        <v>0</v>
      </c>
      <c r="F68" s="3">
        <f>+'cuestionario competencia'!$BC$10</f>
        <v>0</v>
      </c>
      <c r="G68" s="3">
        <f>+'cuestionario competencia'!$BC$11</f>
        <v>0</v>
      </c>
      <c r="H68" s="65">
        <f t="shared" si="14"/>
        <v>0</v>
      </c>
      <c r="I68" s="689">
        <f>'RESUMEN REGION'!AR69</f>
        <v>0</v>
      </c>
      <c r="J68" s="690">
        <f>'RESUMEN REGION'!AS69</f>
        <v>0</v>
      </c>
      <c r="K68" s="691">
        <f>'RESUMEN REGION'!AT69</f>
        <v>0</v>
      </c>
      <c r="L68" s="692">
        <f>'RESUMEN REGION'!AU69</f>
        <v>0</v>
      </c>
      <c r="M68" s="693">
        <f>'RESUMEN REGION'!AV69</f>
        <v>0</v>
      </c>
      <c r="N68" s="93"/>
      <c r="O68" s="93"/>
      <c r="P68" s="64" t="str">
        <f t="shared" si="15"/>
        <v/>
      </c>
      <c r="Q68" s="81"/>
      <c r="R68" s="67"/>
      <c r="S68" s="686">
        <f>'RESUMEN REGION'!CX69</f>
        <v>0</v>
      </c>
      <c r="T68" s="686">
        <f>'RESUMEN REGION'!CD69</f>
        <v>0</v>
      </c>
      <c r="U68" s="343" t="str">
        <f t="shared" si="16"/>
        <v/>
      </c>
      <c r="V68" s="81"/>
      <c r="W68" s="81"/>
      <c r="X68" s="399"/>
      <c r="Y68" s="399"/>
      <c r="Z68" s="400" t="str">
        <f t="shared" si="17"/>
        <v/>
      </c>
      <c r="AA68" s="401" t="e">
        <f>+'RESUMEN REGION'!#REF!</f>
        <v>#REF!</v>
      </c>
      <c r="AB68" s="401" t="e">
        <f>+'RESUMEN REGION'!#REF!</f>
        <v>#REF!</v>
      </c>
      <c r="AC68" s="400" t="str">
        <f t="shared" si="18"/>
        <v/>
      </c>
      <c r="AD68" s="81"/>
      <c r="AE68" s="67"/>
      <c r="AF68" s="701" t="str">
        <f t="shared" si="11"/>
        <v/>
      </c>
      <c r="AG68" s="701" t="str">
        <f t="shared" si="12"/>
        <v/>
      </c>
      <c r="AH68" s="344" t="str">
        <f t="shared" si="19"/>
        <v/>
      </c>
      <c r="AI68" s="898" t="str">
        <f>+IF('EV DESEMPEÑO TOTAL'!X69=0,"",'EV DESEMPEÑO TOTAL'!X69)</f>
        <v/>
      </c>
      <c r="AJ68" s="899"/>
      <c r="AK68" s="6"/>
      <c r="AL68" s="6"/>
      <c r="AM68" s="6"/>
      <c r="AN68" s="6"/>
      <c r="AO68" s="6"/>
      <c r="AP68" s="6"/>
      <c r="AQ68" s="6"/>
      <c r="AR68" s="6"/>
      <c r="AS68" s="6"/>
      <c r="AT68" s="6"/>
      <c r="AU68" s="6"/>
      <c r="AV68" s="6"/>
      <c r="AW68" s="6"/>
      <c r="AX68" s="6"/>
      <c r="AY68" s="6"/>
      <c r="AZ68" s="6"/>
      <c r="BA68" s="702">
        <v>6</v>
      </c>
      <c r="BB68" s="702" t="s">
        <v>52</v>
      </c>
      <c r="BC68" s="119">
        <v>2002</v>
      </c>
      <c r="BD68" s="119">
        <v>7</v>
      </c>
      <c r="BE68" s="119">
        <v>7</v>
      </c>
      <c r="BF68" s="441">
        <f t="shared" si="1"/>
        <v>1</v>
      </c>
      <c r="BG68" s="6"/>
      <c r="BH68" s="6"/>
      <c r="BI68" s="6"/>
      <c r="BJ68" s="6"/>
      <c r="BK68" s="6"/>
      <c r="BL68" s="6"/>
      <c r="BM68" s="6"/>
      <c r="BN68" s="6"/>
    </row>
    <row r="69" spans="1:66" x14ac:dyDescent="0.2">
      <c r="A69" s="686">
        <f>'RESUMEN REGION'!A70</f>
        <v>0</v>
      </c>
      <c r="B69" s="686">
        <f>'RESUMEN REGION'!B70</f>
        <v>0</v>
      </c>
      <c r="C69" s="686">
        <f>'RESUMEN REGION'!E70</f>
        <v>0</v>
      </c>
      <c r="D69" s="3">
        <f>+'cuestionario competencia'!$BD$8</f>
        <v>0</v>
      </c>
      <c r="E69" s="3">
        <f>+'cuestionario competencia'!$BD$9</f>
        <v>0</v>
      </c>
      <c r="F69" s="3">
        <f>+'cuestionario competencia'!$BD$10</f>
        <v>0</v>
      </c>
      <c r="G69" s="3">
        <f>+'cuestionario competencia'!$BD$11</f>
        <v>0</v>
      </c>
      <c r="H69" s="65">
        <f t="shared" si="14"/>
        <v>0</v>
      </c>
      <c r="I69" s="689">
        <f>'RESUMEN REGION'!AR70</f>
        <v>0</v>
      </c>
      <c r="J69" s="690">
        <f>'RESUMEN REGION'!AS70</f>
        <v>0</v>
      </c>
      <c r="K69" s="691">
        <f>'RESUMEN REGION'!AT70</f>
        <v>0</v>
      </c>
      <c r="L69" s="692">
        <f>'RESUMEN REGION'!AU70</f>
        <v>0</v>
      </c>
      <c r="M69" s="693">
        <f>'RESUMEN REGION'!AV70</f>
        <v>0</v>
      </c>
      <c r="N69" s="93"/>
      <c r="O69" s="93"/>
      <c r="P69" s="64" t="str">
        <f t="shared" si="15"/>
        <v/>
      </c>
      <c r="Q69" s="81"/>
      <c r="R69" s="67"/>
      <c r="S69" s="686">
        <f>'RESUMEN REGION'!CX70</f>
        <v>0</v>
      </c>
      <c r="T69" s="686">
        <f>'RESUMEN REGION'!CD70</f>
        <v>0</v>
      </c>
      <c r="U69" s="343" t="str">
        <f t="shared" si="16"/>
        <v/>
      </c>
      <c r="V69" s="81"/>
      <c r="W69" s="81"/>
      <c r="X69" s="399"/>
      <c r="Y69" s="399"/>
      <c r="Z69" s="400" t="str">
        <f t="shared" si="17"/>
        <v/>
      </c>
      <c r="AA69" s="401" t="e">
        <f>+'RESUMEN REGION'!#REF!</f>
        <v>#REF!</v>
      </c>
      <c r="AB69" s="401" t="e">
        <f>+'RESUMEN REGION'!#REF!</f>
        <v>#REF!</v>
      </c>
      <c r="AC69" s="400" t="str">
        <f t="shared" si="18"/>
        <v/>
      </c>
      <c r="AD69" s="81"/>
      <c r="AE69" s="67"/>
      <c r="AF69" s="701" t="str">
        <f t="shared" si="11"/>
        <v/>
      </c>
      <c r="AG69" s="701" t="str">
        <f t="shared" si="12"/>
        <v/>
      </c>
      <c r="AH69" s="344" t="str">
        <f t="shared" si="19"/>
        <v/>
      </c>
      <c r="AI69" s="898" t="str">
        <f>+IF('EV DESEMPEÑO TOTAL'!X70=0,"",'EV DESEMPEÑO TOTAL'!X70)</f>
        <v/>
      </c>
      <c r="AJ69" s="899"/>
      <c r="AK69" s="6"/>
      <c r="AL69" s="6"/>
      <c r="AM69" s="6"/>
      <c r="AN69" s="6"/>
      <c r="AO69" s="6"/>
      <c r="AP69" s="6"/>
      <c r="AQ69" s="6"/>
      <c r="AR69" s="6"/>
      <c r="AS69" s="6"/>
      <c r="AT69" s="6"/>
      <c r="AU69" s="6"/>
      <c r="AV69" s="6"/>
      <c r="AW69" s="6"/>
      <c r="AX69" s="6"/>
      <c r="AY69" s="6"/>
      <c r="AZ69" s="6"/>
      <c r="BA69" s="702">
        <v>6</v>
      </c>
      <c r="BB69" s="702" t="s">
        <v>53</v>
      </c>
      <c r="BC69" s="119">
        <v>2017</v>
      </c>
      <c r="BD69" s="119">
        <v>7</v>
      </c>
      <c r="BE69" s="119">
        <v>7</v>
      </c>
      <c r="BF69" s="441">
        <f t="shared" si="1"/>
        <v>1</v>
      </c>
      <c r="BG69" s="6"/>
      <c r="BH69" s="6"/>
      <c r="BI69" s="6"/>
      <c r="BJ69" s="6"/>
      <c r="BK69" s="6"/>
      <c r="BL69" s="6"/>
      <c r="BM69" s="6"/>
      <c r="BN69" s="6"/>
    </row>
    <row r="70" spans="1:66" x14ac:dyDescent="0.2">
      <c r="A70" s="686">
        <f>'RESUMEN REGION'!A71</f>
        <v>0</v>
      </c>
      <c r="B70" s="686">
        <f>'RESUMEN REGION'!B71</f>
        <v>0</v>
      </c>
      <c r="C70" s="686">
        <f>'RESUMEN REGION'!E71</f>
        <v>0</v>
      </c>
      <c r="D70" s="3">
        <f>+'cuestionario competencia'!$BE$8</f>
        <v>0</v>
      </c>
      <c r="E70" s="3">
        <f>+'cuestionario competencia'!$BE$9</f>
        <v>0</v>
      </c>
      <c r="F70" s="3">
        <f>+'cuestionario competencia'!$BE$10</f>
        <v>0</v>
      </c>
      <c r="G70" s="3">
        <f>+'cuestionario competencia'!$BE$11</f>
        <v>0</v>
      </c>
      <c r="H70" s="65">
        <f t="shared" si="14"/>
        <v>0</v>
      </c>
      <c r="I70" s="689">
        <f>'RESUMEN REGION'!AR71</f>
        <v>0</v>
      </c>
      <c r="J70" s="690">
        <f>'RESUMEN REGION'!AS71</f>
        <v>0</v>
      </c>
      <c r="K70" s="691">
        <f>'RESUMEN REGION'!AT71</f>
        <v>0</v>
      </c>
      <c r="L70" s="692">
        <f>'RESUMEN REGION'!AU71</f>
        <v>0</v>
      </c>
      <c r="M70" s="693">
        <f>'RESUMEN REGION'!AV71</f>
        <v>0</v>
      </c>
      <c r="N70" s="93"/>
      <c r="O70" s="93"/>
      <c r="P70" s="64" t="str">
        <f t="shared" si="15"/>
        <v/>
      </c>
      <c r="Q70" s="81"/>
      <c r="R70" s="67"/>
      <c r="S70" s="686">
        <f>'RESUMEN REGION'!CX71</f>
        <v>0</v>
      </c>
      <c r="T70" s="686">
        <f>'RESUMEN REGION'!CD71</f>
        <v>0</v>
      </c>
      <c r="U70" s="343" t="str">
        <f t="shared" si="16"/>
        <v/>
      </c>
      <c r="V70" s="81"/>
      <c r="W70" s="81"/>
      <c r="X70" s="399"/>
      <c r="Y70" s="399"/>
      <c r="Z70" s="400" t="str">
        <f t="shared" si="17"/>
        <v/>
      </c>
      <c r="AA70" s="401" t="e">
        <f>+'RESUMEN REGION'!#REF!</f>
        <v>#REF!</v>
      </c>
      <c r="AB70" s="401" t="e">
        <f>+'RESUMEN REGION'!#REF!</f>
        <v>#REF!</v>
      </c>
      <c r="AC70" s="400" t="str">
        <f t="shared" si="18"/>
        <v/>
      </c>
      <c r="AD70" s="81"/>
      <c r="AE70" s="67"/>
      <c r="AF70" s="701" t="str">
        <f t="shared" si="11"/>
        <v/>
      </c>
      <c r="AG70" s="701" t="str">
        <f t="shared" si="12"/>
        <v/>
      </c>
      <c r="AH70" s="344" t="str">
        <f t="shared" si="19"/>
        <v/>
      </c>
      <c r="AI70" s="898" t="str">
        <f>+IF('EV DESEMPEÑO TOTAL'!X71=0,"",'EV DESEMPEÑO TOTAL'!X71)</f>
        <v/>
      </c>
      <c r="AJ70" s="899"/>
      <c r="AK70" s="6"/>
      <c r="AL70" s="6"/>
      <c r="AM70" s="6"/>
      <c r="AN70" s="6"/>
      <c r="AO70" s="6"/>
      <c r="AP70" s="6"/>
      <c r="AQ70" s="6"/>
      <c r="AR70" s="6"/>
      <c r="AS70" s="6"/>
      <c r="AT70" s="6"/>
      <c r="AU70" s="6"/>
      <c r="AV70" s="6"/>
      <c r="AW70" s="6"/>
      <c r="AX70" s="6"/>
      <c r="AY70" s="6"/>
      <c r="AZ70" s="6"/>
      <c r="BA70" s="702">
        <v>6</v>
      </c>
      <c r="BB70" s="702" t="s">
        <v>59</v>
      </c>
      <c r="BC70" s="119">
        <v>2009</v>
      </c>
      <c r="BD70" s="119">
        <v>10</v>
      </c>
      <c r="BE70" s="119">
        <v>10</v>
      </c>
      <c r="BF70" s="441">
        <f t="shared" si="1"/>
        <v>1</v>
      </c>
      <c r="BG70" s="6"/>
      <c r="BH70" s="6"/>
      <c r="BI70" s="6"/>
      <c r="BJ70" s="6"/>
      <c r="BK70" s="6"/>
      <c r="BL70" s="6"/>
      <c r="BM70" s="6"/>
      <c r="BN70" s="6"/>
    </row>
    <row r="71" spans="1:66" ht="12.75" hidden="1" customHeight="1" x14ac:dyDescent="0.2">
      <c r="A71" s="686">
        <f>'RESUMEN REGION'!A72</f>
        <v>0</v>
      </c>
      <c r="B71" s="686">
        <f>'RESUMEN REGION'!B72</f>
        <v>0</v>
      </c>
      <c r="C71" s="686">
        <f>'RESUMEN REGION'!E72</f>
        <v>0</v>
      </c>
      <c r="D71" s="3">
        <f>+'cuestionario competencia'!$BF$8</f>
        <v>0</v>
      </c>
      <c r="E71" s="3">
        <f>+'cuestionario competencia'!$BF$9</f>
        <v>0</v>
      </c>
      <c r="F71" s="3">
        <f>+'cuestionario competencia'!$BF$10</f>
        <v>0</v>
      </c>
      <c r="G71" s="3">
        <f>+'cuestionario competencia'!$BF$11</f>
        <v>0</v>
      </c>
      <c r="H71" s="65">
        <f t="shared" si="14"/>
        <v>0</v>
      </c>
      <c r="I71" s="689">
        <f>'RESUMEN REGION'!AR72</f>
        <v>0</v>
      </c>
      <c r="J71" s="690">
        <f>'RESUMEN REGION'!AS72</f>
        <v>0</v>
      </c>
      <c r="K71" s="691">
        <f>'RESUMEN REGION'!AT72</f>
        <v>0</v>
      </c>
      <c r="L71" s="692">
        <f>'RESUMEN REGION'!AU72</f>
        <v>0</v>
      </c>
      <c r="M71" s="693">
        <f>'RESUMEN REGION'!AV72</f>
        <v>0</v>
      </c>
      <c r="N71" s="69"/>
      <c r="O71" s="69"/>
      <c r="P71" s="64" t="str">
        <f t="shared" si="15"/>
        <v/>
      </c>
      <c r="Q71" s="81"/>
      <c r="R71" s="67"/>
      <c r="S71" s="686">
        <f>'RESUMEN REGION'!CX72</f>
        <v>0</v>
      </c>
      <c r="T71" s="686">
        <f>'RESUMEN REGION'!CD72</f>
        <v>0</v>
      </c>
      <c r="U71" s="343" t="str">
        <f t="shared" si="16"/>
        <v/>
      </c>
      <c r="V71" s="81"/>
      <c r="W71" s="81"/>
      <c r="X71" s="399"/>
      <c r="Y71" s="399"/>
      <c r="Z71" s="400" t="str">
        <f t="shared" si="17"/>
        <v/>
      </c>
      <c r="AA71" s="401" t="e">
        <f>+'RESUMEN REGION'!#REF!</f>
        <v>#REF!</v>
      </c>
      <c r="AB71" s="401" t="e">
        <f>+'RESUMEN REGION'!#REF!</f>
        <v>#REF!</v>
      </c>
      <c r="AC71" s="400" t="str">
        <f t="shared" si="18"/>
        <v/>
      </c>
      <c r="AD71" s="81"/>
      <c r="AE71" s="67"/>
      <c r="AF71" s="701" t="str">
        <f t="shared" si="11"/>
        <v/>
      </c>
      <c r="AG71" s="701" t="str">
        <f t="shared" si="12"/>
        <v/>
      </c>
      <c r="AH71" s="344" t="str">
        <f t="shared" si="19"/>
        <v/>
      </c>
      <c r="AI71" s="1042" t="e">
        <f>+IF(AND(C71&lt;=('RESUMEN REGION'!#REF!-2),ISNUMBER(C71)),'SAT RESUMEN REG  (3)'!$BM95,"")</f>
        <v>#REF!</v>
      </c>
      <c r="AJ71" s="1043"/>
      <c r="AK71" s="6"/>
      <c r="AL71" s="6"/>
      <c r="AM71" s="6"/>
      <c r="AN71" s="6"/>
      <c r="AO71" s="6"/>
      <c r="AP71" s="6"/>
      <c r="AQ71" s="6"/>
      <c r="AR71" s="6"/>
      <c r="AS71" s="6"/>
      <c r="AT71" s="6"/>
      <c r="AU71" s="6"/>
      <c r="AV71" s="6"/>
      <c r="AW71" s="6"/>
      <c r="AX71" s="6"/>
      <c r="AY71" s="6"/>
      <c r="AZ71" s="6"/>
      <c r="BA71" s="702">
        <v>7</v>
      </c>
      <c r="BB71" s="702" t="s">
        <v>80</v>
      </c>
      <c r="BC71" s="119">
        <v>2002</v>
      </c>
      <c r="BD71" s="119">
        <v>25</v>
      </c>
      <c r="BE71" s="119">
        <v>25</v>
      </c>
      <c r="BF71" s="441">
        <f t="shared" si="1"/>
        <v>1</v>
      </c>
      <c r="BG71" s="6"/>
      <c r="BH71" s="6"/>
      <c r="BI71" s="6"/>
      <c r="BJ71" s="6"/>
      <c r="BK71" s="6"/>
      <c r="BL71" s="6"/>
      <c r="BM71" s="6"/>
      <c r="BN71" s="6"/>
    </row>
    <row r="72" spans="1:66" ht="12.75" hidden="1" customHeight="1" x14ac:dyDescent="0.2">
      <c r="A72" s="686">
        <f>'RESUMEN REGION'!A73</f>
        <v>0</v>
      </c>
      <c r="B72" s="686">
        <f>'RESUMEN REGION'!B73</f>
        <v>0</v>
      </c>
      <c r="C72" s="686">
        <f>'RESUMEN REGION'!E73</f>
        <v>0</v>
      </c>
      <c r="D72" s="3">
        <f>+'cuestionario competencia'!$BG$8</f>
        <v>0</v>
      </c>
      <c r="E72" s="3">
        <f>+'cuestionario competencia'!$BG$9</f>
        <v>0</v>
      </c>
      <c r="F72" s="3">
        <f>+'cuestionario competencia'!$BG$10</f>
        <v>0</v>
      </c>
      <c r="G72" s="3">
        <f>+'cuestionario competencia'!$BG$11</f>
        <v>0</v>
      </c>
      <c r="H72" s="65">
        <f t="shared" si="14"/>
        <v>0</v>
      </c>
      <c r="I72" s="689">
        <f>'RESUMEN REGION'!AR73</f>
        <v>0</v>
      </c>
      <c r="J72" s="690">
        <f>'RESUMEN REGION'!AS73</f>
        <v>0</v>
      </c>
      <c r="K72" s="691">
        <f>'RESUMEN REGION'!AT73</f>
        <v>0</v>
      </c>
      <c r="L72" s="692">
        <f>'RESUMEN REGION'!AU73</f>
        <v>0</v>
      </c>
      <c r="M72" s="693">
        <f>'RESUMEN REGION'!AV73</f>
        <v>0</v>
      </c>
      <c r="N72" s="69"/>
      <c r="O72" s="69"/>
      <c r="P72" s="64" t="str">
        <f t="shared" si="15"/>
        <v/>
      </c>
      <c r="Q72" s="81"/>
      <c r="R72" s="67"/>
      <c r="S72" s="686">
        <f>'RESUMEN REGION'!CX73</f>
        <v>0</v>
      </c>
      <c r="T72" s="686">
        <f>'RESUMEN REGION'!CD73</f>
        <v>0</v>
      </c>
      <c r="U72" s="343" t="str">
        <f t="shared" si="16"/>
        <v/>
      </c>
      <c r="V72" s="81"/>
      <c r="W72" s="81"/>
      <c r="X72" s="399"/>
      <c r="Y72" s="399"/>
      <c r="Z72" s="400" t="str">
        <f t="shared" si="17"/>
        <v/>
      </c>
      <c r="AA72" s="401" t="e">
        <f>+'RESUMEN REGION'!#REF!</f>
        <v>#REF!</v>
      </c>
      <c r="AB72" s="401" t="e">
        <f>+'RESUMEN REGION'!#REF!</f>
        <v>#REF!</v>
      </c>
      <c r="AC72" s="400" t="str">
        <f t="shared" si="18"/>
        <v/>
      </c>
      <c r="AD72" s="81"/>
      <c r="AE72" s="67"/>
      <c r="AF72" s="701" t="str">
        <f t="shared" si="11"/>
        <v/>
      </c>
      <c r="AG72" s="701" t="str">
        <f t="shared" si="12"/>
        <v/>
      </c>
      <c r="AH72" s="344" t="str">
        <f t="shared" si="19"/>
        <v/>
      </c>
      <c r="AI72" s="1042" t="e">
        <f>+IF(AND(C72&lt;=('RESUMEN REGION'!#REF!-2),ISNUMBER(C72)),'SAT RESUMEN REG  (3)'!$BM96,"")</f>
        <v>#REF!</v>
      </c>
      <c r="AJ72" s="1043"/>
      <c r="AK72" s="6"/>
      <c r="AL72" s="6"/>
      <c r="AM72" s="6"/>
      <c r="AN72" s="6"/>
      <c r="AO72" s="6"/>
      <c r="AP72" s="6"/>
      <c r="AQ72" s="6"/>
      <c r="AR72" s="6"/>
      <c r="AS72" s="6"/>
      <c r="AT72" s="6"/>
      <c r="AU72" s="6"/>
      <c r="AV72" s="6"/>
      <c r="AW72" s="6"/>
      <c r="AX72" s="6"/>
      <c r="AY72" s="6"/>
      <c r="AZ72" s="6"/>
      <c r="BA72" s="702">
        <v>7</v>
      </c>
      <c r="BB72" s="702" t="s">
        <v>63</v>
      </c>
      <c r="BC72" s="119">
        <v>2004</v>
      </c>
      <c r="BD72" s="119">
        <v>14</v>
      </c>
      <c r="BE72" s="119">
        <v>14</v>
      </c>
      <c r="BF72" s="441">
        <f t="shared" si="1"/>
        <v>1</v>
      </c>
      <c r="BG72" s="6"/>
      <c r="BH72" s="6"/>
      <c r="BI72" s="6"/>
      <c r="BJ72" s="6"/>
      <c r="BK72" s="6"/>
      <c r="BL72" s="6"/>
      <c r="BM72" s="6"/>
      <c r="BN72" s="6"/>
    </row>
    <row r="73" spans="1:66" ht="12.75" hidden="1" customHeight="1" x14ac:dyDescent="0.2">
      <c r="A73" s="686">
        <f>'RESUMEN REGION'!A74</f>
        <v>0</v>
      </c>
      <c r="B73" s="686">
        <f>'RESUMEN REGION'!B74</f>
        <v>0</v>
      </c>
      <c r="C73" s="686">
        <f>'RESUMEN REGION'!E74</f>
        <v>0</v>
      </c>
      <c r="D73" s="3">
        <f>+'cuestionario competencia'!$BH$8</f>
        <v>0</v>
      </c>
      <c r="E73" s="3">
        <f>+'cuestionario competencia'!$BH$9</f>
        <v>0</v>
      </c>
      <c r="F73" s="3">
        <f>+'cuestionario competencia'!$BH$10</f>
        <v>0</v>
      </c>
      <c r="G73" s="3">
        <f>+'cuestionario competencia'!$BH$11</f>
        <v>0</v>
      </c>
      <c r="H73" s="65">
        <f t="shared" si="14"/>
        <v>0</v>
      </c>
      <c r="I73" s="689">
        <f>'RESUMEN REGION'!AR74</f>
        <v>0</v>
      </c>
      <c r="J73" s="690">
        <f>'RESUMEN REGION'!AS74</f>
        <v>0</v>
      </c>
      <c r="K73" s="691">
        <f>'RESUMEN REGION'!AT74</f>
        <v>0</v>
      </c>
      <c r="L73" s="692">
        <f>'RESUMEN REGION'!AU74</f>
        <v>0</v>
      </c>
      <c r="M73" s="693">
        <f>'RESUMEN REGION'!AV74</f>
        <v>0</v>
      </c>
      <c r="N73" s="69"/>
      <c r="O73" s="69"/>
      <c r="P73" s="64" t="str">
        <f t="shared" si="15"/>
        <v/>
      </c>
      <c r="Q73" s="81"/>
      <c r="R73" s="67"/>
      <c r="S73" s="686">
        <f>'RESUMEN REGION'!CX74</f>
        <v>0</v>
      </c>
      <c r="T73" s="686">
        <f>'RESUMEN REGION'!CD74</f>
        <v>0</v>
      </c>
      <c r="U73" s="343" t="str">
        <f t="shared" si="16"/>
        <v/>
      </c>
      <c r="V73" s="81"/>
      <c r="W73" s="81"/>
      <c r="X73" s="399"/>
      <c r="Y73" s="399"/>
      <c r="Z73" s="400" t="str">
        <f t="shared" si="17"/>
        <v/>
      </c>
      <c r="AA73" s="401" t="e">
        <f>+'RESUMEN REGION'!#REF!</f>
        <v>#REF!</v>
      </c>
      <c r="AB73" s="401" t="e">
        <f>+'RESUMEN REGION'!#REF!</f>
        <v>#REF!</v>
      </c>
      <c r="AC73" s="400" t="str">
        <f t="shared" si="18"/>
        <v/>
      </c>
      <c r="AD73" s="81"/>
      <c r="AE73" s="67"/>
      <c r="AF73" s="701" t="str">
        <f t="shared" si="11"/>
        <v/>
      </c>
      <c r="AG73" s="701" t="str">
        <f t="shared" si="12"/>
        <v/>
      </c>
      <c r="AH73" s="344" t="str">
        <f t="shared" si="19"/>
        <v/>
      </c>
      <c r="AI73" s="1042" t="e">
        <f>+IF(AND(C73&lt;=('RESUMEN REGION'!#REF!-2),ISNUMBER(C73)),'SAT RESUMEN REG  (3)'!$BM97,"")</f>
        <v>#REF!</v>
      </c>
      <c r="AJ73" s="1043"/>
      <c r="AK73" s="6"/>
      <c r="AL73" s="6"/>
      <c r="AM73" s="6"/>
      <c r="AN73" s="6"/>
      <c r="AO73" s="6"/>
      <c r="AP73" s="6"/>
      <c r="AQ73" s="6"/>
      <c r="AR73" s="6"/>
      <c r="AS73" s="6"/>
      <c r="AT73" s="6"/>
      <c r="AU73" s="6"/>
      <c r="AV73" s="6"/>
      <c r="AW73" s="6"/>
      <c r="AX73" s="6"/>
      <c r="AY73" s="6"/>
      <c r="AZ73" s="6"/>
      <c r="BA73" s="702">
        <v>7</v>
      </c>
      <c r="BB73" s="702" t="s">
        <v>64</v>
      </c>
      <c r="BC73" s="119">
        <v>2017</v>
      </c>
      <c r="BD73" s="119">
        <v>6</v>
      </c>
      <c r="BE73" s="119">
        <v>6</v>
      </c>
      <c r="BF73" s="441">
        <f t="shared" si="1"/>
        <v>1</v>
      </c>
      <c r="BG73" s="6"/>
      <c r="BH73" s="6"/>
      <c r="BI73" s="6"/>
      <c r="BJ73" s="6"/>
      <c r="BK73" s="6"/>
      <c r="BL73" s="6"/>
      <c r="BM73" s="6"/>
      <c r="BN73" s="6"/>
    </row>
    <row r="74" spans="1:66" ht="12.75" hidden="1" customHeight="1" x14ac:dyDescent="0.2">
      <c r="A74" s="686">
        <f>'RESUMEN REGION'!A75</f>
        <v>0</v>
      </c>
      <c r="B74" s="686">
        <f>'RESUMEN REGION'!B75</f>
        <v>0</v>
      </c>
      <c r="C74" s="686">
        <f>'RESUMEN REGION'!E75</f>
        <v>0</v>
      </c>
      <c r="D74" s="3">
        <f>+'cuestionario competencia'!$BI$8</f>
        <v>0</v>
      </c>
      <c r="E74" s="3">
        <f>+'cuestionario competencia'!$BI$9</f>
        <v>0</v>
      </c>
      <c r="F74" s="3">
        <f>+'cuestionario competencia'!$BI$10</f>
        <v>0</v>
      </c>
      <c r="G74" s="3">
        <f>+'cuestionario competencia'!$BI$11</f>
        <v>0</v>
      </c>
      <c r="H74" s="65">
        <f t="shared" si="14"/>
        <v>0</v>
      </c>
      <c r="I74" s="689">
        <f>'RESUMEN REGION'!AR75</f>
        <v>0</v>
      </c>
      <c r="J74" s="690">
        <f>'RESUMEN REGION'!AS75</f>
        <v>0</v>
      </c>
      <c r="K74" s="691">
        <f>'RESUMEN REGION'!AT75</f>
        <v>0</v>
      </c>
      <c r="L74" s="692">
        <f>'RESUMEN REGION'!AU75</f>
        <v>0</v>
      </c>
      <c r="M74" s="693">
        <f>'RESUMEN REGION'!AV75</f>
        <v>0</v>
      </c>
      <c r="N74" s="69"/>
      <c r="O74" s="69"/>
      <c r="P74" s="64" t="str">
        <f t="shared" si="15"/>
        <v/>
      </c>
      <c r="Q74" s="81"/>
      <c r="R74" s="67"/>
      <c r="S74" s="686">
        <f>'RESUMEN REGION'!CX75</f>
        <v>0</v>
      </c>
      <c r="T74" s="686">
        <f>'RESUMEN REGION'!CD75</f>
        <v>0</v>
      </c>
      <c r="U74" s="343" t="str">
        <f t="shared" si="16"/>
        <v/>
      </c>
      <c r="V74" s="81"/>
      <c r="W74" s="81"/>
      <c r="X74" s="399"/>
      <c r="Y74" s="399"/>
      <c r="Z74" s="400" t="str">
        <f t="shared" si="17"/>
        <v/>
      </c>
      <c r="AA74" s="401" t="e">
        <f>+'RESUMEN REGION'!#REF!</f>
        <v>#REF!</v>
      </c>
      <c r="AB74" s="401" t="e">
        <f>+'RESUMEN REGION'!#REF!</f>
        <v>#REF!</v>
      </c>
      <c r="AC74" s="400" t="str">
        <f t="shared" si="18"/>
        <v/>
      </c>
      <c r="AD74" s="81"/>
      <c r="AE74" s="67"/>
      <c r="AF74" s="701" t="str">
        <f t="shared" si="11"/>
        <v/>
      </c>
      <c r="AG74" s="701" t="str">
        <f t="shared" si="12"/>
        <v/>
      </c>
      <c r="AH74" s="344" t="str">
        <f t="shared" si="19"/>
        <v/>
      </c>
      <c r="AI74" s="1042" t="e">
        <f>+IF(AND(C74&lt;=('RESUMEN REGION'!#REF!-2),ISNUMBER(C74)),'SAT RESUMEN REG  (3)'!$BM98,"")</f>
        <v>#REF!</v>
      </c>
      <c r="AJ74" s="1043"/>
      <c r="AK74" s="6"/>
      <c r="AL74" s="6"/>
      <c r="AM74" s="6"/>
      <c r="AN74" s="6"/>
      <c r="AO74" s="6"/>
      <c r="AP74" s="6"/>
      <c r="AQ74" s="6"/>
      <c r="AR74" s="6"/>
      <c r="AS74" s="6"/>
      <c r="AT74" s="6"/>
      <c r="AU74" s="6"/>
      <c r="AV74" s="6"/>
      <c r="AW74" s="6"/>
      <c r="AX74" s="6"/>
      <c r="AY74" s="6"/>
      <c r="AZ74" s="6"/>
      <c r="BA74" s="702">
        <v>7</v>
      </c>
      <c r="BB74" s="702" t="s">
        <v>66</v>
      </c>
      <c r="BC74" s="119">
        <v>2017</v>
      </c>
      <c r="BD74" s="119">
        <v>3</v>
      </c>
      <c r="BE74" s="119">
        <v>3</v>
      </c>
      <c r="BF74" s="441">
        <f t="shared" si="1"/>
        <v>1</v>
      </c>
      <c r="BG74" s="6"/>
      <c r="BH74" s="6"/>
      <c r="BI74" s="6"/>
      <c r="BJ74" s="6"/>
      <c r="BK74" s="6"/>
      <c r="BL74" s="6"/>
      <c r="BM74" s="6"/>
      <c r="BN74" s="6"/>
    </row>
    <row r="75" spans="1:66" ht="12.75" hidden="1" customHeight="1" x14ac:dyDescent="0.2">
      <c r="A75" s="686">
        <f>'RESUMEN REGION'!A76</f>
        <v>0</v>
      </c>
      <c r="B75" s="686">
        <f>'RESUMEN REGION'!B76</f>
        <v>0</v>
      </c>
      <c r="C75" s="686">
        <f>'RESUMEN REGION'!E76</f>
        <v>0</v>
      </c>
      <c r="D75" s="3">
        <f>+'cuestionario competencia'!$BJ$8</f>
        <v>0</v>
      </c>
      <c r="E75" s="3">
        <f>+'cuestionario competencia'!$BJ$9</f>
        <v>0</v>
      </c>
      <c r="F75" s="3">
        <f>+'cuestionario competencia'!$BJ$10</f>
        <v>0</v>
      </c>
      <c r="G75" s="3">
        <f>+'cuestionario competencia'!$BJ$11</f>
        <v>0</v>
      </c>
      <c r="H75" s="65">
        <f t="shared" si="14"/>
        <v>0</v>
      </c>
      <c r="I75" s="689">
        <f>'RESUMEN REGION'!AR76</f>
        <v>0</v>
      </c>
      <c r="J75" s="690">
        <f>'RESUMEN REGION'!AS76</f>
        <v>0</v>
      </c>
      <c r="K75" s="691">
        <f>'RESUMEN REGION'!AT76</f>
        <v>0</v>
      </c>
      <c r="L75" s="692">
        <f>'RESUMEN REGION'!AU76</f>
        <v>0</v>
      </c>
      <c r="M75" s="693">
        <f>'RESUMEN REGION'!AV76</f>
        <v>0</v>
      </c>
      <c r="N75" s="69"/>
      <c r="O75" s="69"/>
      <c r="P75" s="64" t="str">
        <f t="shared" si="15"/>
        <v/>
      </c>
      <c r="Q75" s="81"/>
      <c r="R75" s="67"/>
      <c r="S75" s="686">
        <f>'RESUMEN REGION'!CX76</f>
        <v>0</v>
      </c>
      <c r="T75" s="686">
        <f>'RESUMEN REGION'!CD76</f>
        <v>0</v>
      </c>
      <c r="U75" s="343" t="str">
        <f t="shared" si="16"/>
        <v/>
      </c>
      <c r="V75" s="81"/>
      <c r="W75" s="81"/>
      <c r="X75" s="399"/>
      <c r="Y75" s="399"/>
      <c r="Z75" s="400" t="str">
        <f t="shared" si="17"/>
        <v/>
      </c>
      <c r="AA75" s="401" t="e">
        <f>+'RESUMEN REGION'!#REF!</f>
        <v>#REF!</v>
      </c>
      <c r="AB75" s="401" t="e">
        <f>+'RESUMEN REGION'!#REF!</f>
        <v>#REF!</v>
      </c>
      <c r="AC75" s="400" t="str">
        <f t="shared" si="18"/>
        <v/>
      </c>
      <c r="AD75" s="81"/>
      <c r="AE75" s="67"/>
      <c r="AF75" s="701" t="str">
        <f t="shared" si="11"/>
        <v/>
      </c>
      <c r="AG75" s="701" t="str">
        <f t="shared" si="12"/>
        <v/>
      </c>
      <c r="AH75" s="344" t="str">
        <f t="shared" si="19"/>
        <v/>
      </c>
      <c r="AI75" s="1042" t="e">
        <f>+IF(AND(C75&lt;=('RESUMEN REGION'!#REF!-2),ISNUMBER(C75)),'SAT RESUMEN REG  (3)'!$BM99,"")</f>
        <v>#REF!</v>
      </c>
      <c r="AJ75" s="1043"/>
      <c r="AK75" s="6"/>
      <c r="AL75" s="6"/>
      <c r="AM75" s="6"/>
      <c r="AN75" s="6"/>
      <c r="AO75" s="6"/>
      <c r="AP75" s="6"/>
      <c r="AQ75" s="6"/>
      <c r="AR75" s="6"/>
      <c r="AS75" s="6"/>
      <c r="AT75" s="6"/>
      <c r="AU75" s="6"/>
      <c r="AV75" s="6"/>
      <c r="AW75" s="6"/>
      <c r="AX75" s="6"/>
      <c r="AY75" s="6"/>
      <c r="AZ75" s="6"/>
      <c r="BA75" s="702">
        <v>7</v>
      </c>
      <c r="BB75" s="702" t="s">
        <v>71</v>
      </c>
      <c r="BC75" s="119">
        <v>2009</v>
      </c>
      <c r="BD75" s="119">
        <v>12</v>
      </c>
      <c r="BE75" s="119">
        <v>12</v>
      </c>
      <c r="BF75" s="441">
        <f t="shared" si="1"/>
        <v>1</v>
      </c>
      <c r="BG75" s="6"/>
      <c r="BH75" s="6"/>
      <c r="BI75" s="6"/>
      <c r="BJ75" s="6"/>
      <c r="BK75" s="6"/>
      <c r="BL75" s="6"/>
      <c r="BM75" s="6"/>
      <c r="BN75" s="6"/>
    </row>
    <row r="76" spans="1:66" ht="12.75" hidden="1" customHeight="1" x14ac:dyDescent="0.2">
      <c r="A76" s="686">
        <f>'RESUMEN REGION'!A77</f>
        <v>0</v>
      </c>
      <c r="B76" s="686">
        <f>'RESUMEN REGION'!B77</f>
        <v>0</v>
      </c>
      <c r="C76" s="686">
        <f>'RESUMEN REGION'!E77</f>
        <v>0</v>
      </c>
      <c r="D76" s="3">
        <f>+'cuestionario competencia'!$BK$8</f>
        <v>0</v>
      </c>
      <c r="E76" s="3">
        <f>+'cuestionario competencia'!$BK$9</f>
        <v>0</v>
      </c>
      <c r="F76" s="3">
        <f>+'cuestionario competencia'!$BK$10</f>
        <v>0</v>
      </c>
      <c r="G76" s="3">
        <f>+'cuestionario competencia'!$BK$11</f>
        <v>0</v>
      </c>
      <c r="H76" s="65">
        <f t="shared" si="14"/>
        <v>0</v>
      </c>
      <c r="I76" s="689">
        <f>'RESUMEN REGION'!AR77</f>
        <v>0</v>
      </c>
      <c r="J76" s="690">
        <f>'RESUMEN REGION'!AS77</f>
        <v>0</v>
      </c>
      <c r="K76" s="691">
        <f>'RESUMEN REGION'!AT77</f>
        <v>0</v>
      </c>
      <c r="L76" s="692">
        <f>'RESUMEN REGION'!AU77</f>
        <v>0</v>
      </c>
      <c r="M76" s="693">
        <f>'RESUMEN REGION'!AV77</f>
        <v>0</v>
      </c>
      <c r="N76" s="69"/>
      <c r="O76" s="69"/>
      <c r="P76" s="64" t="str">
        <f t="shared" si="15"/>
        <v/>
      </c>
      <c r="Q76" s="81"/>
      <c r="R76" s="67"/>
      <c r="S76" s="686">
        <f>'RESUMEN REGION'!CX77</f>
        <v>0</v>
      </c>
      <c r="T76" s="686">
        <f>'RESUMEN REGION'!CD77</f>
        <v>0</v>
      </c>
      <c r="U76" s="343" t="str">
        <f t="shared" si="16"/>
        <v/>
      </c>
      <c r="V76" s="81"/>
      <c r="W76" s="81"/>
      <c r="X76" s="399"/>
      <c r="Y76" s="399"/>
      <c r="Z76" s="400" t="str">
        <f t="shared" si="17"/>
        <v/>
      </c>
      <c r="AA76" s="401" t="e">
        <f>+'RESUMEN REGION'!#REF!</f>
        <v>#REF!</v>
      </c>
      <c r="AB76" s="401" t="e">
        <f>+'RESUMEN REGION'!#REF!</f>
        <v>#REF!</v>
      </c>
      <c r="AC76" s="400" t="str">
        <f t="shared" si="18"/>
        <v/>
      </c>
      <c r="AD76" s="81"/>
      <c r="AE76" s="67"/>
      <c r="AF76" s="701" t="str">
        <f t="shared" si="11"/>
        <v/>
      </c>
      <c r="AG76" s="701" t="str">
        <f t="shared" si="12"/>
        <v/>
      </c>
      <c r="AH76" s="344" t="str">
        <f t="shared" si="19"/>
        <v/>
      </c>
      <c r="AI76" s="1042" t="e">
        <f>+IF(AND(C76&lt;=('RESUMEN REGION'!#REF!-2),ISNUMBER(C76)),'SAT RESUMEN REG  (3)'!$BM100,"")</f>
        <v>#REF!</v>
      </c>
      <c r="AJ76" s="1043"/>
      <c r="AK76" s="6"/>
      <c r="AL76" s="6"/>
      <c r="AM76" s="6"/>
      <c r="AN76" s="6"/>
      <c r="AO76" s="6"/>
      <c r="AP76" s="6"/>
      <c r="AQ76" s="6"/>
      <c r="AR76" s="6"/>
      <c r="AS76" s="6"/>
      <c r="AT76" s="6"/>
      <c r="AU76" s="6"/>
      <c r="AV76" s="6"/>
      <c r="AW76" s="6"/>
      <c r="AX76" s="6"/>
      <c r="AY76" s="6"/>
      <c r="AZ76" s="6"/>
      <c r="BA76" s="702">
        <v>7</v>
      </c>
      <c r="BB76" s="702" t="s">
        <v>605</v>
      </c>
      <c r="BC76" s="119">
        <v>2019</v>
      </c>
      <c r="BD76" s="119">
        <v>6</v>
      </c>
      <c r="BE76" s="119">
        <v>5</v>
      </c>
      <c r="BF76" s="441">
        <f t="shared" si="1"/>
        <v>0.83333333333333337</v>
      </c>
      <c r="BG76" s="6"/>
      <c r="BH76" s="6"/>
      <c r="BI76" s="6"/>
      <c r="BJ76" s="6"/>
      <c r="BK76" s="6"/>
      <c r="BL76" s="6"/>
      <c r="BM76" s="6"/>
      <c r="BN76" s="6"/>
    </row>
    <row r="77" spans="1:66" ht="12.75" hidden="1" customHeight="1" x14ac:dyDescent="0.2">
      <c r="A77" s="686">
        <f>'RESUMEN REGION'!A78</f>
        <v>0</v>
      </c>
      <c r="B77" s="686">
        <f>'RESUMEN REGION'!B78</f>
        <v>0</v>
      </c>
      <c r="C77" s="686">
        <f>'RESUMEN REGION'!E78</f>
        <v>0</v>
      </c>
      <c r="D77" s="3">
        <f>+'cuestionario competencia'!$BL$8</f>
        <v>0</v>
      </c>
      <c r="E77" s="3">
        <f>+'cuestionario competencia'!$BL$9</f>
        <v>0</v>
      </c>
      <c r="F77" s="3">
        <f>+'cuestionario competencia'!$BL$10</f>
        <v>0</v>
      </c>
      <c r="G77" s="3">
        <f>+'cuestionario competencia'!$BL$11</f>
        <v>0</v>
      </c>
      <c r="H77" s="65">
        <f t="shared" si="14"/>
        <v>0</v>
      </c>
      <c r="I77" s="689">
        <f>'RESUMEN REGION'!AR78</f>
        <v>0</v>
      </c>
      <c r="J77" s="690">
        <f>'RESUMEN REGION'!AS78</f>
        <v>0</v>
      </c>
      <c r="K77" s="691">
        <f>'RESUMEN REGION'!AT78</f>
        <v>0</v>
      </c>
      <c r="L77" s="692">
        <f>'RESUMEN REGION'!AU78</f>
        <v>0</v>
      </c>
      <c r="M77" s="693">
        <f>'RESUMEN REGION'!AV78</f>
        <v>0</v>
      </c>
      <c r="N77" s="69"/>
      <c r="O77" s="69"/>
      <c r="P77" s="64" t="str">
        <f t="shared" si="15"/>
        <v/>
      </c>
      <c r="Q77" s="81"/>
      <c r="R77" s="67"/>
      <c r="S77" s="686">
        <f>'RESUMEN REGION'!CX78</f>
        <v>0</v>
      </c>
      <c r="T77" s="686">
        <f>'RESUMEN REGION'!CD78</f>
        <v>0</v>
      </c>
      <c r="U77" s="343" t="str">
        <f t="shared" si="16"/>
        <v/>
      </c>
      <c r="V77" s="81"/>
      <c r="W77" s="81"/>
      <c r="X77" s="399"/>
      <c r="Y77" s="399"/>
      <c r="Z77" s="400" t="str">
        <f t="shared" si="17"/>
        <v/>
      </c>
      <c r="AA77" s="401" t="e">
        <f>+'RESUMEN REGION'!#REF!</f>
        <v>#REF!</v>
      </c>
      <c r="AB77" s="401" t="e">
        <f>+'RESUMEN REGION'!#REF!</f>
        <v>#REF!</v>
      </c>
      <c r="AC77" s="400" t="str">
        <f t="shared" si="18"/>
        <v/>
      </c>
      <c r="AD77" s="81"/>
      <c r="AE77" s="67"/>
      <c r="AF77" s="701" t="str">
        <f t="shared" si="11"/>
        <v/>
      </c>
      <c r="AG77" s="701" t="str">
        <f t="shared" si="12"/>
        <v/>
      </c>
      <c r="AH77" s="344" t="str">
        <f t="shared" si="19"/>
        <v/>
      </c>
      <c r="AI77" s="1042" t="e">
        <f>+IF(AND(C77&lt;=('RESUMEN REGION'!#REF!-2),ISNUMBER(C77)),'SAT RESUMEN REG  (3)'!$BM101,"")</f>
        <v>#REF!</v>
      </c>
      <c r="AJ77" s="1043"/>
      <c r="AK77" s="6"/>
      <c r="AL77" s="6"/>
      <c r="AM77" s="6"/>
      <c r="AN77" s="6"/>
      <c r="AO77" s="6"/>
      <c r="AP77" s="6"/>
      <c r="AQ77" s="6"/>
      <c r="AR77" s="6"/>
      <c r="AS77" s="6"/>
      <c r="AT77" s="6"/>
      <c r="AU77" s="6"/>
      <c r="AV77" s="6"/>
      <c r="AW77" s="6"/>
      <c r="AX77" s="6"/>
      <c r="AY77" s="6"/>
      <c r="AZ77" s="6"/>
      <c r="BA77" s="702">
        <v>7</v>
      </c>
      <c r="BB77" s="702" t="s">
        <v>78</v>
      </c>
      <c r="BC77" s="119">
        <v>2004</v>
      </c>
      <c r="BD77" s="119">
        <v>20</v>
      </c>
      <c r="BE77" s="119">
        <v>20</v>
      </c>
      <c r="BF77" s="441">
        <f t="shared" si="1"/>
        <v>1</v>
      </c>
      <c r="BG77" s="6"/>
      <c r="BH77" s="6"/>
      <c r="BI77" s="6"/>
      <c r="BJ77" s="6"/>
      <c r="BK77" s="6"/>
      <c r="BL77" s="6"/>
      <c r="BM77" s="6"/>
      <c r="BN77" s="6"/>
    </row>
    <row r="78" spans="1:66" ht="12.75" hidden="1" customHeight="1" x14ac:dyDescent="0.2">
      <c r="A78" s="686">
        <f>'RESUMEN REGION'!A79</f>
        <v>0</v>
      </c>
      <c r="B78" s="686">
        <f>'RESUMEN REGION'!B79</f>
        <v>0</v>
      </c>
      <c r="C78" s="686">
        <f>'RESUMEN REGION'!E79</f>
        <v>0</v>
      </c>
      <c r="D78" s="3">
        <f>+'cuestionario competencia'!$BM$8</f>
        <v>0</v>
      </c>
      <c r="E78" s="3">
        <f>+'cuestionario competencia'!$BM$9</f>
        <v>0</v>
      </c>
      <c r="F78" s="3">
        <f>+'cuestionario competencia'!$BM$10</f>
        <v>0</v>
      </c>
      <c r="G78" s="3">
        <f>+'cuestionario competencia'!$BM$11</f>
        <v>0</v>
      </c>
      <c r="H78" s="65">
        <f t="shared" si="14"/>
        <v>0</v>
      </c>
      <c r="I78" s="689">
        <f>'RESUMEN REGION'!AR79</f>
        <v>0</v>
      </c>
      <c r="J78" s="690">
        <f>'RESUMEN REGION'!AS79</f>
        <v>0</v>
      </c>
      <c r="K78" s="691">
        <f>'RESUMEN REGION'!AT79</f>
        <v>0</v>
      </c>
      <c r="L78" s="692">
        <f>'RESUMEN REGION'!AU79</f>
        <v>0</v>
      </c>
      <c r="M78" s="693">
        <f>'RESUMEN REGION'!AV79</f>
        <v>0</v>
      </c>
      <c r="N78" s="69"/>
      <c r="O78" s="69"/>
      <c r="P78" s="64" t="str">
        <f t="shared" si="15"/>
        <v/>
      </c>
      <c r="Q78" s="81"/>
      <c r="R78" s="67"/>
      <c r="S78" s="686">
        <f>'RESUMEN REGION'!CX79</f>
        <v>0</v>
      </c>
      <c r="T78" s="686">
        <f>'RESUMEN REGION'!CD79</f>
        <v>0</v>
      </c>
      <c r="U78" s="343" t="str">
        <f t="shared" si="16"/>
        <v/>
      </c>
      <c r="V78" s="81"/>
      <c r="W78" s="81"/>
      <c r="X78" s="399"/>
      <c r="Y78" s="399"/>
      <c r="Z78" s="400" t="str">
        <f t="shared" si="17"/>
        <v/>
      </c>
      <c r="AA78" s="401" t="e">
        <f>+'RESUMEN REGION'!#REF!</f>
        <v>#REF!</v>
      </c>
      <c r="AB78" s="401" t="e">
        <f>+'RESUMEN REGION'!#REF!</f>
        <v>#REF!</v>
      </c>
      <c r="AC78" s="400" t="str">
        <f t="shared" si="18"/>
        <v/>
      </c>
      <c r="AD78" s="81"/>
      <c r="AE78" s="67"/>
      <c r="AF78" s="701" t="str">
        <f t="shared" si="11"/>
        <v/>
      </c>
      <c r="AG78" s="701" t="str">
        <f t="shared" si="12"/>
        <v/>
      </c>
      <c r="AH78" s="344" t="str">
        <f t="shared" si="19"/>
        <v/>
      </c>
      <c r="AI78" s="1042" t="e">
        <f>+IF(AND(C78&lt;=('RESUMEN REGION'!#REF!-2),ISNUMBER(C78)),'SAT RESUMEN REG  (3)'!$BM102,"")</f>
        <v>#REF!</v>
      </c>
      <c r="AJ78" s="1043"/>
      <c r="AK78" s="6"/>
      <c r="AL78" s="6"/>
      <c r="AM78" s="6"/>
      <c r="AN78" s="6"/>
      <c r="AO78" s="6"/>
      <c r="AP78" s="6"/>
      <c r="AQ78" s="6"/>
      <c r="AR78" s="6"/>
      <c r="AS78" s="6"/>
      <c r="AT78" s="6"/>
      <c r="AU78" s="6"/>
      <c r="AV78" s="6"/>
      <c r="AW78" s="6"/>
      <c r="AX78" s="6"/>
      <c r="AY78" s="6"/>
      <c r="AZ78" s="6"/>
      <c r="BA78" s="702">
        <v>7</v>
      </c>
      <c r="BB78" s="702" t="s">
        <v>60</v>
      </c>
      <c r="BC78" s="119">
        <v>2002</v>
      </c>
      <c r="BD78" s="119">
        <v>16</v>
      </c>
      <c r="BE78" s="119">
        <v>16</v>
      </c>
      <c r="BF78" s="441">
        <f t="shared" ref="BF78:BF141" si="20">+IFERROR(BE78/BD78,"")</f>
        <v>1</v>
      </c>
      <c r="BG78" s="6"/>
      <c r="BH78" s="6"/>
      <c r="BI78" s="6"/>
      <c r="BJ78" s="6"/>
      <c r="BK78" s="6"/>
      <c r="BL78" s="6"/>
      <c r="BM78" s="6"/>
      <c r="BN78" s="6"/>
    </row>
    <row r="79" spans="1:66" ht="12.75" hidden="1" customHeight="1" x14ac:dyDescent="0.2">
      <c r="A79" s="686">
        <f>'RESUMEN REGION'!A80</f>
        <v>0</v>
      </c>
      <c r="B79" s="686">
        <f>'RESUMEN REGION'!B80</f>
        <v>0</v>
      </c>
      <c r="C79" s="686">
        <f>'RESUMEN REGION'!E80</f>
        <v>0</v>
      </c>
      <c r="D79" s="3">
        <f>+'cuestionario competencia'!$BN$8</f>
        <v>0</v>
      </c>
      <c r="E79" s="3">
        <f>+'cuestionario competencia'!$BN$9</f>
        <v>0</v>
      </c>
      <c r="F79" s="3">
        <f>+'cuestionario competencia'!$BN$10</f>
        <v>0</v>
      </c>
      <c r="G79" s="3">
        <f>+'cuestionario competencia'!$BN$11</f>
        <v>0</v>
      </c>
      <c r="H79" s="65">
        <f t="shared" si="14"/>
        <v>0</v>
      </c>
      <c r="I79" s="689">
        <f>'RESUMEN REGION'!AR80</f>
        <v>0</v>
      </c>
      <c r="J79" s="690">
        <f>'RESUMEN REGION'!AS80</f>
        <v>0</v>
      </c>
      <c r="K79" s="691">
        <f>'RESUMEN REGION'!AT80</f>
        <v>0</v>
      </c>
      <c r="L79" s="692">
        <f>'RESUMEN REGION'!AU80</f>
        <v>0</v>
      </c>
      <c r="M79" s="693">
        <f>'RESUMEN REGION'!AV80</f>
        <v>0</v>
      </c>
      <c r="N79" s="69"/>
      <c r="O79" s="69"/>
      <c r="P79" s="64" t="str">
        <f t="shared" si="15"/>
        <v/>
      </c>
      <c r="Q79" s="81"/>
      <c r="R79" s="67"/>
      <c r="S79" s="686">
        <f>'RESUMEN REGION'!CX80</f>
        <v>0</v>
      </c>
      <c r="T79" s="686">
        <f>'RESUMEN REGION'!CD80</f>
        <v>0</v>
      </c>
      <c r="U79" s="343" t="str">
        <f t="shared" si="16"/>
        <v/>
      </c>
      <c r="V79" s="81"/>
      <c r="W79" s="81"/>
      <c r="X79" s="399"/>
      <c r="Y79" s="399"/>
      <c r="Z79" s="400" t="str">
        <f t="shared" si="17"/>
        <v/>
      </c>
      <c r="AA79" s="401" t="e">
        <f>+'RESUMEN REGION'!#REF!</f>
        <v>#REF!</v>
      </c>
      <c r="AB79" s="401" t="e">
        <f>+'RESUMEN REGION'!#REF!</f>
        <v>#REF!</v>
      </c>
      <c r="AC79" s="400" t="str">
        <f t="shared" si="18"/>
        <v/>
      </c>
      <c r="AD79" s="81"/>
      <c r="AE79" s="67"/>
      <c r="AF79" s="701" t="str">
        <f t="shared" si="11"/>
        <v/>
      </c>
      <c r="AG79" s="701" t="str">
        <f t="shared" si="12"/>
        <v/>
      </c>
      <c r="AH79" s="344" t="str">
        <f t="shared" si="19"/>
        <v/>
      </c>
      <c r="AI79" s="1042" t="e">
        <f>+IF(AND(C79&lt;=('RESUMEN REGION'!#REF!-2),ISNUMBER(C79)),'SAT RESUMEN REG  (3)'!$BM103,"")</f>
        <v>#REF!</v>
      </c>
      <c r="AJ79" s="1043"/>
      <c r="AK79" s="6"/>
      <c r="AL79" s="6"/>
      <c r="AM79" s="6"/>
      <c r="AN79" s="6"/>
      <c r="AO79" s="6"/>
      <c r="AP79" s="6"/>
      <c r="AQ79" s="6"/>
      <c r="AR79" s="6"/>
      <c r="AS79" s="6"/>
      <c r="AT79" s="6"/>
      <c r="AU79" s="6"/>
      <c r="AV79" s="6"/>
      <c r="AW79" s="6"/>
      <c r="AX79" s="6"/>
      <c r="AY79" s="6"/>
      <c r="AZ79" s="6"/>
      <c r="BA79" s="702">
        <v>7</v>
      </c>
      <c r="BB79" s="702" t="s">
        <v>61</v>
      </c>
      <c r="BC79" s="119">
        <v>2010</v>
      </c>
      <c r="BD79" s="119">
        <v>7</v>
      </c>
      <c r="BE79" s="119">
        <v>7</v>
      </c>
      <c r="BF79" s="441">
        <f t="shared" si="20"/>
        <v>1</v>
      </c>
      <c r="BG79" s="6"/>
      <c r="BH79" s="6"/>
      <c r="BI79" s="6"/>
      <c r="BJ79" s="6"/>
      <c r="BK79" s="6"/>
      <c r="BL79" s="6"/>
      <c r="BM79" s="6"/>
      <c r="BN79" s="6"/>
    </row>
    <row r="80" spans="1:66" ht="12.75" hidden="1" customHeight="1" x14ac:dyDescent="0.2">
      <c r="A80" s="686">
        <f>'RESUMEN REGION'!A81</f>
        <v>0</v>
      </c>
      <c r="B80" s="686">
        <f>'RESUMEN REGION'!B81</f>
        <v>0</v>
      </c>
      <c r="C80" s="686">
        <f>'RESUMEN REGION'!E81</f>
        <v>0</v>
      </c>
      <c r="D80" s="3">
        <f>+'cuestionario competencia'!$BO$8</f>
        <v>0</v>
      </c>
      <c r="E80" s="3">
        <f>+'cuestionario competencia'!$BO$9</f>
        <v>0</v>
      </c>
      <c r="F80" s="3">
        <f>+'cuestionario competencia'!$BO$10</f>
        <v>0</v>
      </c>
      <c r="G80" s="3">
        <f>+'cuestionario competencia'!$BO$11</f>
        <v>0</v>
      </c>
      <c r="H80" s="65">
        <f t="shared" si="14"/>
        <v>0</v>
      </c>
      <c r="I80" s="689">
        <f>'RESUMEN REGION'!AR81</f>
        <v>0</v>
      </c>
      <c r="J80" s="690">
        <f>'RESUMEN REGION'!AS81</f>
        <v>0</v>
      </c>
      <c r="K80" s="691">
        <f>'RESUMEN REGION'!AT81</f>
        <v>0</v>
      </c>
      <c r="L80" s="692">
        <f>'RESUMEN REGION'!AU81</f>
        <v>0</v>
      </c>
      <c r="M80" s="693">
        <f>'RESUMEN REGION'!AV81</f>
        <v>0</v>
      </c>
      <c r="N80" s="69"/>
      <c r="O80" s="69"/>
      <c r="P80" s="64" t="str">
        <f t="shared" si="15"/>
        <v/>
      </c>
      <c r="Q80" s="81"/>
      <c r="R80" s="67"/>
      <c r="S80" s="686">
        <f>'RESUMEN REGION'!CX81</f>
        <v>0</v>
      </c>
      <c r="T80" s="686">
        <f>'RESUMEN REGION'!CD81</f>
        <v>0</v>
      </c>
      <c r="U80" s="343" t="str">
        <f t="shared" si="16"/>
        <v/>
      </c>
      <c r="V80" s="81"/>
      <c r="W80" s="81"/>
      <c r="X80" s="399"/>
      <c r="Y80" s="399"/>
      <c r="Z80" s="400" t="str">
        <f t="shared" si="17"/>
        <v/>
      </c>
      <c r="AA80" s="401" t="e">
        <f>+'RESUMEN REGION'!#REF!</f>
        <v>#REF!</v>
      </c>
      <c r="AB80" s="401" t="e">
        <f>+'RESUMEN REGION'!#REF!</f>
        <v>#REF!</v>
      </c>
      <c r="AC80" s="400" t="str">
        <f t="shared" si="18"/>
        <v/>
      </c>
      <c r="AD80" s="81"/>
      <c r="AE80" s="67"/>
      <c r="AF80" s="701" t="str">
        <f t="shared" si="11"/>
        <v/>
      </c>
      <c r="AG80" s="701" t="str">
        <f t="shared" si="12"/>
        <v/>
      </c>
      <c r="AH80" s="344" t="str">
        <f t="shared" si="19"/>
        <v/>
      </c>
      <c r="AI80" s="1042" t="e">
        <f>+IF(AND(C80&lt;=('RESUMEN REGION'!#REF!-2),ISNUMBER(C80)),'SAT RESUMEN REG  (3)'!$BM104,"")</f>
        <v>#REF!</v>
      </c>
      <c r="AJ80" s="1043"/>
      <c r="AK80" s="6"/>
      <c r="AL80" s="6"/>
      <c r="AM80" s="6"/>
      <c r="AN80" s="6"/>
      <c r="AO80" s="6"/>
      <c r="AP80" s="6"/>
      <c r="AQ80" s="6"/>
      <c r="AR80" s="6"/>
      <c r="AS80" s="6"/>
      <c r="AT80" s="6"/>
      <c r="AU80" s="6"/>
      <c r="AV80" s="6"/>
      <c r="AW80" s="6"/>
      <c r="AX80" s="6"/>
      <c r="AY80" s="6"/>
      <c r="AZ80" s="6"/>
      <c r="BA80" s="702">
        <v>7</v>
      </c>
      <c r="BB80" s="702" t="s">
        <v>74</v>
      </c>
      <c r="BC80" s="119">
        <v>2017</v>
      </c>
      <c r="BD80" s="119">
        <v>7</v>
      </c>
      <c r="BE80" s="119">
        <v>7</v>
      </c>
      <c r="BF80" s="441">
        <f t="shared" si="20"/>
        <v>1</v>
      </c>
      <c r="BG80" s="6"/>
      <c r="BH80" s="6"/>
      <c r="BI80" s="6"/>
      <c r="BJ80" s="6"/>
      <c r="BK80" s="6"/>
      <c r="BL80" s="6"/>
      <c r="BM80" s="6"/>
      <c r="BN80" s="6"/>
    </row>
    <row r="81" spans="1:66" ht="12.75" hidden="1" customHeight="1" x14ac:dyDescent="0.2">
      <c r="A81" s="686">
        <f>'RESUMEN REGION'!A82</f>
        <v>0</v>
      </c>
      <c r="B81" s="686">
        <f>'RESUMEN REGION'!B82</f>
        <v>0</v>
      </c>
      <c r="C81" s="686">
        <f>'RESUMEN REGION'!E82</f>
        <v>0</v>
      </c>
      <c r="D81" s="3">
        <f>+'cuestionario competencia'!$BO$8</f>
        <v>0</v>
      </c>
      <c r="E81" s="3">
        <f>+'cuestionario competencia'!$BO$9</f>
        <v>0</v>
      </c>
      <c r="F81" s="3">
        <f>+'cuestionario competencia'!$BO$10</f>
        <v>0</v>
      </c>
      <c r="G81" s="3">
        <f>+'cuestionario competencia'!$BO$11</f>
        <v>0</v>
      </c>
      <c r="H81" s="65"/>
      <c r="I81" s="689">
        <f>'RESUMEN REGION'!AR82</f>
        <v>0</v>
      </c>
      <c r="J81" s="690">
        <f>'RESUMEN REGION'!AS82</f>
        <v>0</v>
      </c>
      <c r="K81" s="691">
        <f>'RESUMEN REGION'!AT82</f>
        <v>0</v>
      </c>
      <c r="L81" s="692">
        <f>'RESUMEN REGION'!AU82</f>
        <v>0</v>
      </c>
      <c r="M81" s="693">
        <f>'RESUMEN REGION'!AV82</f>
        <v>0</v>
      </c>
      <c r="N81" s="69"/>
      <c r="O81" s="69"/>
      <c r="P81" s="64"/>
      <c r="Q81" s="81"/>
      <c r="R81" s="67"/>
      <c r="S81" s="686">
        <f>'RESUMEN REGION'!CX82</f>
        <v>0</v>
      </c>
      <c r="T81" s="686">
        <f>'RESUMEN REGION'!CD82</f>
        <v>0</v>
      </c>
      <c r="U81" s="343"/>
      <c r="V81" s="81"/>
      <c r="W81" s="81"/>
      <c r="X81" s="68"/>
      <c r="Y81" s="68"/>
      <c r="Z81" s="342"/>
      <c r="AA81" s="69"/>
      <c r="AB81" s="69"/>
      <c r="AC81" s="342"/>
      <c r="AD81" s="81"/>
      <c r="AE81" s="67"/>
      <c r="AF81" s="3"/>
      <c r="AG81" s="3"/>
      <c r="AH81" s="344"/>
      <c r="AI81" s="898"/>
      <c r="AJ81" s="899"/>
      <c r="AK81" s="6"/>
      <c r="AL81" s="6"/>
      <c r="AM81" s="6"/>
      <c r="AN81" s="6"/>
      <c r="AO81" s="6"/>
      <c r="AP81" s="6"/>
      <c r="AQ81" s="6"/>
      <c r="AR81" s="6"/>
      <c r="AS81" s="6"/>
      <c r="AT81" s="6"/>
      <c r="AU81" s="6"/>
      <c r="AV81" s="6"/>
      <c r="AW81" s="6"/>
      <c r="AX81" s="6"/>
      <c r="AY81" s="6"/>
      <c r="AZ81" s="6"/>
      <c r="BA81" s="702">
        <v>7</v>
      </c>
      <c r="BB81" s="702" t="s">
        <v>65</v>
      </c>
      <c r="BC81" s="119">
        <v>2007</v>
      </c>
      <c r="BD81" s="119">
        <v>35</v>
      </c>
      <c r="BE81" s="119">
        <v>35</v>
      </c>
      <c r="BF81" s="441">
        <f t="shared" si="20"/>
        <v>1</v>
      </c>
      <c r="BG81" s="6"/>
      <c r="BH81" s="6"/>
      <c r="BI81" s="6"/>
      <c r="BJ81" s="6"/>
      <c r="BK81" s="6"/>
      <c r="BL81" s="6"/>
      <c r="BM81" s="6"/>
      <c r="BN81" s="6"/>
    </row>
    <row r="82" spans="1:66" ht="12.75" hidden="1" customHeight="1" x14ac:dyDescent="0.2">
      <c r="A82" s="686">
        <f>'RESUMEN REGION'!A83</f>
        <v>0</v>
      </c>
      <c r="B82" s="686">
        <f>'RESUMEN REGION'!B83</f>
        <v>0</v>
      </c>
      <c r="C82" s="686">
        <f>'RESUMEN REGION'!E83</f>
        <v>0</v>
      </c>
      <c r="D82" s="3">
        <f>+'cuestionario competencia'!$BO$8</f>
        <v>0</v>
      </c>
      <c r="E82" s="3">
        <f>+'cuestionario competencia'!$BO$9</f>
        <v>0</v>
      </c>
      <c r="F82" s="3">
        <f>+'cuestionario competencia'!$BO$10</f>
        <v>0</v>
      </c>
      <c r="G82" s="3">
        <f>+'cuestionario competencia'!$BO$11</f>
        <v>0</v>
      </c>
      <c r="H82" s="65"/>
      <c r="I82" s="689">
        <f>'RESUMEN REGION'!AR83</f>
        <v>0</v>
      </c>
      <c r="J82" s="690">
        <f>'RESUMEN REGION'!AS83</f>
        <v>0</v>
      </c>
      <c r="K82" s="691">
        <f>'RESUMEN REGION'!AT83</f>
        <v>0</v>
      </c>
      <c r="L82" s="692">
        <f>'RESUMEN REGION'!AU83</f>
        <v>0</v>
      </c>
      <c r="M82" s="693">
        <f>'RESUMEN REGION'!AV83</f>
        <v>0</v>
      </c>
      <c r="N82" s="69"/>
      <c r="O82" s="69"/>
      <c r="P82" s="64"/>
      <c r="Q82" s="81"/>
      <c r="R82" s="67"/>
      <c r="S82" s="686">
        <f>'RESUMEN REGION'!CX83</f>
        <v>0</v>
      </c>
      <c r="T82" s="686">
        <f>'RESUMEN REGION'!CD83</f>
        <v>0</v>
      </c>
      <c r="U82" s="343"/>
      <c r="V82" s="81"/>
      <c r="W82" s="81"/>
      <c r="X82" s="68"/>
      <c r="Y82" s="68"/>
      <c r="Z82" s="342"/>
      <c r="AA82" s="69"/>
      <c r="AB82" s="69"/>
      <c r="AC82" s="342"/>
      <c r="AD82" s="81"/>
      <c r="AE82" s="67"/>
      <c r="AF82" s="3"/>
      <c r="AG82" s="3"/>
      <c r="AH82" s="344"/>
      <c r="AI82" s="898"/>
      <c r="AJ82" s="899"/>
      <c r="AK82" s="6"/>
      <c r="AL82" s="6"/>
      <c r="AM82" s="6"/>
      <c r="AN82" s="6"/>
      <c r="AO82" s="6"/>
      <c r="AP82" s="6"/>
      <c r="AQ82" s="6"/>
      <c r="AR82" s="6"/>
      <c r="AS82" s="6"/>
      <c r="AT82" s="6"/>
      <c r="AU82" s="6"/>
      <c r="AV82" s="6"/>
      <c r="AW82" s="6"/>
      <c r="AX82" s="6"/>
      <c r="AY82" s="6"/>
      <c r="AZ82" s="6"/>
      <c r="BA82" s="702">
        <v>7</v>
      </c>
      <c r="BB82" s="702" t="s">
        <v>67</v>
      </c>
      <c r="BC82" s="119">
        <v>2017</v>
      </c>
      <c r="BD82" s="119">
        <v>9</v>
      </c>
      <c r="BE82" s="119">
        <v>9</v>
      </c>
      <c r="BF82" s="441">
        <f t="shared" si="20"/>
        <v>1</v>
      </c>
      <c r="BG82" s="6"/>
      <c r="BH82" s="6"/>
      <c r="BI82" s="6"/>
      <c r="BJ82" s="6"/>
      <c r="BK82" s="6"/>
      <c r="BL82" s="6"/>
      <c r="BM82" s="6"/>
      <c r="BN82" s="6"/>
    </row>
    <row r="83" spans="1:66" ht="12.75" hidden="1" customHeight="1" x14ac:dyDescent="0.2">
      <c r="A83" s="686">
        <f>'RESUMEN REGION'!A183</f>
        <v>0</v>
      </c>
      <c r="B83" s="686">
        <f>'RESUMEN REGION'!B183</f>
        <v>0</v>
      </c>
      <c r="C83" s="686">
        <f>'RESUMEN REGION'!E183</f>
        <v>0</v>
      </c>
      <c r="D83" s="3">
        <f>+'cuestionario competencia'!$BO$8</f>
        <v>0</v>
      </c>
      <c r="E83" s="3">
        <f>+'cuestionario competencia'!$BO$9</f>
        <v>0</v>
      </c>
      <c r="F83" s="3">
        <f>+'cuestionario competencia'!$BO$10</f>
        <v>0</v>
      </c>
      <c r="G83" s="3">
        <f>+'cuestionario competencia'!$BO$11</f>
        <v>0</v>
      </c>
      <c r="H83" s="65"/>
      <c r="I83" s="689">
        <f>'RESUMEN REGION'!AR183</f>
        <v>0</v>
      </c>
      <c r="J83" s="690">
        <f>'RESUMEN REGION'!AS183</f>
        <v>0</v>
      </c>
      <c r="K83" s="691">
        <f>'RESUMEN REGION'!AT183</f>
        <v>0</v>
      </c>
      <c r="L83" s="692">
        <f>'RESUMEN REGION'!AU183</f>
        <v>0</v>
      </c>
      <c r="M83" s="693">
        <f>'RESUMEN REGION'!AV183</f>
        <v>0</v>
      </c>
      <c r="N83" s="69"/>
      <c r="O83" s="69"/>
      <c r="P83" s="64"/>
      <c r="Q83" s="81"/>
      <c r="R83" s="67"/>
      <c r="S83" s="686">
        <f>'RESUMEN REGION'!CX183</f>
        <v>0</v>
      </c>
      <c r="T83" s="686">
        <f>'RESUMEN REGION'!CD183</f>
        <v>0</v>
      </c>
      <c r="U83" s="343"/>
      <c r="V83" s="81"/>
      <c r="W83" s="81"/>
      <c r="X83" s="68"/>
      <c r="Y83" s="68"/>
      <c r="Z83" s="342"/>
      <c r="AA83" s="69"/>
      <c r="AB83" s="69"/>
      <c r="AC83" s="342"/>
      <c r="AD83" s="81"/>
      <c r="AE83" s="67"/>
      <c r="AF83" s="3"/>
      <c r="AG83" s="3"/>
      <c r="AH83" s="344"/>
      <c r="AI83" s="898"/>
      <c r="AJ83" s="899"/>
      <c r="AK83" s="6"/>
      <c r="AL83" s="6"/>
      <c r="AM83" s="6"/>
      <c r="AN83" s="6"/>
      <c r="AO83" s="6"/>
      <c r="AP83" s="6"/>
      <c r="AQ83" s="6"/>
      <c r="AR83" s="6"/>
      <c r="AS83" s="6"/>
      <c r="AT83" s="6"/>
      <c r="AU83" s="6"/>
      <c r="AV83" s="6"/>
      <c r="AW83" s="6"/>
      <c r="AX83" s="6"/>
      <c r="AY83" s="6"/>
      <c r="AZ83" s="6"/>
      <c r="BA83" s="702">
        <v>7</v>
      </c>
      <c r="BB83" s="702" t="s">
        <v>68</v>
      </c>
      <c r="BC83" s="119">
        <v>2010</v>
      </c>
      <c r="BD83" s="119">
        <v>5</v>
      </c>
      <c r="BE83" s="119">
        <v>5</v>
      </c>
      <c r="BF83" s="441">
        <f t="shared" si="20"/>
        <v>1</v>
      </c>
      <c r="BG83" s="6"/>
      <c r="BH83" s="6"/>
      <c r="BI83" s="6"/>
      <c r="BJ83" s="6"/>
      <c r="BK83" s="6"/>
      <c r="BL83" s="6"/>
      <c r="BM83" s="6"/>
      <c r="BN83" s="6"/>
    </row>
    <row r="84" spans="1:66" x14ac:dyDescent="0.2">
      <c r="A84" s="66" t="s">
        <v>349</v>
      </c>
      <c r="B84" s="66" t="s">
        <v>349</v>
      </c>
      <c r="C84" s="66" t="s">
        <v>349</v>
      </c>
      <c r="D84" s="66" t="s">
        <v>349</v>
      </c>
      <c r="E84" s="66" t="s">
        <v>349</v>
      </c>
      <c r="F84" s="66" t="s">
        <v>349</v>
      </c>
      <c r="G84" s="66" t="s">
        <v>349</v>
      </c>
      <c r="H84" s="80" t="s">
        <v>349</v>
      </c>
      <c r="I84" s="80" t="s">
        <v>349</v>
      </c>
      <c r="J84" s="80" t="s">
        <v>349</v>
      </c>
      <c r="K84" s="80" t="s">
        <v>349</v>
      </c>
      <c r="L84" s="80" t="s">
        <v>349</v>
      </c>
      <c r="M84" s="80" t="s">
        <v>349</v>
      </c>
      <c r="N84" s="80" t="s">
        <v>349</v>
      </c>
      <c r="O84" s="80" t="s">
        <v>349</v>
      </c>
      <c r="P84" s="80" t="s">
        <v>349</v>
      </c>
      <c r="Q84" s="80" t="s">
        <v>349</v>
      </c>
      <c r="R84" s="80" t="s">
        <v>349</v>
      </c>
      <c r="S84" s="80" t="s">
        <v>349</v>
      </c>
      <c r="T84" s="80" t="s">
        <v>349</v>
      </c>
      <c r="U84" s="80" t="s">
        <v>349</v>
      </c>
      <c r="V84" s="80" t="s">
        <v>349</v>
      </c>
      <c r="W84" s="80" t="s">
        <v>349</v>
      </c>
      <c r="X84" s="80" t="s">
        <v>349</v>
      </c>
      <c r="Y84" s="80" t="s">
        <v>349</v>
      </c>
      <c r="Z84" s="80" t="s">
        <v>349</v>
      </c>
      <c r="AA84" s="80" t="s">
        <v>349</v>
      </c>
      <c r="AB84" s="80" t="s">
        <v>349</v>
      </c>
      <c r="AC84" s="80" t="s">
        <v>349</v>
      </c>
      <c r="AD84" s="80" t="s">
        <v>349</v>
      </c>
      <c r="AE84" s="80" t="s">
        <v>349</v>
      </c>
      <c r="AF84" s="66" t="s">
        <v>349</v>
      </c>
      <c r="AG84" s="66" t="s">
        <v>349</v>
      </c>
      <c r="AH84" s="66" t="s">
        <v>349</v>
      </c>
      <c r="AI84" s="1038" t="s">
        <v>349</v>
      </c>
      <c r="AJ84" s="1039"/>
      <c r="AK84" s="66" t="s">
        <v>349</v>
      </c>
      <c r="AL84" s="6"/>
      <c r="AM84" s="6"/>
      <c r="AN84" s="6"/>
      <c r="AO84" s="6"/>
      <c r="AP84" s="6"/>
      <c r="AQ84" s="6"/>
      <c r="AR84" s="6"/>
      <c r="AS84" s="6"/>
      <c r="AT84" s="6"/>
      <c r="AU84" s="6"/>
      <c r="AV84" s="6"/>
      <c r="AW84" s="6"/>
      <c r="AX84" s="6"/>
      <c r="AY84" s="6"/>
      <c r="AZ84" s="6"/>
      <c r="BA84" s="702">
        <v>7</v>
      </c>
      <c r="BB84" s="702" t="s">
        <v>72</v>
      </c>
      <c r="BC84" s="119">
        <v>2008</v>
      </c>
      <c r="BD84" s="119">
        <v>12</v>
      </c>
      <c r="BE84" s="119">
        <v>12</v>
      </c>
      <c r="BF84" s="441">
        <f t="shared" si="20"/>
        <v>1</v>
      </c>
      <c r="BG84" s="6"/>
      <c r="BH84" s="6"/>
      <c r="BI84" s="6"/>
      <c r="BJ84" s="6"/>
      <c r="BK84" s="6"/>
      <c r="BL84" s="6"/>
      <c r="BM84" s="6"/>
      <c r="BN84" s="6"/>
    </row>
    <row r="85" spans="1:66"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02">
        <v>7</v>
      </c>
      <c r="BB85" s="702" t="s">
        <v>606</v>
      </c>
      <c r="BC85" s="119">
        <v>2019</v>
      </c>
      <c r="BD85" s="119">
        <v>6</v>
      </c>
      <c r="BE85" s="119">
        <v>6</v>
      </c>
      <c r="BF85" s="441">
        <f t="shared" si="20"/>
        <v>1</v>
      </c>
      <c r="BG85" s="6"/>
      <c r="BH85" s="6"/>
      <c r="BI85" s="6"/>
      <c r="BJ85" s="6"/>
      <c r="BK85" s="6"/>
      <c r="BL85" s="6"/>
      <c r="BM85" s="6"/>
      <c r="BN85" s="6"/>
    </row>
    <row r="86" spans="1:66"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02">
        <v>7</v>
      </c>
      <c r="BB86" s="702" t="s">
        <v>76</v>
      </c>
      <c r="BC86" s="119">
        <v>2015</v>
      </c>
      <c r="BD86" s="119">
        <v>9</v>
      </c>
      <c r="BE86" s="119">
        <v>9</v>
      </c>
      <c r="BF86" s="441">
        <f t="shared" si="20"/>
        <v>1</v>
      </c>
      <c r="BG86" s="6"/>
      <c r="BH86" s="6"/>
      <c r="BI86" s="6"/>
      <c r="BJ86" s="6"/>
      <c r="BK86" s="6"/>
      <c r="BL86" s="6"/>
      <c r="BM86" s="6"/>
      <c r="BN86" s="6"/>
    </row>
    <row r="87" spans="1:66"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02">
        <v>7</v>
      </c>
      <c r="BB87" s="702" t="s">
        <v>77</v>
      </c>
      <c r="BC87" s="119">
        <v>2009</v>
      </c>
      <c r="BD87" s="119">
        <v>10</v>
      </c>
      <c r="BE87" s="119">
        <v>10</v>
      </c>
      <c r="BF87" s="441">
        <f t="shared" si="20"/>
        <v>1</v>
      </c>
      <c r="BG87" s="6"/>
      <c r="BH87" s="6"/>
      <c r="BI87" s="6"/>
      <c r="BJ87" s="6"/>
      <c r="BK87" s="6"/>
      <c r="BL87" s="6"/>
      <c r="BM87" s="6"/>
      <c r="BN87" s="6"/>
    </row>
    <row r="88" spans="1:66"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02">
        <v>7</v>
      </c>
      <c r="BB88" s="702" t="s">
        <v>81</v>
      </c>
      <c r="BC88" s="119">
        <v>2017</v>
      </c>
      <c r="BD88" s="119">
        <v>7</v>
      </c>
      <c r="BE88" s="119">
        <v>7</v>
      </c>
      <c r="BF88" s="441">
        <f t="shared" si="20"/>
        <v>1</v>
      </c>
      <c r="BG88" s="6"/>
      <c r="BH88" s="6"/>
      <c r="BI88" s="6"/>
      <c r="BJ88" s="6"/>
      <c r="BK88" s="6"/>
      <c r="BL88" s="6"/>
      <c r="BM88" s="6"/>
      <c r="BN88" s="6"/>
    </row>
    <row r="89" spans="1:66"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02">
        <v>7</v>
      </c>
      <c r="BB89" s="702" t="s">
        <v>69</v>
      </c>
      <c r="BC89" s="119">
        <v>2017</v>
      </c>
      <c r="BD89" s="119">
        <v>8</v>
      </c>
      <c r="BE89" s="119">
        <v>8</v>
      </c>
      <c r="BF89" s="441">
        <f t="shared" si="20"/>
        <v>1</v>
      </c>
      <c r="BG89" s="6"/>
      <c r="BH89" s="6"/>
      <c r="BI89" s="6"/>
      <c r="BJ89" s="6"/>
      <c r="BK89" s="6"/>
      <c r="BL89" s="6"/>
      <c r="BM89" s="6"/>
      <c r="BN89" s="6"/>
    </row>
    <row r="90" spans="1:66"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02">
        <v>7</v>
      </c>
      <c r="BB90" s="702" t="s">
        <v>62</v>
      </c>
      <c r="BC90" s="119">
        <v>2008</v>
      </c>
      <c r="BD90" s="119">
        <v>13</v>
      </c>
      <c r="BE90" s="119">
        <v>13</v>
      </c>
      <c r="BF90" s="441">
        <f t="shared" si="20"/>
        <v>1</v>
      </c>
      <c r="BG90" s="6"/>
      <c r="BH90" s="6"/>
      <c r="BI90" s="6"/>
      <c r="BJ90" s="6"/>
      <c r="BK90" s="6"/>
      <c r="BL90" s="6"/>
      <c r="BM90" s="6"/>
      <c r="BN90" s="6"/>
    </row>
    <row r="91" spans="1:66"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02">
        <v>7</v>
      </c>
      <c r="BB91" s="702" t="s">
        <v>70</v>
      </c>
      <c r="BC91" s="119">
        <v>2004</v>
      </c>
      <c r="BD91" s="119">
        <v>25</v>
      </c>
      <c r="BE91" s="119">
        <v>25</v>
      </c>
      <c r="BF91" s="441">
        <f t="shared" si="20"/>
        <v>1</v>
      </c>
      <c r="BG91" s="6"/>
      <c r="BH91" s="6"/>
      <c r="BI91" s="6"/>
      <c r="BJ91" s="6"/>
      <c r="BK91" s="6"/>
      <c r="BL91" s="6"/>
      <c r="BM91" s="6"/>
      <c r="BN91" s="6"/>
    </row>
    <row r="92" spans="1:66"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02">
        <v>7</v>
      </c>
      <c r="BB92" s="702" t="s">
        <v>73</v>
      </c>
      <c r="BC92" s="119">
        <v>2008</v>
      </c>
      <c r="BD92" s="119">
        <v>12</v>
      </c>
      <c r="BE92" s="119">
        <v>12</v>
      </c>
      <c r="BF92" s="441">
        <f t="shared" si="20"/>
        <v>1</v>
      </c>
      <c r="BG92" s="6"/>
      <c r="BH92" s="6"/>
      <c r="BI92" s="6"/>
      <c r="BJ92" s="6"/>
      <c r="BK92" s="6"/>
      <c r="BL92" s="6"/>
      <c r="BM92" s="6"/>
      <c r="BN92" s="6"/>
    </row>
    <row r="93" spans="1:66"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02">
        <v>7</v>
      </c>
      <c r="BB93" s="702" t="s">
        <v>75</v>
      </c>
      <c r="BC93" s="119">
        <v>2007</v>
      </c>
      <c r="BD93" s="119">
        <v>16</v>
      </c>
      <c r="BE93" s="119">
        <v>16</v>
      </c>
      <c r="BF93" s="441">
        <f t="shared" si="20"/>
        <v>1</v>
      </c>
      <c r="BG93" s="6"/>
      <c r="BH93" s="6"/>
      <c r="BI93" s="6"/>
      <c r="BJ93" s="6"/>
      <c r="BK93" s="6"/>
      <c r="BL93" s="6"/>
      <c r="BM93" s="6"/>
      <c r="BN93" s="6"/>
    </row>
    <row r="94" spans="1:66"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02">
        <v>7</v>
      </c>
      <c r="BB94" s="702" t="s">
        <v>79</v>
      </c>
      <c r="BC94" s="119">
        <v>2008</v>
      </c>
      <c r="BD94" s="119">
        <v>8</v>
      </c>
      <c r="BE94" s="119">
        <v>8</v>
      </c>
      <c r="BF94" s="441">
        <f t="shared" si="20"/>
        <v>1</v>
      </c>
      <c r="BG94" s="6"/>
      <c r="BH94" s="6"/>
      <c r="BI94" s="6"/>
      <c r="BJ94" s="6"/>
      <c r="BK94" s="6"/>
      <c r="BL94" s="6"/>
      <c r="BM94" s="6"/>
      <c r="BN94" s="6"/>
    </row>
    <row r="95" spans="1:66"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02">
        <v>7</v>
      </c>
      <c r="BB95" s="702" t="s">
        <v>82</v>
      </c>
      <c r="BC95" s="119">
        <v>2007</v>
      </c>
      <c r="BD95" s="119">
        <v>11</v>
      </c>
      <c r="BE95" s="119">
        <v>11</v>
      </c>
      <c r="BF95" s="441">
        <f t="shared" si="20"/>
        <v>1</v>
      </c>
      <c r="BG95" s="6"/>
      <c r="BH95" s="6"/>
      <c r="BI95" s="6"/>
      <c r="BJ95" s="6"/>
      <c r="BK95" s="6"/>
      <c r="BL95" s="6"/>
      <c r="BM95" s="6"/>
      <c r="BN95" s="6"/>
    </row>
    <row r="96" spans="1:66"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02">
        <v>7</v>
      </c>
      <c r="BB96" s="702" t="s">
        <v>83</v>
      </c>
      <c r="BC96" s="119">
        <v>2004</v>
      </c>
      <c r="BD96" s="119">
        <v>8</v>
      </c>
      <c r="BE96" s="119">
        <v>8</v>
      </c>
      <c r="BF96" s="441">
        <f t="shared" si="20"/>
        <v>1</v>
      </c>
      <c r="BG96" s="6"/>
      <c r="BH96" s="6"/>
      <c r="BI96" s="6"/>
      <c r="BJ96" s="6"/>
      <c r="BK96" s="6"/>
      <c r="BL96" s="6"/>
      <c r="BM96" s="6"/>
      <c r="BN96" s="6"/>
    </row>
    <row r="97" spans="1:66"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02">
        <v>8</v>
      </c>
      <c r="BB97" s="702" t="s">
        <v>91</v>
      </c>
      <c r="BC97" s="119">
        <v>2000</v>
      </c>
      <c r="BD97" s="119">
        <v>22</v>
      </c>
      <c r="BE97" s="119">
        <v>22</v>
      </c>
      <c r="BF97" s="441">
        <f t="shared" si="20"/>
        <v>1</v>
      </c>
      <c r="BG97" s="6"/>
      <c r="BH97" s="6"/>
      <c r="BI97" s="6"/>
      <c r="BJ97" s="6"/>
      <c r="BK97" s="6"/>
      <c r="BL97" s="6"/>
      <c r="BM97" s="6"/>
      <c r="BN97" s="6"/>
    </row>
    <row r="98" spans="1:66"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02">
        <v>8</v>
      </c>
      <c r="BB98" s="702" t="s">
        <v>92</v>
      </c>
      <c r="BC98" s="119">
        <v>2004</v>
      </c>
      <c r="BD98" s="119">
        <v>21</v>
      </c>
      <c r="BE98" s="119">
        <v>21</v>
      </c>
      <c r="BF98" s="441">
        <f t="shared" si="20"/>
        <v>1</v>
      </c>
      <c r="BG98" s="6"/>
      <c r="BH98" s="6"/>
      <c r="BI98" s="6"/>
      <c r="BJ98" s="6"/>
      <c r="BK98" s="6"/>
      <c r="BL98" s="6"/>
      <c r="BM98" s="6"/>
      <c r="BN98" s="6"/>
    </row>
    <row r="99" spans="1:66"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02">
        <v>8</v>
      </c>
      <c r="BB99" s="702" t="s">
        <v>94</v>
      </c>
      <c r="BC99" s="119">
        <v>2002</v>
      </c>
      <c r="BD99" s="119">
        <v>10</v>
      </c>
      <c r="BE99" s="119">
        <v>10</v>
      </c>
      <c r="BF99" s="441">
        <f t="shared" si="20"/>
        <v>1</v>
      </c>
      <c r="BG99" s="6"/>
      <c r="BH99" s="6"/>
      <c r="BI99" s="6"/>
      <c r="BJ99" s="6"/>
      <c r="BK99" s="6"/>
      <c r="BL99" s="6"/>
      <c r="BM99" s="6"/>
      <c r="BN99" s="6"/>
    </row>
    <row r="100" spans="1:66"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02">
        <v>8</v>
      </c>
      <c r="BB100" s="702" t="s">
        <v>99</v>
      </c>
      <c r="BC100" s="119">
        <v>2007</v>
      </c>
      <c r="BD100" s="119">
        <v>14</v>
      </c>
      <c r="BE100" s="119">
        <v>14</v>
      </c>
      <c r="BF100" s="441">
        <f t="shared" si="20"/>
        <v>1</v>
      </c>
      <c r="BG100" s="6"/>
      <c r="BH100" s="6"/>
      <c r="BI100" s="6"/>
      <c r="BJ100" s="6"/>
      <c r="BK100" s="6"/>
      <c r="BL100" s="6"/>
      <c r="BM100" s="6"/>
      <c r="BN100" s="6"/>
    </row>
    <row r="101" spans="1:66"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02">
        <v>8</v>
      </c>
      <c r="BB101" s="702" t="s">
        <v>102</v>
      </c>
      <c r="BC101" s="119">
        <v>2004</v>
      </c>
      <c r="BD101" s="119">
        <v>10</v>
      </c>
      <c r="BE101" s="119">
        <v>10</v>
      </c>
      <c r="BF101" s="441">
        <f t="shared" si="20"/>
        <v>1</v>
      </c>
      <c r="BG101" s="6"/>
      <c r="BH101" s="6"/>
      <c r="BI101" s="6"/>
      <c r="BJ101" s="6"/>
      <c r="BK101" s="6"/>
      <c r="BL101" s="6"/>
      <c r="BM101" s="6"/>
      <c r="BN101" s="6"/>
    </row>
    <row r="102" spans="1:66"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02">
        <v>8</v>
      </c>
      <c r="BB102" s="702" t="s">
        <v>105</v>
      </c>
      <c r="BC102" s="119">
        <v>2007</v>
      </c>
      <c r="BD102" s="119">
        <v>15</v>
      </c>
      <c r="BE102" s="119">
        <v>15</v>
      </c>
      <c r="BF102" s="441">
        <f t="shared" si="20"/>
        <v>1</v>
      </c>
      <c r="BG102" s="6"/>
      <c r="BH102" s="6"/>
      <c r="BI102" s="6"/>
      <c r="BJ102" s="6"/>
      <c r="BK102" s="6"/>
      <c r="BL102" s="6"/>
      <c r="BM102" s="6"/>
      <c r="BN102" s="6"/>
    </row>
    <row r="103" spans="1:66"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02">
        <v>8</v>
      </c>
      <c r="BB103" s="702" t="s">
        <v>107</v>
      </c>
      <c r="BC103" s="119">
        <v>1999</v>
      </c>
      <c r="BD103" s="119">
        <v>29</v>
      </c>
      <c r="BE103" s="119">
        <v>29</v>
      </c>
      <c r="BF103" s="441">
        <f t="shared" si="20"/>
        <v>1</v>
      </c>
      <c r="BG103" s="6"/>
      <c r="BH103" s="6"/>
      <c r="BI103" s="6"/>
      <c r="BJ103" s="6"/>
      <c r="BK103" s="6"/>
      <c r="BL103" s="6"/>
      <c r="BM103" s="6"/>
      <c r="BN103" s="6"/>
    </row>
    <row r="104" spans="1:66"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02">
        <v>8</v>
      </c>
      <c r="BB104" s="702" t="s">
        <v>108</v>
      </c>
      <c r="BC104" s="119">
        <v>2008</v>
      </c>
      <c r="BD104" s="119">
        <v>18</v>
      </c>
      <c r="BE104" s="119">
        <v>18</v>
      </c>
      <c r="BF104" s="441">
        <f t="shared" si="20"/>
        <v>1</v>
      </c>
      <c r="BG104" s="6"/>
      <c r="BH104" s="6"/>
      <c r="BI104" s="6"/>
      <c r="BJ104" s="6"/>
      <c r="BK104" s="6"/>
      <c r="BL104" s="6"/>
      <c r="BM104" s="6"/>
      <c r="BN104" s="6"/>
    </row>
    <row r="105" spans="1:66"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02">
        <v>8</v>
      </c>
      <c r="BB105" s="702" t="s">
        <v>95</v>
      </c>
      <c r="BC105" s="119">
        <v>1999</v>
      </c>
      <c r="BD105" s="119">
        <v>8</v>
      </c>
      <c r="BE105" s="119">
        <v>8</v>
      </c>
      <c r="BF105" s="441">
        <f t="shared" si="20"/>
        <v>1</v>
      </c>
      <c r="BG105" s="6"/>
      <c r="BH105" s="6"/>
      <c r="BI105" s="6"/>
      <c r="BJ105" s="6"/>
      <c r="BK105" s="6"/>
      <c r="BL105" s="6"/>
      <c r="BM105" s="6"/>
      <c r="BN105" s="6"/>
    </row>
    <row r="106" spans="1:66"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02">
        <v>8</v>
      </c>
      <c r="BB106" s="702" t="s">
        <v>97</v>
      </c>
      <c r="BC106" s="119">
        <v>2002</v>
      </c>
      <c r="BD106" s="119">
        <v>10</v>
      </c>
      <c r="BE106" s="119">
        <v>10</v>
      </c>
      <c r="BF106" s="441">
        <f t="shared" si="20"/>
        <v>1</v>
      </c>
      <c r="BG106" s="6"/>
      <c r="BH106" s="6"/>
      <c r="BI106" s="6"/>
      <c r="BJ106" s="6"/>
      <c r="BK106" s="6"/>
      <c r="BL106" s="6"/>
      <c r="BM106" s="6"/>
      <c r="BN106" s="6"/>
    </row>
    <row r="107" spans="1:66"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02">
        <v>8</v>
      </c>
      <c r="BB107" s="702" t="s">
        <v>84</v>
      </c>
      <c r="BC107" s="119">
        <v>2007</v>
      </c>
      <c r="BD107" s="119">
        <v>12</v>
      </c>
      <c r="BE107" s="119">
        <v>12</v>
      </c>
      <c r="BF107" s="441">
        <f t="shared" si="20"/>
        <v>1</v>
      </c>
      <c r="BG107" s="6"/>
      <c r="BH107" s="6"/>
      <c r="BI107" s="6"/>
      <c r="BJ107" s="6"/>
      <c r="BK107" s="6"/>
      <c r="BL107" s="6"/>
      <c r="BM107" s="6"/>
      <c r="BN107" s="6"/>
    </row>
    <row r="108" spans="1:66"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02">
        <v>8</v>
      </c>
      <c r="BB108" s="702" t="s">
        <v>86</v>
      </c>
      <c r="BC108" s="119">
        <v>2007</v>
      </c>
      <c r="BD108" s="119">
        <v>10</v>
      </c>
      <c r="BE108" s="119">
        <v>10</v>
      </c>
      <c r="BF108" s="441">
        <f t="shared" si="20"/>
        <v>1</v>
      </c>
      <c r="BG108" s="6"/>
      <c r="BH108" s="6"/>
      <c r="BI108" s="6"/>
      <c r="BJ108" s="6"/>
      <c r="BK108" s="6"/>
      <c r="BL108" s="6"/>
      <c r="BM108" s="6"/>
      <c r="BN108" s="6"/>
    </row>
    <row r="109" spans="1:66"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02">
        <v>8</v>
      </c>
      <c r="BB109" s="702" t="s">
        <v>93</v>
      </c>
      <c r="BC109" s="119">
        <v>2015</v>
      </c>
      <c r="BD109" s="119">
        <v>9</v>
      </c>
      <c r="BE109" s="119">
        <v>9</v>
      </c>
      <c r="BF109" s="441">
        <f t="shared" si="20"/>
        <v>1</v>
      </c>
      <c r="BG109" s="6"/>
      <c r="BH109" s="6"/>
      <c r="BI109" s="6"/>
      <c r="BJ109" s="6"/>
      <c r="BK109" s="6"/>
      <c r="BL109" s="6"/>
      <c r="BM109" s="6"/>
      <c r="BN109" s="6"/>
    </row>
    <row r="110" spans="1:66"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02">
        <v>8</v>
      </c>
      <c r="BB110" s="702" t="s">
        <v>98</v>
      </c>
      <c r="BC110" s="119">
        <v>2004</v>
      </c>
      <c r="BD110" s="119">
        <v>20</v>
      </c>
      <c r="BE110" s="119">
        <v>20</v>
      </c>
      <c r="BF110" s="441">
        <f t="shared" si="20"/>
        <v>1</v>
      </c>
      <c r="BG110" s="6"/>
      <c r="BH110" s="6"/>
      <c r="BI110" s="6"/>
      <c r="BJ110" s="6"/>
      <c r="BK110" s="6"/>
      <c r="BL110" s="6"/>
      <c r="BM110" s="6"/>
      <c r="BN110" s="6"/>
    </row>
    <row r="111" spans="1:66"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02">
        <v>8</v>
      </c>
      <c r="BB111" s="702" t="s">
        <v>85</v>
      </c>
      <c r="BC111" s="119">
        <v>2017</v>
      </c>
      <c r="BD111" s="119">
        <v>7</v>
      </c>
      <c r="BE111" s="119">
        <v>7</v>
      </c>
      <c r="BF111" s="441">
        <f t="shared" si="20"/>
        <v>1</v>
      </c>
      <c r="BG111" s="6"/>
      <c r="BH111" s="6"/>
      <c r="BI111" s="6"/>
      <c r="BJ111" s="6"/>
      <c r="BK111" s="6"/>
      <c r="BL111" s="6"/>
      <c r="BM111" s="6"/>
      <c r="BN111" s="6"/>
    </row>
    <row r="112" spans="1:66"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02">
        <v>8</v>
      </c>
      <c r="BB112" s="702" t="s">
        <v>96</v>
      </c>
      <c r="BC112" s="119">
        <v>2015</v>
      </c>
      <c r="BD112" s="119">
        <v>8</v>
      </c>
      <c r="BE112" s="119">
        <v>8</v>
      </c>
      <c r="BF112" s="441">
        <f t="shared" si="20"/>
        <v>1</v>
      </c>
      <c r="BG112" s="6"/>
      <c r="BH112" s="6"/>
      <c r="BI112" s="6"/>
      <c r="BJ112" s="6"/>
      <c r="BK112" s="6"/>
      <c r="BL112" s="6"/>
      <c r="BM112" s="6"/>
      <c r="BN112" s="6"/>
    </row>
    <row r="113" spans="1:66"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02">
        <v>8</v>
      </c>
      <c r="BB113" s="702" t="s">
        <v>100</v>
      </c>
      <c r="BC113" s="119">
        <v>2008</v>
      </c>
      <c r="BD113" s="119">
        <v>7</v>
      </c>
      <c r="BE113" s="119">
        <v>7</v>
      </c>
      <c r="BF113" s="441">
        <f t="shared" si="20"/>
        <v>1</v>
      </c>
      <c r="BG113" s="6"/>
      <c r="BH113" s="6"/>
      <c r="BI113" s="6"/>
      <c r="BJ113" s="6"/>
      <c r="BK113" s="6"/>
      <c r="BL113" s="6"/>
      <c r="BM113" s="6"/>
      <c r="BN113" s="6"/>
    </row>
    <row r="114" spans="1:66"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02">
        <v>8</v>
      </c>
      <c r="BB114" s="702" t="s">
        <v>106</v>
      </c>
      <c r="BC114" s="119">
        <v>2015</v>
      </c>
      <c r="BD114" s="119">
        <v>7</v>
      </c>
      <c r="BE114" s="119">
        <v>7</v>
      </c>
      <c r="BF114" s="441">
        <f t="shared" si="20"/>
        <v>1</v>
      </c>
      <c r="BG114" s="6"/>
      <c r="BH114" s="6"/>
      <c r="BI114" s="6"/>
      <c r="BJ114" s="6"/>
      <c r="BK114" s="6"/>
      <c r="BL114" s="6"/>
      <c r="BM114" s="6"/>
      <c r="BN114" s="6"/>
    </row>
    <row r="115" spans="1:66"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02">
        <v>9</v>
      </c>
      <c r="BB115" s="702" t="s">
        <v>607</v>
      </c>
      <c r="BC115" s="119">
        <v>2006</v>
      </c>
      <c r="BD115" s="119">
        <v>15</v>
      </c>
      <c r="BE115" s="119">
        <v>15</v>
      </c>
      <c r="BF115" s="441">
        <f t="shared" si="20"/>
        <v>1</v>
      </c>
      <c r="BG115" s="6"/>
      <c r="BH115" s="6"/>
      <c r="BI115" s="6"/>
      <c r="BJ115" s="6"/>
      <c r="BK115" s="6"/>
      <c r="BL115" s="6"/>
      <c r="BM115" s="6"/>
      <c r="BN115" s="6"/>
    </row>
    <row r="116" spans="1:66"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02">
        <v>9</v>
      </c>
      <c r="BB116" s="702" t="s">
        <v>608</v>
      </c>
      <c r="BC116" s="119">
        <v>2006</v>
      </c>
      <c r="BD116" s="119">
        <v>20</v>
      </c>
      <c r="BE116" s="119">
        <v>20</v>
      </c>
      <c r="BF116" s="441">
        <f t="shared" si="20"/>
        <v>1</v>
      </c>
      <c r="BG116" s="6"/>
      <c r="BH116" s="6"/>
      <c r="BI116" s="6"/>
      <c r="BJ116" s="6"/>
      <c r="BK116" s="6"/>
      <c r="BL116" s="6"/>
      <c r="BM116" s="6"/>
      <c r="BN116" s="6"/>
    </row>
    <row r="117" spans="1:66"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02">
        <v>9</v>
      </c>
      <c r="BB117" s="702" t="s">
        <v>110</v>
      </c>
      <c r="BC117" s="119">
        <v>2004</v>
      </c>
      <c r="BD117" s="119">
        <v>6</v>
      </c>
      <c r="BE117" s="119">
        <v>6</v>
      </c>
      <c r="BF117" s="441">
        <f t="shared" si="20"/>
        <v>1</v>
      </c>
      <c r="BG117" s="6"/>
      <c r="BH117" s="6"/>
      <c r="BI117" s="6"/>
      <c r="BJ117" s="6"/>
      <c r="BK117" s="6"/>
      <c r="BL117" s="6"/>
      <c r="BM117" s="6"/>
      <c r="BN117" s="6"/>
    </row>
    <row r="118" spans="1:66"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02">
        <v>9</v>
      </c>
      <c r="BB118" s="702" t="s">
        <v>111</v>
      </c>
      <c r="BC118" s="119">
        <v>2010</v>
      </c>
      <c r="BD118" s="119">
        <v>11</v>
      </c>
      <c r="BE118" s="119">
        <v>11</v>
      </c>
      <c r="BF118" s="441">
        <f t="shared" si="20"/>
        <v>1</v>
      </c>
      <c r="BG118" s="6"/>
      <c r="BH118" s="6"/>
      <c r="BI118" s="6"/>
      <c r="BJ118" s="6"/>
      <c r="BK118" s="6"/>
      <c r="BL118" s="6"/>
      <c r="BM118" s="6"/>
      <c r="BN118" s="6"/>
    </row>
    <row r="119" spans="1:66"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02">
        <v>9</v>
      </c>
      <c r="BB119" s="702" t="s">
        <v>112</v>
      </c>
      <c r="BC119" s="119">
        <v>2004</v>
      </c>
      <c r="BD119" s="119">
        <v>14</v>
      </c>
      <c r="BE119" s="119">
        <v>14</v>
      </c>
      <c r="BF119" s="441">
        <f t="shared" si="20"/>
        <v>1</v>
      </c>
      <c r="BG119" s="6"/>
      <c r="BH119" s="6"/>
      <c r="BI119" s="6"/>
      <c r="BJ119" s="6"/>
      <c r="BK119" s="6"/>
      <c r="BL119" s="6"/>
      <c r="BM119" s="6"/>
      <c r="BN119" s="6"/>
    </row>
    <row r="120" spans="1:66"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02">
        <v>9</v>
      </c>
      <c r="BB120" s="702" t="s">
        <v>113</v>
      </c>
      <c r="BC120" s="119">
        <v>2017</v>
      </c>
      <c r="BD120" s="119">
        <v>11</v>
      </c>
      <c r="BE120" s="119">
        <v>9</v>
      </c>
      <c r="BF120" s="441">
        <f t="shared" si="20"/>
        <v>0.81818181818181823</v>
      </c>
      <c r="BG120" s="6"/>
      <c r="BH120" s="6"/>
      <c r="BI120" s="6"/>
      <c r="BJ120" s="6"/>
      <c r="BK120" s="6"/>
      <c r="BL120" s="6"/>
      <c r="BM120" s="6"/>
      <c r="BN120" s="6"/>
    </row>
    <row r="121" spans="1:66"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02">
        <v>9</v>
      </c>
      <c r="BB121" s="702" t="s">
        <v>114</v>
      </c>
      <c r="BC121" s="119">
        <v>2010</v>
      </c>
      <c r="BD121" s="119">
        <v>16</v>
      </c>
      <c r="BE121" s="119">
        <v>16</v>
      </c>
      <c r="BF121" s="441">
        <f t="shared" si="20"/>
        <v>1</v>
      </c>
      <c r="BG121" s="6"/>
      <c r="BH121" s="6"/>
      <c r="BI121" s="6"/>
      <c r="BJ121" s="6"/>
      <c r="BK121" s="6"/>
      <c r="BL121" s="6"/>
      <c r="BM121" s="6"/>
      <c r="BN121" s="6"/>
    </row>
    <row r="122" spans="1:66"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02">
        <v>9</v>
      </c>
      <c r="BB122" s="702" t="s">
        <v>115</v>
      </c>
      <c r="BC122" s="119">
        <v>2004</v>
      </c>
      <c r="BD122" s="119">
        <v>10</v>
      </c>
      <c r="BE122" s="119">
        <v>10</v>
      </c>
      <c r="BF122" s="441">
        <f t="shared" si="20"/>
        <v>1</v>
      </c>
      <c r="BG122" s="6"/>
      <c r="BH122" s="6"/>
      <c r="BI122" s="6"/>
      <c r="BJ122" s="6"/>
      <c r="BK122" s="6"/>
      <c r="BL122" s="6"/>
      <c r="BM122" s="6"/>
      <c r="BN122" s="6"/>
    </row>
    <row r="123" spans="1:66"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02">
        <v>9</v>
      </c>
      <c r="BB123" s="702" t="s">
        <v>116</v>
      </c>
      <c r="BC123" s="119">
        <v>2015</v>
      </c>
      <c r="BD123" s="119">
        <v>22</v>
      </c>
      <c r="BE123" s="119">
        <v>22</v>
      </c>
      <c r="BF123" s="441">
        <f t="shared" si="20"/>
        <v>1</v>
      </c>
      <c r="BG123" s="6"/>
      <c r="BH123" s="6"/>
      <c r="BI123" s="6"/>
      <c r="BJ123" s="6"/>
      <c r="BK123" s="6"/>
      <c r="BL123" s="6"/>
      <c r="BM123" s="6"/>
      <c r="BN123" s="6"/>
    </row>
    <row r="124" spans="1:66"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702">
        <v>9</v>
      </c>
      <c r="BB124" s="702" t="s">
        <v>117</v>
      </c>
      <c r="BC124" s="119">
        <v>2015</v>
      </c>
      <c r="BD124" s="119">
        <v>9</v>
      </c>
      <c r="BE124" s="119">
        <v>9</v>
      </c>
      <c r="BF124" s="441">
        <f t="shared" si="20"/>
        <v>1</v>
      </c>
      <c r="BG124" s="6"/>
      <c r="BH124" s="6"/>
      <c r="BI124" s="6"/>
      <c r="BJ124" s="6"/>
      <c r="BK124" s="6"/>
      <c r="BL124" s="6"/>
      <c r="BM124" s="6"/>
      <c r="BN124" s="6"/>
    </row>
    <row r="125" spans="1:66"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702">
        <v>9</v>
      </c>
      <c r="BB125" s="702" t="s">
        <v>609</v>
      </c>
      <c r="BC125" s="119">
        <v>2019</v>
      </c>
      <c r="BD125" s="119">
        <v>9</v>
      </c>
      <c r="BE125" s="119">
        <v>9</v>
      </c>
      <c r="BF125" s="441">
        <f t="shared" si="20"/>
        <v>1</v>
      </c>
      <c r="BG125" s="6"/>
      <c r="BH125" s="6"/>
      <c r="BI125" s="6"/>
      <c r="BJ125" s="6"/>
      <c r="BK125" s="6"/>
      <c r="BL125" s="6"/>
      <c r="BM125" s="6"/>
      <c r="BN125" s="6"/>
    </row>
    <row r="126" spans="1:66"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702">
        <v>9</v>
      </c>
      <c r="BB126" s="702" t="s">
        <v>118</v>
      </c>
      <c r="BC126" s="119">
        <v>2010</v>
      </c>
      <c r="BD126" s="119">
        <v>14</v>
      </c>
      <c r="BE126" s="119">
        <v>13</v>
      </c>
      <c r="BF126" s="441">
        <f t="shared" si="20"/>
        <v>0.9285714285714286</v>
      </c>
      <c r="BG126" s="6"/>
      <c r="BH126" s="6"/>
      <c r="BI126" s="6"/>
      <c r="BJ126" s="6"/>
      <c r="BK126" s="6"/>
      <c r="BL126" s="6"/>
      <c r="BM126" s="6"/>
      <c r="BN126" s="6"/>
    </row>
    <row r="127" spans="1:66"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702">
        <v>9</v>
      </c>
      <c r="BB127" s="702" t="s">
        <v>123</v>
      </c>
      <c r="BC127" s="119">
        <v>2015</v>
      </c>
      <c r="BD127" s="119">
        <v>17</v>
      </c>
      <c r="BE127" s="119">
        <v>17</v>
      </c>
      <c r="BF127" s="441">
        <f t="shared" si="20"/>
        <v>1</v>
      </c>
      <c r="BG127" s="6"/>
      <c r="BH127" s="6"/>
      <c r="BI127" s="6"/>
      <c r="BJ127" s="6"/>
      <c r="BK127" s="6"/>
      <c r="BL127" s="6"/>
      <c r="BM127" s="6"/>
      <c r="BN127" s="6"/>
    </row>
    <row r="128" spans="1:66"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702">
        <v>9</v>
      </c>
      <c r="BB128" s="702" t="s">
        <v>124</v>
      </c>
      <c r="BC128" s="119">
        <v>2002</v>
      </c>
      <c r="BD128" s="119">
        <v>22</v>
      </c>
      <c r="BE128" s="119">
        <v>22</v>
      </c>
      <c r="BF128" s="441">
        <f t="shared" si="20"/>
        <v>1</v>
      </c>
      <c r="BG128" s="6"/>
      <c r="BH128" s="6"/>
      <c r="BI128" s="6"/>
      <c r="BJ128" s="6"/>
      <c r="BK128" s="6"/>
      <c r="BL128" s="6"/>
      <c r="BM128" s="6"/>
      <c r="BN128" s="6"/>
    </row>
    <row r="129" spans="1:66"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702">
        <v>9</v>
      </c>
      <c r="BB129" s="702" t="s">
        <v>109</v>
      </c>
      <c r="BC129" s="119">
        <v>2015</v>
      </c>
      <c r="BD129" s="119">
        <v>11</v>
      </c>
      <c r="BE129" s="119">
        <v>11</v>
      </c>
      <c r="BF129" s="441">
        <f t="shared" si="20"/>
        <v>1</v>
      </c>
      <c r="BG129" s="6"/>
      <c r="BH129" s="6"/>
      <c r="BI129" s="6"/>
      <c r="BJ129" s="6"/>
      <c r="BK129" s="6"/>
      <c r="BL129" s="6"/>
      <c r="BM129" s="6"/>
      <c r="BN129" s="6"/>
    </row>
    <row r="130" spans="1:66"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702">
        <v>9</v>
      </c>
      <c r="BB130" s="702" t="s">
        <v>121</v>
      </c>
      <c r="BC130" s="119">
        <v>2015</v>
      </c>
      <c r="BD130" s="119">
        <v>10</v>
      </c>
      <c r="BE130" s="119">
        <v>10</v>
      </c>
      <c r="BF130" s="441">
        <f t="shared" si="20"/>
        <v>1</v>
      </c>
      <c r="BG130" s="6"/>
      <c r="BH130" s="6"/>
      <c r="BI130" s="6"/>
      <c r="BJ130" s="6"/>
      <c r="BK130" s="6"/>
      <c r="BL130" s="6"/>
      <c r="BM130" s="6"/>
      <c r="BN130" s="6"/>
    </row>
    <row r="131" spans="1:66"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702">
        <v>9</v>
      </c>
      <c r="BB131" s="702" t="s">
        <v>122</v>
      </c>
      <c r="BC131" s="119">
        <v>2004</v>
      </c>
      <c r="BD131" s="119">
        <v>13</v>
      </c>
      <c r="BE131" s="119">
        <v>13</v>
      </c>
      <c r="BF131" s="441">
        <f t="shared" si="20"/>
        <v>1</v>
      </c>
      <c r="BG131" s="6"/>
      <c r="BH131" s="6"/>
      <c r="BI131" s="6"/>
      <c r="BJ131" s="6"/>
      <c r="BK131" s="6"/>
      <c r="BL131" s="6"/>
      <c r="BM131" s="6"/>
      <c r="BN131" s="6"/>
    </row>
    <row r="132" spans="1:66"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702">
        <v>10</v>
      </c>
      <c r="BB132" s="702" t="s">
        <v>129</v>
      </c>
      <c r="BC132" s="119">
        <v>2002</v>
      </c>
      <c r="BD132" s="119">
        <v>40</v>
      </c>
      <c r="BE132" s="119">
        <v>40</v>
      </c>
      <c r="BF132" s="441">
        <f t="shared" si="20"/>
        <v>1</v>
      </c>
      <c r="BG132" s="6"/>
      <c r="BH132" s="6"/>
      <c r="BI132" s="6"/>
      <c r="BJ132" s="6"/>
      <c r="BK132" s="6"/>
      <c r="BL132" s="6"/>
      <c r="BM132" s="6"/>
      <c r="BN132" s="6"/>
    </row>
    <row r="133" spans="1:66"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702">
        <v>10</v>
      </c>
      <c r="BB133" s="702" t="s">
        <v>125</v>
      </c>
      <c r="BC133" s="119">
        <v>2015</v>
      </c>
      <c r="BD133" s="119">
        <v>6</v>
      </c>
      <c r="BE133" s="119">
        <v>6</v>
      </c>
      <c r="BF133" s="441">
        <f t="shared" si="20"/>
        <v>1</v>
      </c>
      <c r="BG133" s="6"/>
      <c r="BH133" s="6"/>
      <c r="BI133" s="6"/>
      <c r="BJ133" s="6"/>
      <c r="BK133" s="6"/>
      <c r="BL133" s="6"/>
      <c r="BM133" s="6"/>
      <c r="BN133" s="6"/>
    </row>
    <row r="134" spans="1:66"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702">
        <v>10</v>
      </c>
      <c r="BB134" s="702" t="s">
        <v>126</v>
      </c>
      <c r="BC134" s="119">
        <v>2015</v>
      </c>
      <c r="BD134" s="119">
        <v>9</v>
      </c>
      <c r="BE134" s="119">
        <v>9</v>
      </c>
      <c r="BF134" s="441">
        <f t="shared" si="20"/>
        <v>1</v>
      </c>
      <c r="BG134" s="6"/>
      <c r="BH134" s="6"/>
      <c r="BI134" s="6"/>
      <c r="BJ134" s="6"/>
      <c r="BK134" s="6"/>
      <c r="BL134" s="6"/>
      <c r="BM134" s="6"/>
      <c r="BN134" s="6"/>
    </row>
    <row r="135" spans="1:66"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702">
        <v>10</v>
      </c>
      <c r="BB135" s="702" t="s">
        <v>127</v>
      </c>
      <c r="BC135" s="119">
        <v>2015</v>
      </c>
      <c r="BD135" s="119">
        <v>6</v>
      </c>
      <c r="BE135" s="119">
        <v>6</v>
      </c>
      <c r="BF135" s="441">
        <f t="shared" si="20"/>
        <v>1</v>
      </c>
      <c r="BG135" s="6"/>
      <c r="BH135" s="6"/>
      <c r="BI135" s="6"/>
      <c r="BJ135" s="6"/>
      <c r="BK135" s="6"/>
      <c r="BL135" s="6"/>
      <c r="BM135" s="6"/>
      <c r="BN135" s="6"/>
    </row>
    <row r="136" spans="1:66"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702">
        <v>10</v>
      </c>
      <c r="BB136" s="702" t="s">
        <v>610</v>
      </c>
      <c r="BC136" s="119">
        <v>2019</v>
      </c>
      <c r="BD136" s="119">
        <v>7</v>
      </c>
      <c r="BE136" s="119">
        <v>7</v>
      </c>
      <c r="BF136" s="441">
        <f t="shared" si="20"/>
        <v>1</v>
      </c>
      <c r="BG136" s="6"/>
      <c r="BH136" s="6"/>
      <c r="BI136" s="6"/>
      <c r="BJ136" s="6"/>
      <c r="BK136" s="6"/>
      <c r="BL136" s="6"/>
      <c r="BM136" s="6"/>
      <c r="BN136" s="6"/>
    </row>
    <row r="137" spans="1:66"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702">
        <v>10</v>
      </c>
      <c r="BB137" s="702" t="s">
        <v>128</v>
      </c>
      <c r="BC137" s="119">
        <v>2004</v>
      </c>
      <c r="BD137" s="119">
        <v>29</v>
      </c>
      <c r="BE137" s="119">
        <v>25</v>
      </c>
      <c r="BF137" s="441">
        <f t="shared" si="20"/>
        <v>0.86206896551724133</v>
      </c>
      <c r="BG137" s="6"/>
      <c r="BH137" s="6"/>
      <c r="BI137" s="6"/>
      <c r="BJ137" s="6"/>
      <c r="BK137" s="6"/>
      <c r="BL137" s="6"/>
      <c r="BM137" s="6"/>
      <c r="BN137" s="6"/>
    </row>
    <row r="138" spans="1:66"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702">
        <v>10</v>
      </c>
      <c r="BB138" s="702" t="s">
        <v>130</v>
      </c>
      <c r="BC138" s="119">
        <v>2008</v>
      </c>
      <c r="BD138" s="119">
        <v>8</v>
      </c>
      <c r="BE138" s="119">
        <v>8</v>
      </c>
      <c r="BF138" s="441">
        <f t="shared" si="20"/>
        <v>1</v>
      </c>
      <c r="BG138" s="6"/>
      <c r="BH138" s="6"/>
      <c r="BI138" s="6"/>
      <c r="BJ138" s="6"/>
      <c r="BK138" s="6"/>
      <c r="BL138" s="6"/>
      <c r="BM138" s="6"/>
      <c r="BN138" s="6"/>
    </row>
    <row r="139" spans="1:66"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02">
        <v>11</v>
      </c>
      <c r="BB139" s="702" t="s">
        <v>133</v>
      </c>
      <c r="BC139" s="119">
        <v>2015</v>
      </c>
      <c r="BD139" s="119">
        <v>12</v>
      </c>
      <c r="BE139" s="119">
        <v>12</v>
      </c>
      <c r="BF139" s="441">
        <f t="shared" si="20"/>
        <v>1</v>
      </c>
      <c r="BG139" s="6"/>
      <c r="BH139" s="6"/>
      <c r="BI139" s="6"/>
      <c r="BJ139" s="6"/>
      <c r="BK139" s="6"/>
      <c r="BL139" s="6"/>
      <c r="BM139" s="6"/>
      <c r="BN139" s="6"/>
    </row>
    <row r="140" spans="1:66"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02">
        <v>11</v>
      </c>
      <c r="BB140" s="702" t="s">
        <v>131</v>
      </c>
      <c r="BC140" s="119">
        <v>2008</v>
      </c>
      <c r="BD140" s="119">
        <v>8</v>
      </c>
      <c r="BE140" s="119">
        <v>8</v>
      </c>
      <c r="BF140" s="441">
        <f t="shared" si="20"/>
        <v>1</v>
      </c>
      <c r="BG140" s="6"/>
      <c r="BH140" s="6"/>
      <c r="BI140" s="6"/>
      <c r="BJ140" s="6"/>
      <c r="BK140" s="6"/>
      <c r="BL140" s="6"/>
      <c r="BM140" s="6"/>
      <c r="BN140" s="6"/>
    </row>
    <row r="141" spans="1:66"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02">
        <v>11</v>
      </c>
      <c r="BB141" s="702" t="s">
        <v>132</v>
      </c>
      <c r="BC141" s="119">
        <v>2015</v>
      </c>
      <c r="BD141" s="119">
        <v>1</v>
      </c>
      <c r="BE141" s="119">
        <v>1</v>
      </c>
      <c r="BF141" s="441">
        <f t="shared" si="20"/>
        <v>1</v>
      </c>
      <c r="BG141" s="6"/>
      <c r="BH141" s="6"/>
      <c r="BI141" s="6"/>
      <c r="BJ141" s="6"/>
      <c r="BK141" s="6"/>
      <c r="BL141" s="6"/>
      <c r="BM141" s="6"/>
      <c r="BN141" s="6"/>
    </row>
    <row r="142" spans="1:66"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02">
        <v>12</v>
      </c>
      <c r="BB142" s="702" t="s">
        <v>136</v>
      </c>
      <c r="BC142" s="119">
        <v>1999</v>
      </c>
      <c r="BD142" s="119">
        <v>27</v>
      </c>
      <c r="BE142" s="119">
        <v>26</v>
      </c>
      <c r="BF142" s="441">
        <f t="shared" ref="BF142:BF199" si="21">+IFERROR(BE142/BD142,"")</f>
        <v>0.96296296296296291</v>
      </c>
      <c r="BG142" s="6"/>
      <c r="BH142" s="6"/>
      <c r="BI142" s="6"/>
      <c r="BJ142" s="6"/>
      <c r="BK142" s="6"/>
      <c r="BL142" s="6"/>
      <c r="BM142" s="6"/>
      <c r="BN142" s="6"/>
    </row>
    <row r="143" spans="1:66"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02">
        <v>12</v>
      </c>
      <c r="BB143" s="702" t="s">
        <v>135</v>
      </c>
      <c r="BC143" s="119">
        <v>2015</v>
      </c>
      <c r="BD143" s="119">
        <v>2</v>
      </c>
      <c r="BE143" s="119">
        <v>2</v>
      </c>
      <c r="BF143" s="441">
        <f t="shared" si="21"/>
        <v>1</v>
      </c>
      <c r="BG143" s="6"/>
      <c r="BH143" s="6"/>
      <c r="BI143" s="6"/>
      <c r="BJ143" s="6"/>
      <c r="BK143" s="6"/>
      <c r="BL143" s="6"/>
      <c r="BM143" s="6"/>
      <c r="BN143" s="6"/>
    </row>
    <row r="144" spans="1:66"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02">
        <v>12</v>
      </c>
      <c r="BB144" s="702" t="s">
        <v>134</v>
      </c>
      <c r="BC144" s="119">
        <v>2008</v>
      </c>
      <c r="BD144" s="119">
        <v>7</v>
      </c>
      <c r="BE144" s="119">
        <v>7</v>
      </c>
      <c r="BF144" s="441">
        <f t="shared" si="21"/>
        <v>1</v>
      </c>
      <c r="BG144" s="6"/>
      <c r="BH144" s="6"/>
      <c r="BI144" s="6"/>
      <c r="BJ144" s="6"/>
      <c r="BK144" s="6"/>
      <c r="BL144" s="6"/>
      <c r="BM144" s="6"/>
      <c r="BN144" s="6"/>
    </row>
    <row r="145" spans="1:66"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02">
        <v>13</v>
      </c>
      <c r="BB145" s="702" t="s">
        <v>179</v>
      </c>
      <c r="BC145" s="119">
        <v>2015</v>
      </c>
      <c r="BD145" s="119">
        <v>22</v>
      </c>
      <c r="BE145" s="119">
        <v>22</v>
      </c>
      <c r="BF145" s="441">
        <f t="shared" si="21"/>
        <v>1</v>
      </c>
      <c r="BG145" s="6"/>
      <c r="BH145" s="6"/>
      <c r="BI145" s="6"/>
      <c r="BJ145" s="6"/>
      <c r="BK145" s="6"/>
      <c r="BL145" s="6"/>
      <c r="BM145" s="6"/>
      <c r="BN145" s="6"/>
    </row>
    <row r="146" spans="1:66"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02">
        <v>13</v>
      </c>
      <c r="BB146" s="702" t="s">
        <v>138</v>
      </c>
      <c r="BC146" s="119">
        <v>2008</v>
      </c>
      <c r="BD146" s="119">
        <v>9</v>
      </c>
      <c r="BE146" s="119">
        <v>9</v>
      </c>
      <c r="BF146" s="441">
        <f t="shared" si="21"/>
        <v>1</v>
      </c>
      <c r="BG146" s="6"/>
      <c r="BH146" s="6"/>
      <c r="BI146" s="6"/>
      <c r="BJ146" s="6"/>
      <c r="BK146" s="6"/>
      <c r="BL146" s="6"/>
      <c r="BM146" s="6"/>
      <c r="BN146" s="6"/>
    </row>
    <row r="147" spans="1:66"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03">
        <v>13</v>
      </c>
      <c r="BB147" s="703" t="s">
        <v>139</v>
      </c>
      <c r="BC147" s="119">
        <v>2002</v>
      </c>
      <c r="BD147" s="119">
        <v>21</v>
      </c>
      <c r="BE147" s="119">
        <v>21</v>
      </c>
      <c r="BF147" s="441">
        <f t="shared" si="21"/>
        <v>1</v>
      </c>
      <c r="BG147" s="6"/>
      <c r="BH147" s="6"/>
      <c r="BI147" s="6"/>
      <c r="BJ147" s="6"/>
      <c r="BK147" s="6"/>
      <c r="BL147" s="6"/>
      <c r="BM147" s="6"/>
      <c r="BN147" s="6"/>
    </row>
    <row r="148" spans="1:66"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03">
        <v>13</v>
      </c>
      <c r="BB148" s="703" t="s">
        <v>142</v>
      </c>
      <c r="BC148" s="119">
        <v>2010</v>
      </c>
      <c r="BD148" s="119">
        <v>10</v>
      </c>
      <c r="BE148" s="119">
        <v>10</v>
      </c>
      <c r="BF148" s="441">
        <f t="shared" si="21"/>
        <v>1</v>
      </c>
      <c r="BG148" s="6"/>
      <c r="BH148" s="6"/>
      <c r="BI148" s="6"/>
      <c r="BJ148" s="6"/>
      <c r="BK148" s="6"/>
      <c r="BL148" s="6"/>
      <c r="BM148" s="6"/>
      <c r="BN148" s="6"/>
    </row>
    <row r="149" spans="1:66"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03">
        <v>13</v>
      </c>
      <c r="BB149" s="703" t="s">
        <v>144</v>
      </c>
      <c r="BC149" s="119">
        <v>2004</v>
      </c>
      <c r="BD149" s="119">
        <v>16</v>
      </c>
      <c r="BE149" s="119">
        <v>16</v>
      </c>
      <c r="BF149" s="441">
        <f t="shared" si="21"/>
        <v>1</v>
      </c>
      <c r="BG149" s="6"/>
      <c r="BH149" s="6"/>
      <c r="BI149" s="6"/>
      <c r="BJ149" s="6"/>
      <c r="BK149" s="6"/>
      <c r="BL149" s="6"/>
      <c r="BM149" s="6"/>
      <c r="BN149" s="6"/>
    </row>
    <row r="150" spans="1:66"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02">
        <v>13</v>
      </c>
      <c r="BB150" s="702" t="s">
        <v>146</v>
      </c>
      <c r="BC150" s="119">
        <v>1998</v>
      </c>
      <c r="BD150" s="119">
        <v>20</v>
      </c>
      <c r="BE150" s="119">
        <v>20</v>
      </c>
      <c r="BF150" s="441">
        <f t="shared" si="21"/>
        <v>1</v>
      </c>
      <c r="BG150" s="6"/>
      <c r="BH150" s="6"/>
      <c r="BI150" s="6"/>
      <c r="BJ150" s="6"/>
      <c r="BK150" s="6"/>
      <c r="BL150" s="6"/>
      <c r="BM150" s="6"/>
      <c r="BN150" s="6"/>
    </row>
    <row r="151" spans="1:66"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02">
        <v>13</v>
      </c>
      <c r="BB151" s="702" t="s">
        <v>147</v>
      </c>
      <c r="BC151" s="119">
        <v>2007</v>
      </c>
      <c r="BD151" s="119">
        <v>7</v>
      </c>
      <c r="BE151" s="119">
        <v>7</v>
      </c>
      <c r="BF151" s="441">
        <f t="shared" si="21"/>
        <v>1</v>
      </c>
      <c r="BG151" s="6"/>
      <c r="BH151" s="6"/>
      <c r="BI151" s="6"/>
      <c r="BJ151" s="6"/>
      <c r="BK151" s="6"/>
      <c r="BL151" s="6"/>
      <c r="BM151" s="6"/>
      <c r="BN151" s="6"/>
    </row>
    <row r="152" spans="1:66"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02">
        <v>13</v>
      </c>
      <c r="BB152" s="702" t="s">
        <v>611</v>
      </c>
      <c r="BC152" s="119">
        <v>2007</v>
      </c>
      <c r="BD152" s="119">
        <v>21</v>
      </c>
      <c r="BE152" s="119">
        <v>21</v>
      </c>
      <c r="BF152" s="441">
        <f t="shared" si="21"/>
        <v>1</v>
      </c>
      <c r="BG152" s="6"/>
      <c r="BH152" s="6"/>
      <c r="BI152" s="6"/>
      <c r="BJ152" s="6"/>
      <c r="BK152" s="6"/>
      <c r="BL152" s="6"/>
      <c r="BM152" s="6"/>
      <c r="BN152" s="6"/>
    </row>
    <row r="153" spans="1:66"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02">
        <v>13</v>
      </c>
      <c r="BB153" s="702" t="s">
        <v>612</v>
      </c>
      <c r="BC153" s="119">
        <v>2009</v>
      </c>
      <c r="BD153" s="119">
        <v>17</v>
      </c>
      <c r="BE153" s="119">
        <v>17</v>
      </c>
      <c r="BF153" s="441">
        <f t="shared" si="21"/>
        <v>1</v>
      </c>
      <c r="BG153" s="6"/>
      <c r="BH153" s="6"/>
      <c r="BI153" s="6"/>
      <c r="BJ153" s="6"/>
      <c r="BK153" s="6"/>
      <c r="BL153" s="6"/>
      <c r="BM153" s="6"/>
      <c r="BN153" s="6"/>
    </row>
    <row r="154" spans="1:66"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02">
        <v>13</v>
      </c>
      <c r="BB154" s="702" t="s">
        <v>151</v>
      </c>
      <c r="BC154" s="119">
        <v>2010</v>
      </c>
      <c r="BD154" s="119">
        <v>10</v>
      </c>
      <c r="BE154" s="119">
        <v>10</v>
      </c>
      <c r="BF154" s="441">
        <f t="shared" si="21"/>
        <v>1</v>
      </c>
      <c r="BG154" s="6"/>
      <c r="BH154" s="6"/>
      <c r="BI154" s="6"/>
      <c r="BJ154" s="6"/>
      <c r="BK154" s="6"/>
      <c r="BL154" s="6"/>
      <c r="BM154" s="6"/>
      <c r="BN154" s="6"/>
    </row>
    <row r="155" spans="1:66"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02">
        <v>13</v>
      </c>
      <c r="BB155" s="702" t="s">
        <v>152</v>
      </c>
      <c r="BC155" s="119">
        <v>2004</v>
      </c>
      <c r="BD155" s="119">
        <v>15</v>
      </c>
      <c r="BE155" s="119">
        <v>15</v>
      </c>
      <c r="BF155" s="441">
        <f t="shared" si="21"/>
        <v>1</v>
      </c>
      <c r="BG155" s="6"/>
      <c r="BH155" s="6"/>
      <c r="BI155" s="6"/>
      <c r="BJ155" s="6"/>
      <c r="BK155" s="6"/>
      <c r="BL155" s="6"/>
      <c r="BM155" s="6"/>
      <c r="BN155" s="6"/>
    </row>
    <row r="156" spans="1:66"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02">
        <v>13</v>
      </c>
      <c r="BB156" s="702" t="s">
        <v>156</v>
      </c>
      <c r="BC156" s="119">
        <v>2004</v>
      </c>
      <c r="BD156" s="119">
        <v>16</v>
      </c>
      <c r="BE156" s="119">
        <v>16</v>
      </c>
      <c r="BF156" s="441">
        <f t="shared" si="21"/>
        <v>1</v>
      </c>
      <c r="BG156" s="6"/>
      <c r="BH156" s="6"/>
      <c r="BI156" s="6"/>
      <c r="BJ156" s="6"/>
      <c r="BK156" s="6"/>
      <c r="BL156" s="6"/>
      <c r="BM156" s="6"/>
      <c r="BN156" s="6"/>
    </row>
    <row r="157" spans="1:66"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02">
        <v>13</v>
      </c>
      <c r="BB157" s="702" t="s">
        <v>157</v>
      </c>
      <c r="BC157" s="119">
        <v>2002</v>
      </c>
      <c r="BD157" s="119">
        <v>11</v>
      </c>
      <c r="BE157" s="119">
        <v>10</v>
      </c>
      <c r="BF157" s="441">
        <f t="shared" si="21"/>
        <v>0.90909090909090906</v>
      </c>
      <c r="BG157" s="6"/>
      <c r="BH157" s="6"/>
      <c r="BI157" s="6"/>
      <c r="BJ157" s="6"/>
      <c r="BK157" s="6"/>
      <c r="BL157" s="6"/>
      <c r="BM157" s="6"/>
      <c r="BN157" s="6"/>
    </row>
    <row r="158" spans="1:66"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02">
        <v>13</v>
      </c>
      <c r="BB158" s="702" t="s">
        <v>613</v>
      </c>
      <c r="BC158" s="119">
        <v>2002</v>
      </c>
      <c r="BD158" s="119">
        <v>7</v>
      </c>
      <c r="BE158" s="119">
        <v>7</v>
      </c>
      <c r="BF158" s="441">
        <f t="shared" si="21"/>
        <v>1</v>
      </c>
      <c r="BG158" s="6"/>
      <c r="BH158" s="6"/>
      <c r="BI158" s="6"/>
      <c r="BJ158" s="6"/>
      <c r="BK158" s="6"/>
      <c r="BL158" s="6"/>
      <c r="BM158" s="6"/>
      <c r="BN158" s="6"/>
    </row>
    <row r="159" spans="1:66"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02">
        <v>13</v>
      </c>
      <c r="BB159" s="702" t="s">
        <v>159</v>
      </c>
      <c r="BC159" s="119">
        <v>2006</v>
      </c>
      <c r="BD159" s="119">
        <v>24</v>
      </c>
      <c r="BE159" s="119">
        <v>24</v>
      </c>
      <c r="BF159" s="441">
        <f t="shared" si="21"/>
        <v>1</v>
      </c>
      <c r="BG159" s="6"/>
      <c r="BH159" s="6"/>
      <c r="BI159" s="6"/>
      <c r="BJ159" s="6"/>
      <c r="BK159" s="6"/>
      <c r="BL159" s="6"/>
      <c r="BM159" s="6"/>
      <c r="BN159" s="6"/>
    </row>
    <row r="160" spans="1:66"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02">
        <v>13</v>
      </c>
      <c r="BB160" s="702" t="s">
        <v>162</v>
      </c>
      <c r="BC160" s="119">
        <v>1997</v>
      </c>
      <c r="BD160" s="119">
        <v>12</v>
      </c>
      <c r="BE160" s="119">
        <v>12</v>
      </c>
      <c r="BF160" s="441">
        <f t="shared" si="21"/>
        <v>1</v>
      </c>
      <c r="BG160" s="6"/>
      <c r="BH160" s="6"/>
      <c r="BI160" s="6"/>
      <c r="BJ160" s="6"/>
      <c r="BK160" s="6"/>
      <c r="BL160" s="6"/>
      <c r="BM160" s="6"/>
      <c r="BN160" s="6"/>
    </row>
    <row r="161" spans="1:66"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02">
        <v>13</v>
      </c>
      <c r="BB161" s="702" t="s">
        <v>163</v>
      </c>
      <c r="BC161" s="119">
        <v>2002</v>
      </c>
      <c r="BD161" s="119">
        <v>13</v>
      </c>
      <c r="BE161" s="119">
        <v>13</v>
      </c>
      <c r="BF161" s="441">
        <f t="shared" si="21"/>
        <v>1</v>
      </c>
      <c r="BG161" s="6"/>
      <c r="BH161" s="6"/>
      <c r="BI161" s="6"/>
      <c r="BJ161" s="6"/>
      <c r="BK161" s="6"/>
      <c r="BL161" s="6"/>
      <c r="BM161" s="6"/>
      <c r="BN161" s="6"/>
    </row>
    <row r="162" spans="1:66"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02">
        <v>13</v>
      </c>
      <c r="BB162" s="702" t="s">
        <v>165</v>
      </c>
      <c r="BC162" s="119">
        <v>2002</v>
      </c>
      <c r="BD162" s="119">
        <v>12</v>
      </c>
      <c r="BE162" s="119">
        <v>12</v>
      </c>
      <c r="BF162" s="441">
        <f t="shared" si="21"/>
        <v>1</v>
      </c>
      <c r="BG162" s="6"/>
      <c r="BH162" s="6"/>
      <c r="BI162" s="6"/>
      <c r="BJ162" s="6"/>
      <c r="BK162" s="6"/>
      <c r="BL162" s="6"/>
      <c r="BM162" s="6"/>
      <c r="BN162" s="6"/>
    </row>
    <row r="163" spans="1:66"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02">
        <v>13</v>
      </c>
      <c r="BB163" s="702" t="s">
        <v>167</v>
      </c>
      <c r="BC163" s="119">
        <v>2015</v>
      </c>
      <c r="BD163" s="119">
        <v>5</v>
      </c>
      <c r="BE163" s="119">
        <v>5</v>
      </c>
      <c r="BF163" s="441">
        <f t="shared" si="21"/>
        <v>1</v>
      </c>
      <c r="BG163" s="6"/>
      <c r="BH163" s="6"/>
      <c r="BI163" s="6"/>
      <c r="BJ163" s="6"/>
      <c r="BK163" s="6"/>
      <c r="BL163" s="6"/>
      <c r="BM163" s="6"/>
      <c r="BN163" s="6"/>
    </row>
    <row r="164" spans="1:66"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02">
        <v>13</v>
      </c>
      <c r="BB164" s="702" t="s">
        <v>168</v>
      </c>
      <c r="BC164" s="119">
        <v>1995</v>
      </c>
      <c r="BD164" s="119">
        <v>29</v>
      </c>
      <c r="BE164" s="119">
        <v>29</v>
      </c>
      <c r="BF164" s="441">
        <f t="shared" si="21"/>
        <v>1</v>
      </c>
      <c r="BG164" s="6"/>
      <c r="BH164" s="6"/>
      <c r="BI164" s="6"/>
      <c r="BJ164" s="6"/>
      <c r="BK164" s="6"/>
      <c r="BL164" s="6"/>
      <c r="BM164" s="6"/>
      <c r="BN164" s="6"/>
    </row>
    <row r="165" spans="1:66"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02">
        <v>13</v>
      </c>
      <c r="BB165" s="702" t="s">
        <v>171</v>
      </c>
      <c r="BC165" s="119">
        <v>2004</v>
      </c>
      <c r="BD165" s="119">
        <v>15</v>
      </c>
      <c r="BE165" s="119">
        <v>15</v>
      </c>
      <c r="BF165" s="441">
        <f t="shared" si="21"/>
        <v>1</v>
      </c>
      <c r="BG165" s="6"/>
      <c r="BH165" s="6"/>
      <c r="BI165" s="6"/>
      <c r="BJ165" s="6"/>
      <c r="BK165" s="6"/>
      <c r="BL165" s="6"/>
      <c r="BM165" s="6"/>
      <c r="BN165" s="6"/>
    </row>
    <row r="166" spans="1:66"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02">
        <v>13</v>
      </c>
      <c r="BB166" s="702" t="s">
        <v>172</v>
      </c>
      <c r="BC166" s="119">
        <v>2009</v>
      </c>
      <c r="BD166" s="119">
        <v>20</v>
      </c>
      <c r="BE166" s="119">
        <v>20</v>
      </c>
      <c r="BF166" s="441">
        <f t="shared" si="21"/>
        <v>1</v>
      </c>
      <c r="BG166" s="6"/>
      <c r="BH166" s="6"/>
      <c r="BI166" s="6"/>
      <c r="BJ166" s="6"/>
      <c r="BK166" s="6"/>
      <c r="BL166" s="6"/>
      <c r="BM166" s="6"/>
      <c r="BN166" s="6"/>
    </row>
    <row r="167" spans="1:66"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02">
        <v>13</v>
      </c>
      <c r="BB167" s="702" t="s">
        <v>173</v>
      </c>
      <c r="BC167" s="119">
        <v>2002</v>
      </c>
      <c r="BD167" s="119">
        <v>22</v>
      </c>
      <c r="BE167" s="119">
        <v>22</v>
      </c>
      <c r="BF167" s="441">
        <f t="shared" si="21"/>
        <v>1</v>
      </c>
      <c r="BG167" s="6"/>
      <c r="BH167" s="6"/>
      <c r="BI167" s="6"/>
      <c r="BJ167" s="6"/>
      <c r="BK167" s="6"/>
      <c r="BL167" s="6"/>
      <c r="BM167" s="6"/>
      <c r="BN167" s="6"/>
    </row>
    <row r="168" spans="1:66"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02">
        <v>13</v>
      </c>
      <c r="BB168" s="702" t="s">
        <v>176</v>
      </c>
      <c r="BC168" s="119">
        <v>2015</v>
      </c>
      <c r="BD168" s="119">
        <v>8</v>
      </c>
      <c r="BE168" s="119">
        <v>8</v>
      </c>
      <c r="BF168" s="441">
        <f t="shared" si="21"/>
        <v>1</v>
      </c>
      <c r="BG168" s="6"/>
      <c r="BH168" s="6"/>
      <c r="BI168" s="6"/>
      <c r="BJ168" s="6"/>
      <c r="BK168" s="6"/>
      <c r="BL168" s="6"/>
      <c r="BM168" s="6"/>
      <c r="BN168" s="6"/>
    </row>
    <row r="169" spans="1:66"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02">
        <v>13</v>
      </c>
      <c r="BB169" s="702" t="s">
        <v>178</v>
      </c>
      <c r="BC169" s="119">
        <v>2004</v>
      </c>
      <c r="BD169" s="119">
        <v>18</v>
      </c>
      <c r="BE169" s="119">
        <v>18</v>
      </c>
      <c r="BF169" s="441">
        <f t="shared" si="21"/>
        <v>1</v>
      </c>
      <c r="BG169" s="6"/>
      <c r="BH169" s="6"/>
      <c r="BI169" s="6"/>
      <c r="BJ169" s="6"/>
      <c r="BK169" s="6"/>
      <c r="BL169" s="6"/>
      <c r="BM169" s="6"/>
      <c r="BN169" s="6"/>
    </row>
    <row r="170" spans="1:66"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02">
        <v>13</v>
      </c>
      <c r="BB170" s="702" t="s">
        <v>170</v>
      </c>
      <c r="BC170" s="119">
        <v>1999</v>
      </c>
      <c r="BD170" s="119">
        <v>19</v>
      </c>
      <c r="BE170" s="119">
        <v>19</v>
      </c>
      <c r="BF170" s="441">
        <f t="shared" si="21"/>
        <v>1</v>
      </c>
      <c r="BG170" s="6"/>
      <c r="BH170" s="6"/>
      <c r="BI170" s="6"/>
      <c r="BJ170" s="6"/>
      <c r="BK170" s="6"/>
      <c r="BL170" s="6"/>
      <c r="BM170" s="6"/>
      <c r="BN170" s="6"/>
    </row>
    <row r="171" spans="1:66"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02">
        <v>13</v>
      </c>
      <c r="BB171" s="702" t="s">
        <v>169</v>
      </c>
      <c r="BC171" s="119">
        <v>1999</v>
      </c>
      <c r="BD171" s="119">
        <v>22</v>
      </c>
      <c r="BE171" s="119">
        <v>19</v>
      </c>
      <c r="BF171" s="441">
        <f t="shared" si="21"/>
        <v>0.86363636363636365</v>
      </c>
      <c r="BG171" s="6"/>
      <c r="BH171" s="6"/>
      <c r="BI171" s="6"/>
      <c r="BJ171" s="6"/>
      <c r="BK171" s="6"/>
      <c r="BL171" s="6"/>
      <c r="BM171" s="6"/>
      <c r="BN171" s="6"/>
    </row>
    <row r="172" spans="1:66"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02">
        <v>13</v>
      </c>
      <c r="BB172" s="702" t="s">
        <v>141</v>
      </c>
      <c r="BC172" s="119">
        <v>2009</v>
      </c>
      <c r="BD172" s="119">
        <v>10</v>
      </c>
      <c r="BE172" s="119">
        <v>10</v>
      </c>
      <c r="BF172" s="441">
        <f t="shared" si="21"/>
        <v>1</v>
      </c>
      <c r="BG172" s="6"/>
      <c r="BH172" s="6"/>
      <c r="BI172" s="6"/>
      <c r="BJ172" s="6"/>
      <c r="BK172" s="6"/>
      <c r="BL172" s="6"/>
      <c r="BM172" s="6"/>
      <c r="BN172" s="6"/>
    </row>
    <row r="173" spans="1:66"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02">
        <v>13</v>
      </c>
      <c r="BB173" s="702" t="s">
        <v>154</v>
      </c>
      <c r="BC173" s="119">
        <v>2009</v>
      </c>
      <c r="BD173" s="119">
        <v>11</v>
      </c>
      <c r="BE173" s="119">
        <v>11</v>
      </c>
      <c r="BF173" s="441">
        <f t="shared" si="21"/>
        <v>1</v>
      </c>
      <c r="BG173" s="6"/>
      <c r="BH173" s="6"/>
      <c r="BI173" s="6"/>
      <c r="BJ173" s="6"/>
      <c r="BK173" s="6"/>
      <c r="BL173" s="6"/>
      <c r="BM173" s="6"/>
      <c r="BN173" s="6"/>
    </row>
    <row r="174" spans="1:66"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02">
        <v>13</v>
      </c>
      <c r="BB174" s="702" t="s">
        <v>181</v>
      </c>
      <c r="BC174" s="119">
        <v>2008</v>
      </c>
      <c r="BD174" s="119">
        <v>10</v>
      </c>
      <c r="BE174" s="119">
        <v>10</v>
      </c>
      <c r="BF174" s="441">
        <f t="shared" si="21"/>
        <v>1</v>
      </c>
      <c r="BG174" s="6"/>
      <c r="BH174" s="6"/>
      <c r="BI174" s="6"/>
      <c r="BJ174" s="6"/>
      <c r="BK174" s="6"/>
      <c r="BL174" s="6"/>
      <c r="BM174" s="6"/>
      <c r="BN174" s="6"/>
    </row>
    <row r="175" spans="1:66"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02">
        <v>13</v>
      </c>
      <c r="BB175" s="702" t="s">
        <v>175</v>
      </c>
      <c r="BC175" s="119">
        <v>2007</v>
      </c>
      <c r="BD175" s="119">
        <v>24</v>
      </c>
      <c r="BE175" s="119">
        <v>24</v>
      </c>
      <c r="BF175" s="441">
        <f t="shared" si="21"/>
        <v>1</v>
      </c>
      <c r="BG175" s="6"/>
      <c r="BH175" s="6"/>
      <c r="BI175" s="6"/>
      <c r="BJ175" s="6"/>
      <c r="BK175" s="6"/>
      <c r="BL175" s="6"/>
      <c r="BM175" s="6"/>
      <c r="BN175" s="6"/>
    </row>
    <row r="176" spans="1:66"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02">
        <v>13</v>
      </c>
      <c r="BB176" s="702" t="s">
        <v>137</v>
      </c>
      <c r="BC176" s="119">
        <v>2008</v>
      </c>
      <c r="BD176" s="119">
        <v>11</v>
      </c>
      <c r="BE176" s="119">
        <v>11</v>
      </c>
      <c r="BF176" s="441">
        <f t="shared" si="21"/>
        <v>1</v>
      </c>
      <c r="BG176" s="6"/>
      <c r="BH176" s="6"/>
      <c r="BI176" s="6"/>
      <c r="BJ176" s="6"/>
      <c r="BK176" s="6"/>
      <c r="BL176" s="6"/>
      <c r="BM176" s="6"/>
      <c r="BN176" s="6"/>
    </row>
    <row r="177" spans="1:66"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02">
        <v>13</v>
      </c>
      <c r="BB177" s="702" t="s">
        <v>161</v>
      </c>
      <c r="BC177" s="119">
        <v>2002</v>
      </c>
      <c r="BD177" s="119">
        <v>22</v>
      </c>
      <c r="BE177" s="119">
        <v>22</v>
      </c>
      <c r="BF177" s="441">
        <f t="shared" si="21"/>
        <v>1</v>
      </c>
      <c r="BG177" s="6"/>
      <c r="BH177" s="6"/>
      <c r="BI177" s="6"/>
      <c r="BJ177" s="6"/>
      <c r="BK177" s="6"/>
      <c r="BL177" s="6"/>
      <c r="BM177" s="6"/>
      <c r="BN177" s="6"/>
    </row>
    <row r="178" spans="1:66"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02">
        <v>13</v>
      </c>
      <c r="BB178" s="702" t="s">
        <v>143</v>
      </c>
      <c r="BC178" s="119">
        <v>2004</v>
      </c>
      <c r="BD178" s="119">
        <v>8</v>
      </c>
      <c r="BE178" s="119">
        <v>8</v>
      </c>
      <c r="BF178" s="441">
        <f t="shared" si="21"/>
        <v>1</v>
      </c>
      <c r="BG178" s="6"/>
      <c r="BH178" s="6"/>
      <c r="BI178" s="6"/>
      <c r="BJ178" s="6"/>
      <c r="BK178" s="6"/>
      <c r="BL178" s="6"/>
      <c r="BM178" s="6"/>
      <c r="BN178" s="6"/>
    </row>
    <row r="179" spans="1:66"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02">
        <v>13</v>
      </c>
      <c r="BB179" s="702" t="s">
        <v>160</v>
      </c>
      <c r="BC179" s="119">
        <v>2009</v>
      </c>
      <c r="BD179" s="119">
        <v>3</v>
      </c>
      <c r="BE179" s="119">
        <v>3</v>
      </c>
      <c r="BF179" s="441">
        <f t="shared" si="21"/>
        <v>1</v>
      </c>
      <c r="BG179" s="6"/>
      <c r="BH179" s="6"/>
      <c r="BI179" s="6"/>
      <c r="BJ179" s="6"/>
      <c r="BK179" s="6"/>
      <c r="BL179" s="6"/>
      <c r="BM179" s="6"/>
      <c r="BN179" s="6"/>
    </row>
    <row r="180" spans="1:66"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02">
        <v>13</v>
      </c>
      <c r="BB180" s="702" t="s">
        <v>177</v>
      </c>
      <c r="BC180" s="119">
        <v>2009</v>
      </c>
      <c r="BD180" s="119">
        <v>9</v>
      </c>
      <c r="BE180" s="119">
        <v>9</v>
      </c>
      <c r="BF180" s="441">
        <f t="shared" si="21"/>
        <v>1</v>
      </c>
      <c r="BG180" s="6"/>
      <c r="BH180" s="6"/>
      <c r="BI180" s="6"/>
      <c r="BJ180" s="6"/>
      <c r="BK180" s="6"/>
      <c r="BL180" s="6"/>
      <c r="BM180" s="6"/>
      <c r="BN180" s="6"/>
    </row>
    <row r="181" spans="1:66"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02">
        <v>13</v>
      </c>
      <c r="BB181" s="702" t="s">
        <v>180</v>
      </c>
      <c r="BC181" s="119">
        <v>2000</v>
      </c>
      <c r="BD181" s="119">
        <v>9</v>
      </c>
      <c r="BE181" s="119">
        <v>9</v>
      </c>
      <c r="BF181" s="441">
        <f t="shared" si="21"/>
        <v>1</v>
      </c>
      <c r="BG181" s="6"/>
      <c r="BH181" s="6"/>
      <c r="BI181" s="6"/>
      <c r="BJ181" s="6"/>
      <c r="BK181" s="6"/>
      <c r="BL181" s="6"/>
      <c r="BM181" s="6"/>
      <c r="BN181" s="6"/>
    </row>
    <row r="182" spans="1:66"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02">
        <v>13</v>
      </c>
      <c r="BB182" s="702" t="s">
        <v>145</v>
      </c>
      <c r="BC182" s="119">
        <v>2010</v>
      </c>
      <c r="BD182" s="119">
        <v>7</v>
      </c>
      <c r="BE182" s="119">
        <v>7</v>
      </c>
      <c r="BF182" s="441">
        <f t="shared" si="21"/>
        <v>1</v>
      </c>
      <c r="BG182" s="6"/>
      <c r="BH182" s="6"/>
      <c r="BI182" s="6"/>
      <c r="BJ182" s="6"/>
      <c r="BK182" s="6"/>
      <c r="BL182" s="6"/>
      <c r="BM182" s="6"/>
      <c r="BN182" s="6"/>
    </row>
    <row r="183" spans="1:66"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02">
        <v>13</v>
      </c>
      <c r="BB183" s="702" t="s">
        <v>148</v>
      </c>
      <c r="BC183" s="119">
        <v>2008</v>
      </c>
      <c r="BD183" s="119">
        <v>5</v>
      </c>
      <c r="BE183" s="119">
        <v>5</v>
      </c>
      <c r="BF183" s="441">
        <f t="shared" si="21"/>
        <v>1</v>
      </c>
      <c r="BG183" s="6"/>
      <c r="BH183" s="6"/>
      <c r="BI183" s="6"/>
      <c r="BJ183" s="6"/>
      <c r="BK183" s="6"/>
      <c r="BL183" s="6"/>
      <c r="BM183" s="6"/>
      <c r="BN183" s="6"/>
    </row>
    <row r="184" spans="1:66"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02">
        <v>13</v>
      </c>
      <c r="BB184" s="702" t="s">
        <v>164</v>
      </c>
      <c r="BC184" s="119">
        <v>2009</v>
      </c>
      <c r="BD184" s="119">
        <v>8</v>
      </c>
      <c r="BE184" s="119">
        <v>8</v>
      </c>
      <c r="BF184" s="441">
        <f t="shared" si="21"/>
        <v>1</v>
      </c>
      <c r="BG184" s="6"/>
      <c r="BH184" s="6"/>
      <c r="BI184" s="6"/>
      <c r="BJ184" s="6"/>
      <c r="BK184" s="6"/>
      <c r="BL184" s="6"/>
      <c r="BM184" s="6"/>
      <c r="BN184" s="6"/>
    </row>
    <row r="185" spans="1:66" x14ac:dyDescent="0.2">
      <c r="A185" s="6"/>
      <c r="B185" s="345"/>
      <c r="C185" s="345"/>
      <c r="D185" s="345"/>
      <c r="E185" s="345"/>
      <c r="F185" s="345"/>
      <c r="G185" s="345"/>
      <c r="H185" s="345"/>
      <c r="I185" s="345"/>
      <c r="J185" s="345"/>
      <c r="K185" s="345"/>
      <c r="L185" s="345"/>
      <c r="M185" s="345"/>
      <c r="N185" s="345"/>
      <c r="O185" s="345"/>
      <c r="P185" s="345"/>
      <c r="Q185" s="345"/>
      <c r="R185" s="345"/>
      <c r="S185" s="345"/>
      <c r="T185" s="345"/>
      <c r="U185" s="345"/>
      <c r="V185" s="345"/>
      <c r="W185" s="345"/>
      <c r="X185" s="345"/>
      <c r="Y185" s="345"/>
      <c r="Z185" s="345"/>
      <c r="AA185" s="345"/>
      <c r="AB185" s="345"/>
      <c r="AC185" s="345"/>
      <c r="AD185" s="345"/>
      <c r="AE185" s="345"/>
      <c r="AF185" s="345"/>
      <c r="AG185" s="345"/>
      <c r="AH185" s="345"/>
      <c r="AI185" s="345"/>
      <c r="AJ185" s="345"/>
      <c r="AK185" s="345"/>
      <c r="AL185" s="345"/>
      <c r="AM185" s="345"/>
      <c r="AN185" s="345"/>
      <c r="AO185" s="345"/>
      <c r="AP185" s="345"/>
      <c r="AQ185" s="345"/>
      <c r="AR185" s="345"/>
      <c r="AS185" s="345"/>
      <c r="AT185" s="345"/>
      <c r="AU185" s="345"/>
      <c r="AV185" s="345"/>
      <c r="AW185" s="345"/>
      <c r="AX185" s="345"/>
      <c r="AY185" s="345"/>
      <c r="AZ185" s="345"/>
      <c r="BA185" s="702">
        <v>14</v>
      </c>
      <c r="BB185" s="702" t="s">
        <v>185</v>
      </c>
      <c r="BC185" s="119">
        <v>2002</v>
      </c>
      <c r="BD185" s="119">
        <v>14</v>
      </c>
      <c r="BE185" s="119">
        <v>14</v>
      </c>
      <c r="BF185" s="441">
        <f t="shared" si="21"/>
        <v>1</v>
      </c>
      <c r="BG185" s="6"/>
      <c r="BH185" s="345"/>
      <c r="BI185" s="345"/>
      <c r="BJ185" s="345"/>
      <c r="BK185" s="345"/>
      <c r="BL185" s="345"/>
      <c r="BM185" s="345"/>
      <c r="BN185" s="345"/>
    </row>
    <row r="186" spans="1:66" x14ac:dyDescent="0.2">
      <c r="A186" s="6"/>
      <c r="B186" s="345"/>
      <c r="C186" s="345"/>
      <c r="D186" s="345"/>
      <c r="E186" s="345"/>
      <c r="F186" s="345"/>
      <c r="G186" s="345"/>
      <c r="H186" s="345"/>
      <c r="I186" s="345"/>
      <c r="J186" s="345"/>
      <c r="K186" s="345"/>
      <c r="L186" s="345"/>
      <c r="M186" s="345"/>
      <c r="N186" s="345"/>
      <c r="O186" s="345"/>
      <c r="P186" s="345"/>
      <c r="Q186" s="345"/>
      <c r="R186" s="345"/>
      <c r="S186" s="345"/>
      <c r="T186" s="345"/>
      <c r="U186" s="345"/>
      <c r="V186" s="345"/>
      <c r="W186" s="345"/>
      <c r="X186" s="345"/>
      <c r="Y186" s="345"/>
      <c r="Z186" s="345"/>
      <c r="AA186" s="345"/>
      <c r="AB186" s="345"/>
      <c r="AC186" s="345"/>
      <c r="AD186" s="345"/>
      <c r="AE186" s="345"/>
      <c r="AF186" s="345"/>
      <c r="AG186" s="345"/>
      <c r="AH186" s="345"/>
      <c r="AI186" s="345"/>
      <c r="AJ186" s="345"/>
      <c r="AK186" s="345"/>
      <c r="AL186" s="345"/>
      <c r="AM186" s="345"/>
      <c r="AN186" s="345"/>
      <c r="AO186" s="345"/>
      <c r="AP186" s="345"/>
      <c r="AQ186" s="345"/>
      <c r="AR186" s="345"/>
      <c r="AS186" s="345"/>
      <c r="AT186" s="345"/>
      <c r="AU186" s="345"/>
      <c r="AV186" s="345"/>
      <c r="AW186" s="345"/>
      <c r="AX186" s="345"/>
      <c r="AY186" s="345"/>
      <c r="AZ186" s="345"/>
      <c r="BA186" s="702">
        <v>14</v>
      </c>
      <c r="BB186" s="702" t="s">
        <v>183</v>
      </c>
      <c r="BC186" s="119">
        <v>2015</v>
      </c>
      <c r="BD186" s="119">
        <v>10</v>
      </c>
      <c r="BE186" s="119">
        <v>10</v>
      </c>
      <c r="BF186" s="441">
        <f t="shared" si="21"/>
        <v>1</v>
      </c>
      <c r="BG186" s="6"/>
      <c r="BH186" s="345"/>
      <c r="BI186" s="345"/>
      <c r="BJ186" s="345"/>
      <c r="BK186" s="345"/>
      <c r="BL186" s="345"/>
      <c r="BM186" s="345"/>
      <c r="BN186" s="345"/>
    </row>
    <row r="187" spans="1:66" x14ac:dyDescent="0.2">
      <c r="A187" s="6"/>
      <c r="B187" s="345"/>
      <c r="C187" s="345"/>
      <c r="D187" s="345"/>
      <c r="E187" s="345"/>
      <c r="F187" s="345"/>
      <c r="G187" s="345"/>
      <c r="H187" s="345"/>
      <c r="I187" s="345"/>
      <c r="J187" s="345"/>
      <c r="K187" s="345"/>
      <c r="L187" s="345"/>
      <c r="M187" s="345"/>
      <c r="N187" s="345"/>
      <c r="O187" s="345"/>
      <c r="P187" s="345"/>
      <c r="Q187" s="345"/>
      <c r="R187" s="345"/>
      <c r="S187" s="345"/>
      <c r="T187" s="345"/>
      <c r="U187" s="345"/>
      <c r="V187" s="345"/>
      <c r="W187" s="345"/>
      <c r="X187" s="345"/>
      <c r="Y187" s="345"/>
      <c r="Z187" s="345"/>
      <c r="AA187" s="345"/>
      <c r="AB187" s="345"/>
      <c r="AC187" s="345"/>
      <c r="AD187" s="345"/>
      <c r="AE187" s="345"/>
      <c r="AF187" s="345"/>
      <c r="AG187" s="345"/>
      <c r="AH187" s="345"/>
      <c r="AI187" s="345"/>
      <c r="AJ187" s="345"/>
      <c r="AK187" s="345"/>
      <c r="AL187" s="345"/>
      <c r="AM187" s="345"/>
      <c r="AN187" s="345"/>
      <c r="AO187" s="345"/>
      <c r="AP187" s="345"/>
      <c r="AQ187" s="345"/>
      <c r="AR187" s="345"/>
      <c r="AS187" s="345"/>
      <c r="AT187" s="345"/>
      <c r="AU187" s="345"/>
      <c r="AV187" s="345"/>
      <c r="AW187" s="345"/>
      <c r="AX187" s="345"/>
      <c r="AY187" s="345"/>
      <c r="AZ187" s="345"/>
      <c r="BA187" s="702">
        <v>14</v>
      </c>
      <c r="BB187" s="702" t="s">
        <v>182</v>
      </c>
      <c r="BC187" s="119">
        <v>2008</v>
      </c>
      <c r="BD187" s="119">
        <v>14</v>
      </c>
      <c r="BE187" s="119">
        <v>14</v>
      </c>
      <c r="BF187" s="441">
        <f t="shared" si="21"/>
        <v>1</v>
      </c>
      <c r="BG187" s="6"/>
      <c r="BH187" s="345"/>
      <c r="BI187" s="345"/>
      <c r="BJ187" s="345"/>
      <c r="BK187" s="345"/>
      <c r="BL187" s="345"/>
      <c r="BM187" s="345"/>
      <c r="BN187" s="345"/>
    </row>
    <row r="188" spans="1:66"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02">
        <v>14</v>
      </c>
      <c r="BB188" s="702" t="s">
        <v>184</v>
      </c>
      <c r="BC188" s="119">
        <v>2015</v>
      </c>
      <c r="BD188" s="119">
        <v>11</v>
      </c>
      <c r="BE188" s="119">
        <v>11</v>
      </c>
      <c r="BF188" s="441">
        <f t="shared" si="21"/>
        <v>1</v>
      </c>
      <c r="BG188" s="6"/>
      <c r="BH188" s="6"/>
      <c r="BI188" s="6"/>
      <c r="BJ188" s="6"/>
      <c r="BK188" s="6"/>
      <c r="BL188" s="6"/>
      <c r="BM188" s="6"/>
      <c r="BN188" s="6"/>
    </row>
    <row r="189" spans="1:66" x14ac:dyDescent="0.2">
      <c r="BA189" s="702">
        <v>15</v>
      </c>
      <c r="BB189" s="702" t="s">
        <v>614</v>
      </c>
      <c r="BC189" s="119">
        <v>2010</v>
      </c>
      <c r="BD189" s="119">
        <v>22</v>
      </c>
      <c r="BE189" s="119">
        <v>22</v>
      </c>
      <c r="BF189" s="441">
        <f t="shared" si="21"/>
        <v>1</v>
      </c>
      <c r="BG189" s="6"/>
    </row>
    <row r="190" spans="1:66" x14ac:dyDescent="0.2">
      <c r="BA190" s="702">
        <v>15</v>
      </c>
      <c r="BB190" s="702" t="s">
        <v>186</v>
      </c>
      <c r="BC190" s="119">
        <v>0</v>
      </c>
      <c r="BD190" s="119">
        <v>19</v>
      </c>
      <c r="BE190" s="119">
        <v>19</v>
      </c>
      <c r="BF190" s="441">
        <f t="shared" si="21"/>
        <v>1</v>
      </c>
      <c r="BG190" s="6"/>
    </row>
    <row r="191" spans="1:66" x14ac:dyDescent="0.2">
      <c r="BA191" s="702">
        <v>15</v>
      </c>
      <c r="BB191" s="702" t="s">
        <v>188</v>
      </c>
      <c r="BC191" s="119">
        <v>2015</v>
      </c>
      <c r="BD191" s="119">
        <v>4</v>
      </c>
      <c r="BE191" s="119">
        <v>4</v>
      </c>
      <c r="BF191" s="441">
        <f t="shared" si="21"/>
        <v>1</v>
      </c>
      <c r="BG191" s="6"/>
    </row>
    <row r="192" spans="1:66" x14ac:dyDescent="0.2">
      <c r="BA192" s="702">
        <v>16</v>
      </c>
      <c r="BB192" s="702" t="s">
        <v>87</v>
      </c>
      <c r="BC192" s="119">
        <v>2004</v>
      </c>
      <c r="BD192" s="119">
        <v>28</v>
      </c>
      <c r="BE192" s="119">
        <v>28</v>
      </c>
      <c r="BF192" s="441">
        <f t="shared" si="21"/>
        <v>1</v>
      </c>
      <c r="BG192" s="6"/>
    </row>
    <row r="193" spans="53:59" x14ac:dyDescent="0.2">
      <c r="BA193" s="702">
        <v>16</v>
      </c>
      <c r="BB193" s="702" t="s">
        <v>88</v>
      </c>
      <c r="BC193" s="119">
        <v>2009</v>
      </c>
      <c r="BD193" s="119">
        <v>8</v>
      </c>
      <c r="BE193" s="119">
        <v>8</v>
      </c>
      <c r="BF193" s="441">
        <f t="shared" si="21"/>
        <v>1</v>
      </c>
      <c r="BG193" s="6"/>
    </row>
    <row r="194" spans="53:59" x14ac:dyDescent="0.2">
      <c r="BA194" s="702">
        <v>16</v>
      </c>
      <c r="BB194" s="702" t="s">
        <v>101</v>
      </c>
      <c r="BC194" s="119">
        <v>2002</v>
      </c>
      <c r="BD194" s="119">
        <v>10</v>
      </c>
      <c r="BE194" s="119">
        <v>10</v>
      </c>
      <c r="BF194" s="441">
        <f t="shared" si="21"/>
        <v>1</v>
      </c>
      <c r="BG194" s="6"/>
    </row>
    <row r="195" spans="53:59" x14ac:dyDescent="0.2">
      <c r="BA195" s="702">
        <v>16</v>
      </c>
      <c r="BB195" s="702" t="s">
        <v>103</v>
      </c>
      <c r="BC195" s="119">
        <v>2015</v>
      </c>
      <c r="BD195" s="119">
        <v>9</v>
      </c>
      <c r="BE195" s="119">
        <v>9</v>
      </c>
      <c r="BF195" s="441">
        <f t="shared" si="21"/>
        <v>1</v>
      </c>
      <c r="BG195" s="6"/>
    </row>
    <row r="196" spans="53:59" x14ac:dyDescent="0.2">
      <c r="BA196" s="702">
        <v>16</v>
      </c>
      <c r="BB196" s="702" t="s">
        <v>89</v>
      </c>
      <c r="BC196" s="119">
        <v>2010</v>
      </c>
      <c r="BD196" s="119">
        <v>6</v>
      </c>
      <c r="BE196" s="119">
        <v>6</v>
      </c>
      <c r="BF196" s="441">
        <f t="shared" si="21"/>
        <v>1</v>
      </c>
      <c r="BG196" s="6"/>
    </row>
    <row r="197" spans="53:59" x14ac:dyDescent="0.2">
      <c r="BA197" s="702">
        <v>16</v>
      </c>
      <c r="BB197" s="702" t="s">
        <v>104</v>
      </c>
      <c r="BC197" s="119">
        <v>2002</v>
      </c>
      <c r="BD197" s="119">
        <v>10</v>
      </c>
      <c r="BE197" s="119">
        <v>10</v>
      </c>
      <c r="BF197" s="441">
        <f t="shared" si="21"/>
        <v>1</v>
      </c>
      <c r="BG197" s="6"/>
    </row>
    <row r="198" spans="53:59" x14ac:dyDescent="0.2">
      <c r="BA198" s="702">
        <v>16</v>
      </c>
      <c r="BB198" s="702" t="s">
        <v>90</v>
      </c>
      <c r="BC198" s="119">
        <v>2007</v>
      </c>
      <c r="BD198" s="119">
        <v>18</v>
      </c>
      <c r="BE198" s="119">
        <v>13</v>
      </c>
      <c r="BF198" s="441">
        <f t="shared" si="21"/>
        <v>0.72222222222222221</v>
      </c>
      <c r="BG198" s="6"/>
    </row>
    <row r="199" spans="53:59" x14ac:dyDescent="0.2">
      <c r="BA199" s="704"/>
      <c r="BB199" s="704"/>
      <c r="BC199" s="345"/>
      <c r="BD199" s="345"/>
      <c r="BE199" s="345"/>
      <c r="BF199" s="441" t="str">
        <f t="shared" si="21"/>
        <v/>
      </c>
      <c r="BG199" s="345"/>
    </row>
    <row r="200" spans="53:59" x14ac:dyDescent="0.2">
      <c r="BA200" s="345"/>
      <c r="BB200" s="345"/>
      <c r="BC200" s="345"/>
      <c r="BD200" s="345"/>
      <c r="BE200" s="345"/>
      <c r="BF200" s="345"/>
      <c r="BG200" s="345"/>
    </row>
    <row r="201" spans="53:59" x14ac:dyDescent="0.2">
      <c r="BA201" s="442" t="s">
        <v>190</v>
      </c>
      <c r="BB201" s="443"/>
      <c r="BC201" s="443">
        <f>+SUM(BC202:BC217)</f>
        <v>2417</v>
      </c>
      <c r="BD201" s="443">
        <f>+SUM(BD202:BD217)</f>
        <v>2278</v>
      </c>
      <c r="BE201" s="705">
        <f t="shared" ref="BE201:BE217" si="22">+IFERROR(BD201/BC201,"")</f>
        <v>0.94249069093918081</v>
      </c>
      <c r="BF201" s="345"/>
      <c r="BG201" s="345"/>
    </row>
    <row r="202" spans="53:59" x14ac:dyDescent="0.2">
      <c r="BA202" s="444">
        <v>1</v>
      </c>
      <c r="BB202" s="444"/>
      <c r="BC202" s="444">
        <v>24</v>
      </c>
      <c r="BD202" s="444">
        <v>23</v>
      </c>
      <c r="BE202" s="705">
        <f t="shared" si="22"/>
        <v>0.95833333333333337</v>
      </c>
      <c r="BF202" s="6"/>
      <c r="BG202" s="6"/>
    </row>
    <row r="203" spans="53:59" x14ac:dyDescent="0.2">
      <c r="BA203" s="444">
        <v>2</v>
      </c>
      <c r="BC203" s="444">
        <v>54</v>
      </c>
      <c r="BD203" s="444">
        <v>54</v>
      </c>
      <c r="BE203" s="705">
        <f t="shared" si="22"/>
        <v>1</v>
      </c>
    </row>
    <row r="204" spans="53:59" x14ac:dyDescent="0.2">
      <c r="BA204" s="444">
        <v>3</v>
      </c>
      <c r="BC204" s="444">
        <v>46</v>
      </c>
      <c r="BD204" s="444">
        <v>47</v>
      </c>
      <c r="BE204" s="705">
        <f t="shared" si="22"/>
        <v>1.0217391304347827</v>
      </c>
    </row>
    <row r="205" spans="53:59" x14ac:dyDescent="0.2">
      <c r="BA205" s="444">
        <v>4</v>
      </c>
      <c r="BC205" s="444">
        <v>108</v>
      </c>
      <c r="BD205" s="444">
        <v>104</v>
      </c>
      <c r="BE205" s="705">
        <f t="shared" si="22"/>
        <v>0.96296296296296291</v>
      </c>
    </row>
    <row r="206" spans="53:59" x14ac:dyDescent="0.2">
      <c r="BA206" s="444">
        <v>5</v>
      </c>
      <c r="BC206" s="444">
        <v>311</v>
      </c>
      <c r="BD206" s="444">
        <v>298</v>
      </c>
      <c r="BE206" s="705">
        <f t="shared" si="22"/>
        <v>0.95819935691318325</v>
      </c>
    </row>
    <row r="207" spans="53:59" x14ac:dyDescent="0.2">
      <c r="BA207" s="444">
        <v>6</v>
      </c>
      <c r="BC207" s="444">
        <v>187</v>
      </c>
      <c r="BD207" s="444">
        <v>186</v>
      </c>
      <c r="BE207" s="705">
        <f t="shared" si="22"/>
        <v>0.99465240641711228</v>
      </c>
    </row>
    <row r="208" spans="53:59" x14ac:dyDescent="0.2">
      <c r="BA208" s="444">
        <v>7</v>
      </c>
      <c r="BC208" s="444">
        <v>310</v>
      </c>
      <c r="BD208" s="444">
        <v>259</v>
      </c>
      <c r="BE208" s="705">
        <f t="shared" si="22"/>
        <v>0.8354838709677419</v>
      </c>
    </row>
    <row r="209" spans="53:57" x14ac:dyDescent="0.2">
      <c r="BA209" s="444">
        <v>8</v>
      </c>
      <c r="BC209" s="444">
        <v>237</v>
      </c>
      <c r="BD209" s="444">
        <v>232</v>
      </c>
      <c r="BE209" s="705">
        <f t="shared" si="22"/>
        <v>0.97890295358649793</v>
      </c>
    </row>
    <row r="210" spans="53:57" x14ac:dyDescent="0.2">
      <c r="BA210" s="444">
        <v>9</v>
      </c>
      <c r="BC210" s="444">
        <v>230</v>
      </c>
      <c r="BD210" s="444">
        <v>202</v>
      </c>
      <c r="BE210" s="705">
        <f t="shared" si="22"/>
        <v>0.87826086956521743</v>
      </c>
    </row>
    <row r="211" spans="53:57" x14ac:dyDescent="0.2">
      <c r="BA211" s="444">
        <v>10</v>
      </c>
      <c r="BC211" s="444">
        <v>105</v>
      </c>
      <c r="BD211" s="444">
        <v>89</v>
      </c>
      <c r="BE211" s="705">
        <f t="shared" si="22"/>
        <v>0.84761904761904761</v>
      </c>
    </row>
    <row r="212" spans="53:57" x14ac:dyDescent="0.2">
      <c r="BA212" s="444">
        <v>11</v>
      </c>
      <c r="BC212" s="444">
        <v>21</v>
      </c>
      <c r="BD212" s="444">
        <v>21</v>
      </c>
      <c r="BE212" s="705">
        <f t="shared" si="22"/>
        <v>1</v>
      </c>
    </row>
    <row r="213" spans="53:57" x14ac:dyDescent="0.2">
      <c r="BA213" s="444">
        <v>12</v>
      </c>
      <c r="BC213" s="444">
        <v>41</v>
      </c>
      <c r="BD213" s="444">
        <v>34</v>
      </c>
      <c r="BE213" s="705">
        <f t="shared" si="22"/>
        <v>0.82926829268292679</v>
      </c>
    </row>
    <row r="214" spans="53:57" x14ac:dyDescent="0.2">
      <c r="BA214" s="444">
        <v>13</v>
      </c>
      <c r="BC214" s="444">
        <v>558</v>
      </c>
      <c r="BD214" s="444">
        <v>557</v>
      </c>
      <c r="BE214" s="705">
        <f t="shared" si="22"/>
        <v>0.99820788530465954</v>
      </c>
    </row>
    <row r="215" spans="53:57" x14ac:dyDescent="0.2">
      <c r="BA215" s="444">
        <v>14</v>
      </c>
      <c r="BC215" s="444">
        <v>49</v>
      </c>
      <c r="BD215" s="444">
        <v>36</v>
      </c>
      <c r="BE215" s="705">
        <f t="shared" si="22"/>
        <v>0.73469387755102045</v>
      </c>
    </row>
    <row r="216" spans="53:57" x14ac:dyDescent="0.2">
      <c r="BA216" s="444">
        <v>15</v>
      </c>
      <c r="BC216" s="444">
        <v>47</v>
      </c>
      <c r="BD216" s="444">
        <v>53</v>
      </c>
      <c r="BE216" s="705">
        <f t="shared" si="22"/>
        <v>1.1276595744680851</v>
      </c>
    </row>
    <row r="217" spans="53:57" x14ac:dyDescent="0.2">
      <c r="BA217" s="444">
        <v>16</v>
      </c>
      <c r="BC217" s="444">
        <v>89</v>
      </c>
      <c r="BD217" s="444">
        <v>83</v>
      </c>
      <c r="BE217" s="705">
        <f t="shared" si="22"/>
        <v>0.93258426966292129</v>
      </c>
    </row>
  </sheetData>
  <sheetProtection algorithmName="SHA-512" hashValue="D9cyxHSBHxqsBn83i3bjIqzfaaJmkbHIdTkMCfvBzWz5F5a2H7/JkNM+h44JY+tZ+56zhuZ3oisJULRft8rZhg==" saltValue="Bdn6Wl5baswawSMx7oD/vQ==" spinCount="100000" sheet="1" formatCells="0" formatColumns="0" formatRows="0" autoFilter="0"/>
  <mergeCells count="104">
    <mergeCell ref="AI82:AJ82"/>
    <mergeCell ref="AI83:AJ83"/>
    <mergeCell ref="AI84:AJ84"/>
    <mergeCell ref="AI13:AJ14"/>
    <mergeCell ref="AI77:AJ77"/>
    <mergeCell ref="AI78:AJ78"/>
    <mergeCell ref="AI79:AJ79"/>
    <mergeCell ref="AI80:AJ80"/>
    <mergeCell ref="AI81:AJ81"/>
    <mergeCell ref="AI72:AJ72"/>
    <mergeCell ref="AI73:AJ73"/>
    <mergeCell ref="AI74:AJ74"/>
    <mergeCell ref="AI75:AJ75"/>
    <mergeCell ref="AI76:AJ76"/>
    <mergeCell ref="AI67:AJ67"/>
    <mergeCell ref="AI68:AJ68"/>
    <mergeCell ref="AI69:AJ69"/>
    <mergeCell ref="AI70:AJ70"/>
    <mergeCell ref="AI71:AJ71"/>
    <mergeCell ref="AI62:AJ62"/>
    <mergeCell ref="AI63:AJ63"/>
    <mergeCell ref="AI64:AJ64"/>
    <mergeCell ref="AI65:AJ65"/>
    <mergeCell ref="AI66:AJ66"/>
    <mergeCell ref="AI57:AJ57"/>
    <mergeCell ref="AI58:AJ58"/>
    <mergeCell ref="AI59:AJ59"/>
    <mergeCell ref="AI60:AJ60"/>
    <mergeCell ref="AI61:AJ61"/>
    <mergeCell ref="AF13:AH13"/>
    <mergeCell ref="D13:H13"/>
    <mergeCell ref="I13:M13"/>
    <mergeCell ref="X13:Z13"/>
    <mergeCell ref="AA13:AD13"/>
    <mergeCell ref="AI43:AJ43"/>
    <mergeCell ref="AI44:AJ44"/>
    <mergeCell ref="AI45:AJ45"/>
    <mergeCell ref="AI46:AJ46"/>
    <mergeCell ref="AI19:AJ19"/>
    <mergeCell ref="AI20:AJ20"/>
    <mergeCell ref="AI21:AJ21"/>
    <mergeCell ref="AI22:AJ22"/>
    <mergeCell ref="AI23:AJ23"/>
    <mergeCell ref="AI24:AJ24"/>
    <mergeCell ref="AI25:AJ25"/>
    <mergeCell ref="AI26:AJ26"/>
    <mergeCell ref="AI27:AJ27"/>
    <mergeCell ref="AI28:AJ28"/>
    <mergeCell ref="AF3:AH4"/>
    <mergeCell ref="AF9:AH9"/>
    <mergeCell ref="AI16:AJ16"/>
    <mergeCell ref="AI17:AJ17"/>
    <mergeCell ref="D10:H10"/>
    <mergeCell ref="I10:M10"/>
    <mergeCell ref="I11:M11"/>
    <mergeCell ref="X10:Z10"/>
    <mergeCell ref="F4:H4"/>
    <mergeCell ref="F5:H5"/>
    <mergeCell ref="F6:H6"/>
    <mergeCell ref="F7:H7"/>
    <mergeCell ref="F8:H8"/>
    <mergeCell ref="AE6:AE8"/>
    <mergeCell ref="D11:H11"/>
    <mergeCell ref="I6:M8"/>
    <mergeCell ref="AI56:AJ56"/>
    <mergeCell ref="AI47:AJ47"/>
    <mergeCell ref="AI48:AJ48"/>
    <mergeCell ref="AI49:AJ49"/>
    <mergeCell ref="AI50:AJ50"/>
    <mergeCell ref="AI51:AJ51"/>
    <mergeCell ref="AI52:AJ52"/>
    <mergeCell ref="AI42:AJ42"/>
    <mergeCell ref="AI41:AJ41"/>
    <mergeCell ref="AI38:AJ38"/>
    <mergeCell ref="AI39:AJ39"/>
    <mergeCell ref="AI40:AJ40"/>
    <mergeCell ref="AI29:AJ29"/>
    <mergeCell ref="AI35:AJ35"/>
    <mergeCell ref="AI36:AJ36"/>
    <mergeCell ref="AI53:AJ53"/>
    <mergeCell ref="AI54:AJ54"/>
    <mergeCell ref="AI55:AJ55"/>
    <mergeCell ref="AI18:AJ18"/>
    <mergeCell ref="AI37:AJ37"/>
    <mergeCell ref="AI15:AJ15"/>
    <mergeCell ref="N10:Q10"/>
    <mergeCell ref="AF10:AH10"/>
    <mergeCell ref="AF11:AH11"/>
    <mergeCell ref="S10:W10"/>
    <mergeCell ref="N6:Q8"/>
    <mergeCell ref="AF6:AJ8"/>
    <mergeCell ref="S6:W8"/>
    <mergeCell ref="X6:Z8"/>
    <mergeCell ref="AA6:AD8"/>
    <mergeCell ref="AI9:AJ9"/>
    <mergeCell ref="X11:Z11"/>
    <mergeCell ref="AA10:AD10"/>
    <mergeCell ref="AI10:AJ10"/>
    <mergeCell ref="AI11:AJ11"/>
    <mergeCell ref="AI30:AJ30"/>
    <mergeCell ref="AI31:AJ31"/>
    <mergeCell ref="AI32:AJ32"/>
    <mergeCell ref="AI33:AJ33"/>
    <mergeCell ref="AI34:AJ34"/>
  </mergeCells>
  <conditionalFormatting sqref="A16:C84">
    <cfRule type="cellIs" dxfId="118" priority="135" stopIfTrue="1" operator="equal">
      <formula>0</formula>
    </cfRule>
  </conditionalFormatting>
  <conditionalFormatting sqref="D16:G53">
    <cfRule type="cellIs" dxfId="117" priority="26" operator="equal">
      <formula>0</formula>
    </cfRule>
    <cfRule type="cellIs" dxfId="116" priority="27" operator="greaterThanOrEqual">
      <formula>6</formula>
    </cfRule>
    <cfRule type="cellIs" dxfId="115" priority="28" operator="between">
      <formula>0.00001</formula>
      <formula>3.99999</formula>
    </cfRule>
  </conditionalFormatting>
  <conditionalFormatting sqref="D54:G83">
    <cfRule type="containsBlanks" dxfId="114" priority="30" stopIfTrue="1">
      <formula>LEN(TRIM(D54))=0</formula>
    </cfRule>
    <cfRule type="cellIs" dxfId="113" priority="31" stopIfTrue="1" operator="equal">
      <formula>0</formula>
    </cfRule>
  </conditionalFormatting>
  <conditionalFormatting sqref="D15:H15">
    <cfRule type="cellIs" dxfId="112" priority="104" stopIfTrue="1" operator="equal">
      <formula>0</formula>
    </cfRule>
  </conditionalFormatting>
  <conditionalFormatting sqref="D84:AI84 AK84">
    <cfRule type="cellIs" dxfId="111" priority="76" stopIfTrue="1" operator="equal">
      <formula>0</formula>
    </cfRule>
  </conditionalFormatting>
  <conditionalFormatting sqref="H15:H83">
    <cfRule type="cellIs" dxfId="110" priority="86" stopIfTrue="1" operator="equal">
      <formula>0</formula>
    </cfRule>
  </conditionalFormatting>
  <conditionalFormatting sqref="H12:Q12 Q14:Q83">
    <cfRule type="cellIs" dxfId="109" priority="77" stopIfTrue="1" operator="equal">
      <formula>0</formula>
    </cfRule>
  </conditionalFormatting>
  <conditionalFormatting sqref="I15:L83">
    <cfRule type="cellIs" dxfId="108" priority="184" stopIfTrue="1" operator="equal">
      <formula>0</formula>
    </cfRule>
  </conditionalFormatting>
  <conditionalFormatting sqref="I6:N6 I7:M8">
    <cfRule type="containsBlanks" dxfId="107" priority="52">
      <formula>LEN(TRIM(I6))=0</formula>
    </cfRule>
  </conditionalFormatting>
  <conditionalFormatting sqref="M15:M83">
    <cfRule type="cellIs" dxfId="106" priority="78" operator="equal">
      <formula>0</formula>
    </cfRule>
    <cfRule type="cellIs" dxfId="105" priority="185" stopIfTrue="1" operator="between">
      <formula>0.39*1.01</formula>
      <formula>100000000000000</formula>
    </cfRule>
    <cfRule type="cellIs" dxfId="104" priority="186" stopIfTrue="1" operator="between">
      <formula>0.18*0.99</formula>
      <formula>0.00001</formula>
    </cfRule>
  </conditionalFormatting>
  <conditionalFormatting sqref="N15:O15 N71:O83">
    <cfRule type="cellIs" dxfId="103" priority="177" stopIfTrue="1" operator="equal">
      <formula>0</formula>
    </cfRule>
  </conditionalFormatting>
  <conditionalFormatting sqref="N16:O70">
    <cfRule type="containsBlanks" dxfId="102" priority="3">
      <formula>LEN(TRIM(N16))=0</formula>
    </cfRule>
  </conditionalFormatting>
  <conditionalFormatting sqref="P15:P83">
    <cfRule type="cellIs" dxfId="101" priority="176" stopIfTrue="1" operator="equal">
      <formula>0</formula>
    </cfRule>
  </conditionalFormatting>
  <conditionalFormatting sqref="R15:R83">
    <cfRule type="cellIs" dxfId="100" priority="72" stopIfTrue="1" operator="equal">
      <formula>0</formula>
    </cfRule>
  </conditionalFormatting>
  <conditionalFormatting sqref="S6">
    <cfRule type="containsBlanks" dxfId="99" priority="50">
      <formula>LEN(TRIM(S6))=0</formula>
    </cfRule>
  </conditionalFormatting>
  <conditionalFormatting sqref="S15:S83">
    <cfRule type="cellIs" dxfId="98" priority="173" stopIfTrue="1" operator="equal">
      <formula>0</formula>
    </cfRule>
  </conditionalFormatting>
  <conditionalFormatting sqref="S12:AJ12">
    <cfRule type="cellIs" dxfId="97" priority="66" stopIfTrue="1" operator="equal">
      <formula>0</formula>
    </cfRule>
  </conditionalFormatting>
  <conditionalFormatting sqref="T15">
    <cfRule type="cellIs" dxfId="96" priority="172" stopIfTrue="1" operator="equal">
      <formula>0</formula>
    </cfRule>
  </conditionalFormatting>
  <conditionalFormatting sqref="T16:T83">
    <cfRule type="cellIs" dxfId="95" priority="169" stopIfTrue="1" operator="equal">
      <formula>0</formula>
    </cfRule>
    <cfRule type="cellIs" dxfId="94" priority="170" stopIfTrue="1" operator="equal">
      <formula>$DB15</formula>
    </cfRule>
  </conditionalFormatting>
  <conditionalFormatting sqref="T82">
    <cfRule type="cellIs" dxfId="93" priority="304" stopIfTrue="1" operator="equal">
      <formula>0</formula>
    </cfRule>
    <cfRule type="cellIs" dxfId="92" priority="305" stopIfTrue="1" operator="equal">
      <formula>$DB57</formula>
    </cfRule>
  </conditionalFormatting>
  <conditionalFormatting sqref="V14:W14 AE15:AE83">
    <cfRule type="cellIs" dxfId="91" priority="75" stopIfTrue="1" operator="equal">
      <formula>0</formula>
    </cfRule>
  </conditionalFormatting>
  <conditionalFormatting sqref="V16:W83">
    <cfRule type="cellIs" dxfId="90" priority="70" stopIfTrue="1" operator="equal">
      <formula>0</formula>
    </cfRule>
  </conditionalFormatting>
  <conditionalFormatting sqref="X6">
    <cfRule type="containsBlanks" dxfId="89" priority="49">
      <formula>LEN(TRIM(X6))=0</formula>
    </cfRule>
  </conditionalFormatting>
  <conditionalFormatting sqref="X15:Y83">
    <cfRule type="cellIs" dxfId="88" priority="161" stopIfTrue="1" operator="equal">
      <formula>0</formula>
    </cfRule>
  </conditionalFormatting>
  <conditionalFormatting sqref="AA6">
    <cfRule type="containsBlanks" dxfId="87" priority="48">
      <formula>LEN(TRIM(AA6))=0</formula>
    </cfRule>
  </conditionalFormatting>
  <conditionalFormatting sqref="AA15:AB15">
    <cfRule type="cellIs" dxfId="86" priority="160" stopIfTrue="1" operator="equal">
      <formula>0</formula>
    </cfRule>
  </conditionalFormatting>
  <conditionalFormatting sqref="AA16:AB83">
    <cfRule type="cellIs" dxfId="85" priority="158" stopIfTrue="1" operator="equal">
      <formula>0</formula>
    </cfRule>
  </conditionalFormatting>
  <conditionalFormatting sqref="AD14:AD83">
    <cfRule type="cellIs" dxfId="84" priority="73" stopIfTrue="1" operator="equal">
      <formula>0</formula>
    </cfRule>
  </conditionalFormatting>
  <conditionalFormatting sqref="AE6:AF6">
    <cfRule type="containsBlanks" dxfId="83" priority="19">
      <formula>LEN(TRIM(AE6))=0</formula>
    </cfRule>
  </conditionalFormatting>
  <conditionalFormatting sqref="AF15:AG15">
    <cfRule type="cellIs" dxfId="82" priority="157" stopIfTrue="1" operator="equal">
      <formula>0</formula>
    </cfRule>
  </conditionalFormatting>
  <conditionalFormatting sqref="AF16:AG83">
    <cfRule type="cellIs" dxfId="81" priority="57" stopIfTrue="1" operator="equal">
      <formula>0</formula>
    </cfRule>
  </conditionalFormatting>
  <conditionalFormatting sqref="AI15">
    <cfRule type="cellIs" dxfId="80" priority="139" operator="equal">
      <formula>0</formula>
    </cfRule>
  </conditionalFormatting>
  <conditionalFormatting sqref="AI71:AI83">
    <cfRule type="cellIs" dxfId="79" priority="53" stopIfTrue="1" operator="equal">
      <formula>0</formula>
    </cfRule>
  </conditionalFormatting>
  <conditionalFormatting sqref="BE201:BE217">
    <cfRule type="cellIs" dxfId="78" priority="4" stopIfTrue="1" operator="equal">
      <formula>0</formula>
    </cfRule>
    <cfRule type="cellIs" dxfId="77" priority="5" stopIfTrue="1" operator="lessThan">
      <formula>1</formula>
    </cfRule>
    <cfRule type="cellIs" dxfId="76" priority="6" stopIfTrue="1" operator="between">
      <formula>1</formula>
      <formula>100000000</formula>
    </cfRule>
    <cfRule type="cellIs" dxfId="75" priority="7" stopIfTrue="1" operator="equal">
      <formula>0</formula>
    </cfRule>
    <cfRule type="cellIs" dxfId="74" priority="8" stopIfTrue="1" operator="lessThan">
      <formula>1</formula>
    </cfRule>
    <cfRule type="cellIs" dxfId="73" priority="9" stopIfTrue="1" operator="between">
      <formula>1</formula>
      <formula>100000000</formula>
    </cfRule>
    <cfRule type="cellIs" dxfId="72" priority="13" stopIfTrue="1" operator="equal">
      <formula>0</formula>
    </cfRule>
    <cfRule type="cellIs" dxfId="71" priority="14" stopIfTrue="1" operator="lessThan">
      <formula>1</formula>
    </cfRule>
    <cfRule type="cellIs" dxfId="70" priority="15" stopIfTrue="1" operator="between">
      <formula>1</formula>
      <formula>100000000</formula>
    </cfRule>
  </conditionalFormatting>
  <conditionalFormatting sqref="BF11:BF199">
    <cfRule type="cellIs" dxfId="69" priority="16" stopIfTrue="1" operator="equal">
      <formula>0</formula>
    </cfRule>
    <cfRule type="cellIs" dxfId="68" priority="17" stopIfTrue="1" operator="lessThan">
      <formula>1</formula>
    </cfRule>
    <cfRule type="cellIs" dxfId="67" priority="18" stopIfTrue="1" operator="between">
      <formula>1</formula>
      <formula>100000000</formula>
    </cfRule>
  </conditionalFormatting>
  <conditionalFormatting sqref="BF14:BF199 AH15:AH83">
    <cfRule type="cellIs" dxfId="66" priority="54" stopIfTrue="1" operator="equal">
      <formula>0</formula>
    </cfRule>
    <cfRule type="cellIs" dxfId="65" priority="55" stopIfTrue="1" operator="lessThan">
      <formula>1</formula>
    </cfRule>
    <cfRule type="cellIs" dxfId="64" priority="56" stopIfTrue="1" operator="between">
      <formula>1</formula>
      <formula>100000000</formula>
    </cfRule>
  </conditionalFormatting>
  <conditionalFormatting sqref="BF150:BF176">
    <cfRule type="cellIs" dxfId="63" priority="23" stopIfTrue="1" operator="equal">
      <formula>0</formula>
    </cfRule>
    <cfRule type="cellIs" dxfId="62" priority="24" stopIfTrue="1" operator="lessThan">
      <formula>1</formula>
    </cfRule>
    <cfRule type="cellIs" dxfId="61" priority="25" stopIfTrue="1" operator="between">
      <formula>1</formula>
      <formula>100000000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K61"/>
  <sheetViews>
    <sheetView showGridLines="0" topLeftCell="A4" zoomScale="85" zoomScaleNormal="85" workbookViewId="0">
      <selection activeCell="E9" sqref="E9"/>
    </sheetView>
  </sheetViews>
  <sheetFormatPr baseColWidth="10" defaultColWidth="10.85546875" defaultRowHeight="12.75" zeroHeight="1" x14ac:dyDescent="0.2"/>
  <cols>
    <col min="1" max="1" width="65.140625" customWidth="1"/>
    <col min="2" max="2" width="7" customWidth="1"/>
    <col min="3" max="73" width="6.42578125" customWidth="1"/>
    <col min="74" max="74" width="7.85546875" customWidth="1"/>
    <col min="75" max="167" width="5.7109375" customWidth="1"/>
  </cols>
  <sheetData>
    <row r="1" spans="1:167" ht="13.5" hidden="1" thickBot="1" x14ac:dyDescent="0.25">
      <c r="BV1" s="4" t="s">
        <v>349</v>
      </c>
    </row>
    <row r="2" spans="1:167" ht="29.25" customHeight="1" x14ac:dyDescent="0.2">
      <c r="A2" s="1046" t="s">
        <v>615</v>
      </c>
      <c r="B2" s="1046"/>
      <c r="C2" s="1046"/>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4" t="s">
        <v>349</v>
      </c>
    </row>
    <row r="3" spans="1:167" ht="6.75" customHeight="1" x14ac:dyDescent="0.2">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4" t="s">
        <v>349</v>
      </c>
    </row>
    <row r="4" spans="1:167" ht="15" customHeight="1" x14ac:dyDescent="0.2">
      <c r="A4" s="105" t="s">
        <v>616</v>
      </c>
      <c r="B4" s="9">
        <f>+'RES EVAL. INFORMES'!$B$7</f>
        <v>0</v>
      </c>
      <c r="C4" s="106"/>
      <c r="D4" s="106" t="s">
        <v>617</v>
      </c>
      <c r="E4" s="472"/>
      <c r="F4" s="106"/>
      <c r="G4" s="88" t="s">
        <v>197</v>
      </c>
      <c r="H4" s="59"/>
      <c r="I4" s="107" t="s">
        <v>199</v>
      </c>
      <c r="J4" s="59" t="s">
        <v>198</v>
      </c>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4" t="s">
        <v>349</v>
      </c>
    </row>
    <row r="5" spans="1:167" ht="6.75" customHeight="1" x14ac:dyDescent="0.2">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4" t="s">
        <v>349</v>
      </c>
    </row>
    <row r="6" spans="1:167" hidden="1" x14ac:dyDescent="0.2">
      <c r="A6" s="1047" t="s">
        <v>564</v>
      </c>
      <c r="B6" s="1049" t="s">
        <v>618</v>
      </c>
      <c r="C6" s="1050"/>
      <c r="D6" s="1050"/>
      <c r="E6" s="1050"/>
      <c r="F6" s="1050"/>
      <c r="G6" s="1050"/>
      <c r="H6" s="1050"/>
      <c r="I6" s="1050"/>
      <c r="J6" s="1050"/>
      <c r="K6" s="1050"/>
      <c r="L6" s="1050"/>
      <c r="M6" s="1050"/>
      <c r="N6" s="1050"/>
      <c r="O6" s="1050"/>
      <c r="P6" s="1050"/>
      <c r="Q6" s="1050"/>
      <c r="R6" s="1050"/>
      <c r="S6" s="1050"/>
      <c r="T6" s="1050"/>
      <c r="U6" s="1050"/>
      <c r="V6" s="1050"/>
      <c r="W6" s="1050"/>
      <c r="X6" s="1050"/>
      <c r="Y6" s="1050"/>
      <c r="Z6" s="1050"/>
      <c r="AA6" s="1050"/>
      <c r="AB6" s="1050"/>
      <c r="AC6" s="1050"/>
      <c r="AD6" s="1050"/>
      <c r="AE6" s="1050"/>
      <c r="AF6" s="1050"/>
      <c r="AG6" s="1050"/>
      <c r="AH6" s="1050"/>
      <c r="AI6" s="1050"/>
      <c r="AJ6" s="1050"/>
      <c r="AK6" s="1050"/>
      <c r="AL6" s="1050"/>
      <c r="AM6" s="1050"/>
      <c r="AN6" s="1050"/>
      <c r="AO6" s="1050"/>
      <c r="AP6" s="1050"/>
      <c r="AQ6" s="1050"/>
      <c r="AR6" s="1050"/>
      <c r="AS6" s="1050"/>
      <c r="AT6" s="1050"/>
      <c r="AU6" s="1050"/>
      <c r="AV6" s="1050"/>
      <c r="AW6" s="1050"/>
      <c r="AX6" s="1050"/>
      <c r="AY6" s="1050"/>
      <c r="AZ6" s="1050"/>
      <c r="BA6" s="1050"/>
      <c r="BB6" s="1050"/>
      <c r="BC6" s="1050"/>
      <c r="BD6" s="1050"/>
      <c r="BE6" s="1050"/>
      <c r="BF6" s="1050"/>
      <c r="BG6" s="1050"/>
      <c r="BH6" s="1050"/>
      <c r="BI6" s="1050"/>
      <c r="BJ6" s="1050"/>
      <c r="BK6" s="1050"/>
      <c r="BL6" s="1050"/>
      <c r="BM6" s="1050"/>
      <c r="BN6" s="1050"/>
      <c r="BO6" s="1050"/>
      <c r="BP6" s="1050"/>
      <c r="BQ6" s="1050"/>
      <c r="BR6" s="1050"/>
      <c r="BS6" s="1050"/>
      <c r="BT6" s="1050"/>
      <c r="BU6" s="1050"/>
      <c r="BV6" s="4" t="s">
        <v>349</v>
      </c>
    </row>
    <row r="7" spans="1:167" ht="85.5" customHeight="1" x14ac:dyDescent="0.2">
      <c r="A7" s="1048"/>
      <c r="B7" s="398" t="s">
        <v>619</v>
      </c>
      <c r="C7" s="108">
        <f>+'RESUMEN REGION'!$B$17</f>
        <v>0</v>
      </c>
      <c r="D7" s="108">
        <f>+'RESUMEN REGION'!$B$18</f>
        <v>0</v>
      </c>
      <c r="E7" s="108">
        <f>+'RESUMEN REGION'!$B$19</f>
        <v>0</v>
      </c>
      <c r="F7" s="108">
        <f>+'RESUMEN REGION'!$B$20</f>
        <v>0</v>
      </c>
      <c r="G7" s="108">
        <f>+'RESUMEN REGION'!$B$21</f>
        <v>0</v>
      </c>
      <c r="H7" s="108">
        <f>+'RESUMEN REGION'!$B$22</f>
        <v>0</v>
      </c>
      <c r="I7" s="108">
        <f>+'RESUMEN REGION'!$B$23</f>
        <v>0</v>
      </c>
      <c r="J7" s="108">
        <f>+'RESUMEN REGION'!$B$24</f>
        <v>0</v>
      </c>
      <c r="K7" s="108">
        <f>+'RESUMEN REGION'!$B$25</f>
        <v>0</v>
      </c>
      <c r="L7" s="108">
        <f>+'RESUMEN REGION'!$B$26</f>
        <v>0</v>
      </c>
      <c r="M7" s="108">
        <f>+'RESUMEN REGION'!$B$27</f>
        <v>0</v>
      </c>
      <c r="N7" s="108">
        <f>+'RESUMEN REGION'!$B$28</f>
        <v>0</v>
      </c>
      <c r="O7" s="108">
        <f>+'RESUMEN REGION'!$B$29</f>
        <v>0</v>
      </c>
      <c r="P7" s="108">
        <f>+'RESUMEN REGION'!$B$30</f>
        <v>0</v>
      </c>
      <c r="Q7" s="108">
        <f>+'RESUMEN REGION'!$B$31</f>
        <v>0</v>
      </c>
      <c r="R7" s="108">
        <f>+'RESUMEN REGION'!$B$32</f>
        <v>0</v>
      </c>
      <c r="S7" s="108">
        <f>+'RESUMEN REGION'!$B$33</f>
        <v>0</v>
      </c>
      <c r="T7" s="108">
        <f>+'RESUMEN REGION'!$B$34</f>
        <v>0</v>
      </c>
      <c r="U7" s="108">
        <f>+'RESUMEN REGION'!$B$35</f>
        <v>0</v>
      </c>
      <c r="V7" s="108">
        <f>+'RESUMEN REGION'!$B$36</f>
        <v>0</v>
      </c>
      <c r="W7" s="108">
        <f>+'RESUMEN REGION'!$B$37</f>
        <v>0</v>
      </c>
      <c r="X7" s="108">
        <f>+'RESUMEN REGION'!$B$38</f>
        <v>0</v>
      </c>
      <c r="Y7" s="108">
        <f>+'RESUMEN REGION'!$B$39</f>
        <v>0</v>
      </c>
      <c r="Z7" s="108">
        <f>+'RESUMEN REGION'!$B$40</f>
        <v>0</v>
      </c>
      <c r="AA7" s="108">
        <f>+'RESUMEN REGION'!$B$41</f>
        <v>0</v>
      </c>
      <c r="AB7" s="108">
        <f>+'RESUMEN REGION'!$B$42</f>
        <v>0</v>
      </c>
      <c r="AC7" s="108">
        <f>+'RESUMEN REGION'!$B$43</f>
        <v>0</v>
      </c>
      <c r="AD7" s="108">
        <f>+'RESUMEN REGION'!$B$44</f>
        <v>0</v>
      </c>
      <c r="AE7" s="108">
        <f>+'RESUMEN REGION'!$B$45</f>
        <v>0</v>
      </c>
      <c r="AF7" s="108">
        <f>+'RESUMEN REGION'!$B$46</f>
        <v>0</v>
      </c>
      <c r="AG7" s="108">
        <f>+'RESUMEN REGION'!$B$47</f>
        <v>0</v>
      </c>
      <c r="AH7" s="108">
        <f>+'RESUMEN REGION'!$B$48</f>
        <v>0</v>
      </c>
      <c r="AI7" s="108">
        <f>+'RESUMEN REGION'!$B$49</f>
        <v>0</v>
      </c>
      <c r="AJ7" s="108">
        <f>+'RESUMEN REGION'!$B$50</f>
        <v>0</v>
      </c>
      <c r="AK7" s="108">
        <f>+'RESUMEN REGION'!$B$51</f>
        <v>0</v>
      </c>
      <c r="AL7" s="108">
        <f>+'RESUMEN REGION'!$B$52</f>
        <v>0</v>
      </c>
      <c r="AM7" s="108">
        <f>+'RESUMEN REGION'!$B$53</f>
        <v>0</v>
      </c>
      <c r="AN7" s="108">
        <f>+'RESUMEN REGION'!$B$54</f>
        <v>0</v>
      </c>
      <c r="AO7" s="108">
        <f>+'RESUMEN REGION'!$B$55</f>
        <v>0</v>
      </c>
      <c r="AP7" s="108">
        <f>+'RESUMEN REGION'!$B$56</f>
        <v>0</v>
      </c>
      <c r="AQ7" s="108">
        <f>+'RESUMEN REGION'!$B$57</f>
        <v>0</v>
      </c>
      <c r="AR7" s="108">
        <f>+'RESUMEN REGION'!$B$58</f>
        <v>0</v>
      </c>
      <c r="AS7" s="108">
        <f>+'RESUMEN REGION'!$B$59</f>
        <v>0</v>
      </c>
      <c r="AT7" s="108">
        <f>+'RESUMEN REGION'!$B$60</f>
        <v>0</v>
      </c>
      <c r="AU7" s="108">
        <f>+'RESUMEN REGION'!$B$61</f>
        <v>0</v>
      </c>
      <c r="AV7" s="108">
        <f>+'RESUMEN REGION'!$B$62</f>
        <v>0</v>
      </c>
      <c r="AW7" s="108">
        <f>+'RESUMEN REGION'!$B$63</f>
        <v>0</v>
      </c>
      <c r="AX7" s="108">
        <f>+'RESUMEN REGION'!$B$64</f>
        <v>0</v>
      </c>
      <c r="AY7" s="108">
        <f>+'RESUMEN REGION'!$B$65</f>
        <v>0</v>
      </c>
      <c r="AZ7" s="108">
        <f>+'RESUMEN REGION'!$B$66</f>
        <v>0</v>
      </c>
      <c r="BA7" s="108">
        <f>+'RESUMEN REGION'!$B$67</f>
        <v>0</v>
      </c>
      <c r="BB7" s="108">
        <f>+'RESUMEN REGION'!$B$68</f>
        <v>0</v>
      </c>
      <c r="BC7" s="108">
        <f>+'RESUMEN REGION'!$B$69</f>
        <v>0</v>
      </c>
      <c r="BD7" s="108">
        <f>+'RESUMEN REGION'!$B$70</f>
        <v>0</v>
      </c>
      <c r="BE7" s="108">
        <f>+'RESUMEN REGION'!$B$71</f>
        <v>0</v>
      </c>
      <c r="BF7" s="108">
        <f>+'RESUMEN REGION'!$B$72</f>
        <v>0</v>
      </c>
      <c r="BG7" s="108">
        <f>+'RESUMEN REGION'!$B$73</f>
        <v>0</v>
      </c>
      <c r="BH7" s="108">
        <f>+'RESUMEN REGION'!$B$74</f>
        <v>0</v>
      </c>
      <c r="BI7" s="108">
        <f>+'RESUMEN REGION'!$B$75</f>
        <v>0</v>
      </c>
      <c r="BJ7" s="108">
        <f>+'RESUMEN REGION'!$B$76</f>
        <v>0</v>
      </c>
      <c r="BK7" s="108">
        <f>+'RESUMEN REGION'!$B$77</f>
        <v>0</v>
      </c>
      <c r="BL7" s="108">
        <f>+'RESUMEN REGION'!$B$78</f>
        <v>0</v>
      </c>
      <c r="BM7" s="108">
        <f>+'RESUMEN REGION'!$B$79</f>
        <v>0</v>
      </c>
      <c r="BN7" s="108">
        <f>+'RESUMEN REGION'!$B$80</f>
        <v>0</v>
      </c>
      <c r="BO7" s="108">
        <f>+'RESUMEN REGION'!$B$81</f>
        <v>0</v>
      </c>
      <c r="BP7" s="108">
        <f>+'RESUMEN REGION'!$B$82</f>
        <v>0</v>
      </c>
      <c r="BQ7" s="108">
        <f>+'RESUMEN REGION'!$B$83</f>
        <v>0</v>
      </c>
      <c r="BR7" s="108">
        <f>+'RESUMEN REGION'!$B$84</f>
        <v>0</v>
      </c>
      <c r="BS7" s="108">
        <f>+'RESUMEN REGION'!$B$85</f>
        <v>0</v>
      </c>
      <c r="BT7" s="108">
        <f>+'RESUMEN REGION'!$B$86</f>
        <v>0</v>
      </c>
      <c r="BU7" s="108">
        <f>+'RESUMEN REGION'!$B$87</f>
        <v>0</v>
      </c>
      <c r="BV7" s="108">
        <f>+'RESUMEN REGION'!$B$88</f>
        <v>0</v>
      </c>
      <c r="BW7" s="108">
        <f>+'RESUMEN REGION'!$B$89</f>
        <v>0</v>
      </c>
      <c r="BX7" s="108">
        <f>+'RESUMEN REGION'!$B$90</f>
        <v>0</v>
      </c>
      <c r="BY7" s="108">
        <f>+'RESUMEN REGION'!$B$91</f>
        <v>0</v>
      </c>
      <c r="BZ7" s="108">
        <f>+'RESUMEN REGION'!$B$92</f>
        <v>0</v>
      </c>
      <c r="CA7" s="108">
        <f>+'RESUMEN REGION'!$B$93</f>
        <v>0</v>
      </c>
      <c r="CB7" s="108">
        <f>+'RESUMEN REGION'!$B$94</f>
        <v>0</v>
      </c>
      <c r="CC7" s="108">
        <f>+'RESUMEN REGION'!$B$95</f>
        <v>0</v>
      </c>
      <c r="CD7" s="108">
        <f>+'RESUMEN REGION'!$B$96</f>
        <v>0</v>
      </c>
      <c r="CE7" s="108">
        <f>+'RESUMEN REGION'!$B$97</f>
        <v>0</v>
      </c>
      <c r="CF7" s="108">
        <f>+'RESUMEN REGION'!$B$98</f>
        <v>0</v>
      </c>
      <c r="CG7" s="108">
        <f>+'RESUMEN REGION'!$B$99</f>
        <v>0</v>
      </c>
      <c r="CH7" s="108">
        <f>+'RESUMEN REGION'!$B$100</f>
        <v>0</v>
      </c>
      <c r="CI7" s="108">
        <f>+'RESUMEN REGION'!$B$101</f>
        <v>0</v>
      </c>
      <c r="CJ7" s="108">
        <f>+'RESUMEN REGION'!$B$102</f>
        <v>0</v>
      </c>
      <c r="CK7" s="108">
        <f>+'RESUMEN REGION'!$B$103</f>
        <v>0</v>
      </c>
      <c r="CL7" s="108">
        <f>+'RESUMEN REGION'!$B$104</f>
        <v>0</v>
      </c>
      <c r="CM7" s="108">
        <f>+'RESUMEN REGION'!$B$105</f>
        <v>0</v>
      </c>
      <c r="CN7" s="108">
        <f>+'RESUMEN REGION'!$B$106</f>
        <v>0</v>
      </c>
      <c r="CO7" s="108">
        <f>+'RESUMEN REGION'!$B$107</f>
        <v>0</v>
      </c>
      <c r="CP7" s="108">
        <f>+'RESUMEN REGION'!$B$108</f>
        <v>0</v>
      </c>
      <c r="CQ7" s="108">
        <f>+'RESUMEN REGION'!$B$109</f>
        <v>0</v>
      </c>
      <c r="CR7" s="108">
        <f>+'RESUMEN REGION'!$B$110</f>
        <v>0</v>
      </c>
      <c r="CS7" s="108">
        <f>+'RESUMEN REGION'!$B$111</f>
        <v>0</v>
      </c>
      <c r="CT7" s="108">
        <f>+'RESUMEN REGION'!$B$112</f>
        <v>0</v>
      </c>
      <c r="CU7" s="108">
        <f>+'RESUMEN REGION'!$B$113</f>
        <v>0</v>
      </c>
      <c r="CV7" s="108">
        <f>+'RESUMEN REGION'!$B$114</f>
        <v>0</v>
      </c>
      <c r="CW7" s="108">
        <f>+'RESUMEN REGION'!$B$115</f>
        <v>0</v>
      </c>
      <c r="CX7" s="108">
        <f>+'RESUMEN REGION'!$B$116</f>
        <v>0</v>
      </c>
      <c r="CY7" s="108">
        <f>+'RESUMEN REGION'!$B$117</f>
        <v>0</v>
      </c>
      <c r="CZ7" s="108">
        <f>+'RESUMEN REGION'!$B$118</f>
        <v>0</v>
      </c>
      <c r="DA7" s="108">
        <f>+'RESUMEN REGION'!$B$119</f>
        <v>0</v>
      </c>
      <c r="DB7" s="108">
        <f>+'RESUMEN REGION'!$B$120</f>
        <v>0</v>
      </c>
      <c r="DC7" s="108">
        <f>+'RESUMEN REGION'!$B$121</f>
        <v>0</v>
      </c>
      <c r="DD7" s="108">
        <f>+'RESUMEN REGION'!$B$122</f>
        <v>0</v>
      </c>
      <c r="DE7" s="108">
        <f>+'RESUMEN REGION'!$B$123</f>
        <v>0</v>
      </c>
      <c r="DF7" s="108">
        <f>+'RESUMEN REGION'!$B$124</f>
        <v>0</v>
      </c>
      <c r="DG7" s="108">
        <f>+'RESUMEN REGION'!$B$125</f>
        <v>0</v>
      </c>
      <c r="DH7" s="108">
        <f>+'RESUMEN REGION'!$B$126</f>
        <v>0</v>
      </c>
      <c r="DI7" s="108">
        <f>+'RESUMEN REGION'!$B$127</f>
        <v>0</v>
      </c>
      <c r="DJ7" s="108">
        <f>+'RESUMEN REGION'!$B$128</f>
        <v>0</v>
      </c>
      <c r="DK7" s="108">
        <f>+'RESUMEN REGION'!$B$129</f>
        <v>0</v>
      </c>
      <c r="DL7" s="108">
        <f>+'RESUMEN REGION'!$B$130</f>
        <v>0</v>
      </c>
      <c r="DM7" s="108">
        <f>+'RESUMEN REGION'!$B$131</f>
        <v>0</v>
      </c>
      <c r="DN7" s="108">
        <f>+'RESUMEN REGION'!$B$132</f>
        <v>0</v>
      </c>
      <c r="DO7" s="108">
        <f>+'RESUMEN REGION'!$B$133</f>
        <v>0</v>
      </c>
      <c r="DP7" s="108">
        <f>+'RESUMEN REGION'!$B$134</f>
        <v>0</v>
      </c>
      <c r="DQ7" s="108">
        <f>+'RESUMEN REGION'!$B$135</f>
        <v>0</v>
      </c>
      <c r="DR7" s="108">
        <f>+'RESUMEN REGION'!$B$136</f>
        <v>0</v>
      </c>
      <c r="DS7" s="108">
        <f>+'RESUMEN REGION'!$B$137</f>
        <v>0</v>
      </c>
      <c r="DT7" s="108">
        <f>+'RESUMEN REGION'!$B$138</f>
        <v>0</v>
      </c>
      <c r="DU7" s="108">
        <f>+'RESUMEN REGION'!$B$139</f>
        <v>0</v>
      </c>
      <c r="DV7" s="108">
        <f>+'RESUMEN REGION'!$B$140</f>
        <v>0</v>
      </c>
      <c r="DW7" s="108">
        <f>+'RESUMEN REGION'!$B$141</f>
        <v>0</v>
      </c>
      <c r="DX7" s="108">
        <f>+'RESUMEN REGION'!$B$142</f>
        <v>0</v>
      </c>
      <c r="DY7" s="108">
        <f>+'RESUMEN REGION'!$B$143</f>
        <v>0</v>
      </c>
      <c r="DZ7" s="108">
        <f>+'RESUMEN REGION'!$B$144</f>
        <v>0</v>
      </c>
      <c r="EA7" s="108">
        <f>+'RESUMEN REGION'!$B$145</f>
        <v>0</v>
      </c>
      <c r="EB7" s="108">
        <f>+'RESUMEN REGION'!$B$146</f>
        <v>0</v>
      </c>
      <c r="EC7" s="108">
        <f>+'RESUMEN REGION'!$B$147</f>
        <v>0</v>
      </c>
      <c r="ED7" s="108">
        <f>+'RESUMEN REGION'!$B$148</f>
        <v>0</v>
      </c>
      <c r="EE7" s="108">
        <f>+'RESUMEN REGION'!$B$149</f>
        <v>0</v>
      </c>
      <c r="EF7" s="108">
        <f>+'RESUMEN REGION'!$B$150</f>
        <v>0</v>
      </c>
      <c r="EG7" s="108">
        <f>+'RESUMEN REGION'!$B$151</f>
        <v>0</v>
      </c>
      <c r="EH7" s="108">
        <f>+'RESUMEN REGION'!$B$152</f>
        <v>0</v>
      </c>
      <c r="EI7" s="108">
        <f>+'RESUMEN REGION'!$B$153</f>
        <v>0</v>
      </c>
      <c r="EJ7" s="108">
        <f>+'RESUMEN REGION'!$B$154</f>
        <v>0</v>
      </c>
      <c r="EK7" s="108">
        <f>+'RESUMEN REGION'!$B$155</f>
        <v>0</v>
      </c>
      <c r="EL7" s="108">
        <f>+'RESUMEN REGION'!$B$156</f>
        <v>0</v>
      </c>
      <c r="EM7" s="108">
        <f>+'RESUMEN REGION'!$B$157</f>
        <v>0</v>
      </c>
      <c r="EN7" s="108">
        <f>+'RESUMEN REGION'!$B$158</f>
        <v>0</v>
      </c>
      <c r="EO7" s="108">
        <f>+'RESUMEN REGION'!$B$159</f>
        <v>0</v>
      </c>
      <c r="EP7" s="108">
        <f>+'RESUMEN REGION'!$B$160</f>
        <v>0</v>
      </c>
      <c r="EQ7" s="108">
        <f>+'RESUMEN REGION'!$B$161</f>
        <v>0</v>
      </c>
      <c r="ER7" s="108">
        <f>+'RESUMEN REGION'!$B$162</f>
        <v>0</v>
      </c>
      <c r="ES7" s="108">
        <f>+'RESUMEN REGION'!$B$163</f>
        <v>0</v>
      </c>
      <c r="ET7" s="108">
        <f>+'RESUMEN REGION'!$B$164</f>
        <v>0</v>
      </c>
      <c r="EU7" s="108">
        <f>+'RESUMEN REGION'!$B$165</f>
        <v>0</v>
      </c>
      <c r="EV7" s="108">
        <f>+'RESUMEN REGION'!$B$166</f>
        <v>0</v>
      </c>
      <c r="EW7" s="108">
        <f>+'RESUMEN REGION'!$B$167</f>
        <v>0</v>
      </c>
      <c r="EX7" s="108">
        <f>+'RESUMEN REGION'!$B$168</f>
        <v>0</v>
      </c>
      <c r="EY7" s="108">
        <f>+'RESUMEN REGION'!$B$169</f>
        <v>0</v>
      </c>
      <c r="EZ7" s="108">
        <f>+'RESUMEN REGION'!$B$170</f>
        <v>0</v>
      </c>
      <c r="FA7" s="108">
        <f>+'RESUMEN REGION'!$B$171</f>
        <v>0</v>
      </c>
      <c r="FB7" s="108">
        <f>+'RESUMEN REGION'!$B$172</f>
        <v>0</v>
      </c>
      <c r="FC7" s="108">
        <f>+'RESUMEN REGION'!$B$173</f>
        <v>0</v>
      </c>
      <c r="FD7" s="108">
        <f>+'RESUMEN REGION'!$B$174</f>
        <v>0</v>
      </c>
      <c r="FE7" s="108">
        <f>+'RESUMEN REGION'!$B$175</f>
        <v>0</v>
      </c>
      <c r="FF7" s="108">
        <f>+'RESUMEN REGION'!$B$176</f>
        <v>0</v>
      </c>
      <c r="FG7" s="108">
        <f>+'RESUMEN REGION'!$B$177</f>
        <v>0</v>
      </c>
      <c r="FH7" s="108">
        <f>+'RESUMEN REGION'!$B$178</f>
        <v>0</v>
      </c>
      <c r="FI7" s="108">
        <f>+'RESUMEN REGION'!$B$179</f>
        <v>0</v>
      </c>
      <c r="FJ7" s="108">
        <f>+'RESUMEN REGION'!$B$180</f>
        <v>0</v>
      </c>
      <c r="FK7" s="108">
        <f>+'RESUMEN REGION'!$B$181</f>
        <v>0</v>
      </c>
    </row>
    <row r="8" spans="1:167" s="496" customFormat="1" ht="71.25" customHeight="1" x14ac:dyDescent="0.2">
      <c r="A8" s="396" t="s">
        <v>565</v>
      </c>
      <c r="B8" s="585" t="str">
        <f>+IFERROR(AVERAGE(C8:FK8),"")</f>
        <v/>
      </c>
      <c r="C8" s="397"/>
      <c r="D8" s="109"/>
      <c r="E8" s="109"/>
      <c r="F8" s="109"/>
      <c r="G8" s="109"/>
      <c r="H8" s="109"/>
      <c r="I8" s="397"/>
      <c r="J8" s="109"/>
      <c r="K8" s="109"/>
      <c r="L8" s="109"/>
      <c r="M8" s="397"/>
      <c r="N8" s="109"/>
      <c r="O8" s="109"/>
      <c r="P8" s="109"/>
      <c r="Q8" s="109"/>
      <c r="R8" s="109"/>
      <c r="S8" s="517"/>
      <c r="T8" s="109"/>
      <c r="U8" s="109"/>
      <c r="V8" s="109"/>
      <c r="W8" s="109"/>
      <c r="X8" s="109"/>
      <c r="Y8" s="518"/>
      <c r="Z8" s="109"/>
      <c r="AA8" s="109"/>
      <c r="AB8" s="109"/>
      <c r="AC8" s="518"/>
      <c r="AD8" s="109"/>
      <c r="AE8" s="109"/>
      <c r="AF8" s="109"/>
      <c r="AG8" s="109"/>
      <c r="AH8" s="109"/>
      <c r="AI8" s="109"/>
      <c r="AJ8" s="669"/>
      <c r="AK8" s="397"/>
      <c r="AL8" s="109"/>
      <c r="AM8" s="109"/>
      <c r="AN8" s="109"/>
      <c r="AO8" s="109"/>
      <c r="AP8" s="109"/>
      <c r="AQ8" s="109"/>
      <c r="AR8" s="109"/>
      <c r="AS8" s="109"/>
      <c r="AT8" s="109"/>
      <c r="AU8" s="109"/>
      <c r="AV8" s="109"/>
      <c r="AW8" s="109"/>
      <c r="AX8" s="109"/>
      <c r="AY8" s="109"/>
      <c r="AZ8" s="109"/>
      <c r="BA8" s="109"/>
      <c r="BB8" s="109"/>
      <c r="BC8" s="109"/>
      <c r="BD8" s="109"/>
      <c r="BE8" s="109"/>
      <c r="BF8" s="397"/>
      <c r="BG8" s="109"/>
      <c r="BH8" s="109"/>
      <c r="BI8" s="109"/>
      <c r="BJ8" s="109"/>
      <c r="BK8" s="109"/>
      <c r="BL8" s="109"/>
      <c r="BM8" s="109"/>
      <c r="BN8" s="109"/>
      <c r="BO8" s="109"/>
      <c r="BP8" s="109"/>
      <c r="BQ8" s="109"/>
      <c r="BR8" s="109"/>
      <c r="BS8" s="109"/>
      <c r="BT8" s="109"/>
      <c r="BU8" s="397"/>
      <c r="BV8" s="109"/>
      <c r="BW8" s="109"/>
      <c r="BX8" s="109"/>
      <c r="BY8" s="109"/>
      <c r="BZ8" s="109"/>
      <c r="CA8" s="109"/>
      <c r="CB8" s="109"/>
      <c r="CC8" s="109"/>
      <c r="CD8" s="109"/>
      <c r="CE8" s="109"/>
      <c r="CF8" s="109"/>
      <c r="CG8" s="109"/>
      <c r="CH8" s="109"/>
      <c r="CI8" s="109"/>
      <c r="CJ8" s="109"/>
      <c r="CK8" s="109"/>
      <c r="CL8" s="109"/>
      <c r="CM8" s="109"/>
      <c r="CN8" s="109"/>
      <c r="CO8" s="109"/>
      <c r="CP8" s="109"/>
      <c r="CQ8" s="109"/>
      <c r="CR8" s="109"/>
      <c r="CS8" s="109"/>
      <c r="CT8" s="109"/>
      <c r="CU8" s="109"/>
      <c r="CV8" s="109"/>
      <c r="CW8" s="109"/>
      <c r="CX8" s="109"/>
      <c r="CY8" s="109"/>
      <c r="CZ8" s="109"/>
      <c r="DA8" s="109"/>
      <c r="DB8" s="109"/>
      <c r="DC8" s="109"/>
      <c r="DD8" s="109"/>
      <c r="DE8" s="109"/>
      <c r="DF8" s="109"/>
      <c r="DG8" s="109"/>
      <c r="DH8" s="109"/>
      <c r="DI8" s="109"/>
      <c r="DJ8" s="109"/>
      <c r="DK8" s="397"/>
      <c r="DL8" s="397"/>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c r="FC8" s="397"/>
      <c r="FD8" s="109"/>
      <c r="FE8" s="109"/>
      <c r="FF8" s="109"/>
      <c r="FG8" s="109"/>
      <c r="FH8" s="109"/>
      <c r="FI8" s="109"/>
      <c r="FJ8" s="109"/>
      <c r="FK8" s="109"/>
    </row>
    <row r="9" spans="1:167" s="496" customFormat="1" ht="129.75" customHeight="1" x14ac:dyDescent="0.2">
      <c r="A9" s="396" t="s">
        <v>620</v>
      </c>
      <c r="B9" s="585" t="str">
        <f>+IFERROR(AVERAGE(C9:FK9),"")</f>
        <v/>
      </c>
      <c r="C9" s="397"/>
      <c r="D9" s="109"/>
      <c r="E9" s="109"/>
      <c r="F9" s="109"/>
      <c r="G9" s="109"/>
      <c r="H9" s="109"/>
      <c r="I9" s="397"/>
      <c r="J9" s="109"/>
      <c r="K9" s="109"/>
      <c r="L9" s="109"/>
      <c r="M9" s="397"/>
      <c r="N9" s="109"/>
      <c r="O9" s="109"/>
      <c r="P9" s="109"/>
      <c r="Q9" s="109"/>
      <c r="R9" s="109"/>
      <c r="S9" s="517"/>
      <c r="T9" s="109"/>
      <c r="U9" s="109"/>
      <c r="V9" s="109"/>
      <c r="W9" s="109"/>
      <c r="X9" s="109"/>
      <c r="Y9" s="518"/>
      <c r="Z9" s="109"/>
      <c r="AA9" s="109"/>
      <c r="AB9" s="109"/>
      <c r="AC9" s="518"/>
      <c r="AD9" s="109"/>
      <c r="AE9" s="109"/>
      <c r="AF9" s="109"/>
      <c r="AG9" s="109"/>
      <c r="AH9" s="109"/>
      <c r="AI9" s="109"/>
      <c r="AJ9" s="669"/>
      <c r="AK9" s="397"/>
      <c r="AL9" s="109"/>
      <c r="AM9" s="109"/>
      <c r="AN9" s="109"/>
      <c r="AO9" s="109"/>
      <c r="AP9" s="109"/>
      <c r="AQ9" s="109"/>
      <c r="AR9" s="109"/>
      <c r="AS9" s="109"/>
      <c r="AT9" s="109"/>
      <c r="AU9" s="109"/>
      <c r="AV9" s="109"/>
      <c r="AW9" s="109"/>
      <c r="AX9" s="109"/>
      <c r="AY9" s="109"/>
      <c r="AZ9" s="109"/>
      <c r="BA9" s="109"/>
      <c r="BB9" s="109"/>
      <c r="BC9" s="109"/>
      <c r="BD9" s="109"/>
      <c r="BE9" s="109"/>
      <c r="BF9" s="397"/>
      <c r="BG9" s="109"/>
      <c r="BH9" s="109"/>
      <c r="BI9" s="109"/>
      <c r="BJ9" s="109"/>
      <c r="BK9" s="109"/>
      <c r="BL9" s="109"/>
      <c r="BM9" s="109"/>
      <c r="BN9" s="109"/>
      <c r="BO9" s="109"/>
      <c r="BP9" s="109"/>
      <c r="BQ9" s="109"/>
      <c r="BR9" s="109"/>
      <c r="BS9" s="109"/>
      <c r="BT9" s="109"/>
      <c r="BU9" s="397"/>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397"/>
      <c r="DL9" s="397"/>
      <c r="DM9" s="109"/>
      <c r="DN9" s="109"/>
      <c r="DO9" s="109"/>
      <c r="DP9" s="109"/>
      <c r="DQ9" s="109"/>
      <c r="DR9" s="109"/>
      <c r="DS9" s="109"/>
      <c r="DT9" s="109"/>
      <c r="DU9" s="109"/>
      <c r="DV9" s="109"/>
      <c r="DW9" s="109"/>
      <c r="DX9" s="109"/>
      <c r="DY9" s="109"/>
      <c r="DZ9" s="109"/>
      <c r="EA9" s="109"/>
      <c r="EB9" s="109"/>
      <c r="EC9" s="109"/>
      <c r="ED9" s="109"/>
      <c r="EE9" s="109"/>
      <c r="EF9" s="109"/>
      <c r="EG9" s="109"/>
      <c r="EH9" s="109"/>
      <c r="EI9" s="109"/>
      <c r="EJ9" s="109"/>
      <c r="EK9" s="109"/>
      <c r="EL9" s="109"/>
      <c r="EM9" s="109"/>
      <c r="EN9" s="109"/>
      <c r="EO9" s="109"/>
      <c r="EP9" s="109"/>
      <c r="EQ9" s="109"/>
      <c r="ER9" s="109"/>
      <c r="ES9" s="109"/>
      <c r="ET9" s="109"/>
      <c r="EU9" s="109"/>
      <c r="EV9" s="109"/>
      <c r="EW9" s="109"/>
      <c r="EX9" s="109"/>
      <c r="EY9" s="109"/>
      <c r="EZ9" s="109"/>
      <c r="FA9" s="109"/>
      <c r="FB9" s="109"/>
      <c r="FC9" s="397"/>
      <c r="FD9" s="109"/>
      <c r="FE9" s="109"/>
      <c r="FF9" s="109"/>
      <c r="FG9" s="109"/>
      <c r="FH9" s="109"/>
      <c r="FI9" s="109"/>
      <c r="FJ9" s="109"/>
      <c r="FK9" s="109"/>
    </row>
    <row r="10" spans="1:167" s="496" customFormat="1" ht="69" customHeight="1" x14ac:dyDescent="0.2">
      <c r="A10" s="396" t="s">
        <v>621</v>
      </c>
      <c r="B10" s="585" t="str">
        <f>+IFERROR(AVERAGE(C10:FK10),"")</f>
        <v/>
      </c>
      <c r="C10" s="397"/>
      <c r="D10" s="109"/>
      <c r="E10" s="109"/>
      <c r="F10" s="109"/>
      <c r="G10" s="109"/>
      <c r="H10" s="109"/>
      <c r="I10" s="397"/>
      <c r="J10" s="109"/>
      <c r="K10" s="109"/>
      <c r="L10" s="109"/>
      <c r="M10" s="397"/>
      <c r="N10" s="109"/>
      <c r="O10" s="109"/>
      <c r="P10" s="109"/>
      <c r="Q10" s="109"/>
      <c r="R10" s="109"/>
      <c r="S10" s="517"/>
      <c r="T10" s="109"/>
      <c r="U10" s="109"/>
      <c r="V10" s="109"/>
      <c r="W10" s="109"/>
      <c r="X10" s="109"/>
      <c r="Y10" s="518"/>
      <c r="Z10" s="109"/>
      <c r="AA10" s="109"/>
      <c r="AB10" s="109"/>
      <c r="AC10" s="518"/>
      <c r="AD10" s="109"/>
      <c r="AE10" s="109"/>
      <c r="AF10" s="109"/>
      <c r="AG10" s="109"/>
      <c r="AH10" s="109"/>
      <c r="AI10" s="109"/>
      <c r="AJ10" s="669"/>
      <c r="AK10" s="397"/>
      <c r="AL10" s="109"/>
      <c r="AM10" s="109"/>
      <c r="AN10" s="109"/>
      <c r="AO10" s="109"/>
      <c r="AP10" s="109"/>
      <c r="AQ10" s="109"/>
      <c r="AR10" s="109"/>
      <c r="AS10" s="109"/>
      <c r="AT10" s="109"/>
      <c r="AU10" s="109"/>
      <c r="AV10" s="109"/>
      <c r="AW10" s="109"/>
      <c r="AX10" s="109"/>
      <c r="AY10" s="109"/>
      <c r="AZ10" s="109"/>
      <c r="BA10" s="109"/>
      <c r="BB10" s="109"/>
      <c r="BC10" s="109"/>
      <c r="BD10" s="109"/>
      <c r="BE10" s="109"/>
      <c r="BF10" s="397"/>
      <c r="BG10" s="109"/>
      <c r="BH10" s="109"/>
      <c r="BI10" s="109"/>
      <c r="BJ10" s="109"/>
      <c r="BK10" s="109"/>
      <c r="BL10" s="109"/>
      <c r="BM10" s="109"/>
      <c r="BN10" s="109"/>
      <c r="BO10" s="109"/>
      <c r="BP10" s="109"/>
      <c r="BQ10" s="109"/>
      <c r="BR10" s="109"/>
      <c r="BS10" s="109"/>
      <c r="BT10" s="109"/>
      <c r="BU10" s="397"/>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397"/>
      <c r="DL10" s="397"/>
      <c r="DM10" s="109"/>
      <c r="DN10" s="109"/>
      <c r="DO10" s="109"/>
      <c r="DP10" s="109"/>
      <c r="DQ10" s="109"/>
      <c r="DR10" s="109"/>
      <c r="DS10" s="109"/>
      <c r="DT10" s="109"/>
      <c r="DU10" s="109"/>
      <c r="DV10" s="109"/>
      <c r="DW10" s="109"/>
      <c r="DX10" s="109"/>
      <c r="DY10" s="109"/>
      <c r="DZ10" s="109"/>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109"/>
      <c r="EX10" s="109"/>
      <c r="EY10" s="109"/>
      <c r="EZ10" s="109"/>
      <c r="FA10" s="109"/>
      <c r="FB10" s="109"/>
      <c r="FC10" s="397"/>
      <c r="FD10" s="109"/>
      <c r="FE10" s="109"/>
      <c r="FF10" s="109"/>
      <c r="FG10" s="109"/>
      <c r="FH10" s="109"/>
      <c r="FI10" s="109"/>
      <c r="FJ10" s="109"/>
      <c r="FK10" s="109"/>
    </row>
    <row r="11" spans="1:167" s="496" customFormat="1" ht="56.25" customHeight="1" x14ac:dyDescent="0.2">
      <c r="A11" s="396" t="s">
        <v>622</v>
      </c>
      <c r="B11" s="585" t="str">
        <f>+IFERROR(AVERAGE(C11:FK11),"")</f>
        <v/>
      </c>
      <c r="C11" s="397"/>
      <c r="D11" s="109"/>
      <c r="E11" s="109"/>
      <c r="F11" s="109"/>
      <c r="G11" s="109"/>
      <c r="H11" s="109"/>
      <c r="I11" s="397"/>
      <c r="J11" s="109"/>
      <c r="K11" s="109"/>
      <c r="L11" s="109"/>
      <c r="M11" s="397"/>
      <c r="N11" s="109"/>
      <c r="O11" s="109"/>
      <c r="P11" s="109"/>
      <c r="Q11" s="109"/>
      <c r="R11" s="109"/>
      <c r="S11" s="517"/>
      <c r="T11" s="109"/>
      <c r="U11" s="109"/>
      <c r="V11" s="109"/>
      <c r="W11" s="109"/>
      <c r="X11" s="109"/>
      <c r="Y11" s="518"/>
      <c r="Z11" s="109"/>
      <c r="AA11" s="109"/>
      <c r="AB11" s="109"/>
      <c r="AC11" s="518"/>
      <c r="AD11" s="109"/>
      <c r="AE11" s="109"/>
      <c r="AF11" s="109"/>
      <c r="AG11" s="109"/>
      <c r="AH11" s="109"/>
      <c r="AI11" s="109"/>
      <c r="AJ11" s="669"/>
      <c r="AK11" s="397"/>
      <c r="AL11" s="109"/>
      <c r="AM11" s="109"/>
      <c r="AN11" s="109"/>
      <c r="AO11" s="109"/>
      <c r="AP11" s="109"/>
      <c r="AQ11" s="109"/>
      <c r="AR11" s="109"/>
      <c r="AS11" s="109"/>
      <c r="AT11" s="109"/>
      <c r="AU11" s="109"/>
      <c r="AV11" s="109"/>
      <c r="AW11" s="109"/>
      <c r="AX11" s="109"/>
      <c r="AY11" s="109"/>
      <c r="AZ11" s="109"/>
      <c r="BA11" s="109"/>
      <c r="BB11" s="109"/>
      <c r="BC11" s="109"/>
      <c r="BD11" s="109"/>
      <c r="BE11" s="109"/>
      <c r="BF11" s="397"/>
      <c r="BG11" s="109"/>
      <c r="BH11" s="109"/>
      <c r="BI11" s="109"/>
      <c r="BJ11" s="109"/>
      <c r="BK11" s="109"/>
      <c r="BL11" s="109"/>
      <c r="BM11" s="109"/>
      <c r="BN11" s="109"/>
      <c r="BO11" s="109"/>
      <c r="BP11" s="109"/>
      <c r="BQ11" s="109"/>
      <c r="BR11" s="109"/>
      <c r="BS11" s="109"/>
      <c r="BT11" s="109"/>
      <c r="BU11" s="397"/>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397"/>
      <c r="DL11" s="397"/>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397"/>
      <c r="FD11" s="109"/>
      <c r="FE11" s="109"/>
      <c r="FF11" s="109"/>
      <c r="FG11" s="109"/>
      <c r="FH11" s="109"/>
      <c r="FI11" s="109"/>
      <c r="FJ11" s="109"/>
      <c r="FK11" s="109"/>
    </row>
    <row r="12" spans="1:167" x14ac:dyDescent="0.2">
      <c r="A12" s="586" t="s">
        <v>623</v>
      </c>
      <c r="B12" s="587" t="str">
        <f>+IFERROR(AVERAGE(B8:B11),"")</f>
        <v/>
      </c>
      <c r="C12" s="588" t="str">
        <f>+IFERROR(AVERAGE(C8:C11),"")</f>
        <v/>
      </c>
      <c r="D12" s="589" t="str">
        <f t="shared" ref="D12:BP12" si="0">+IFERROR(AVERAGE(D8:D11),"")</f>
        <v/>
      </c>
      <c r="E12" s="589" t="str">
        <f t="shared" si="0"/>
        <v/>
      </c>
      <c r="F12" s="589" t="str">
        <f t="shared" si="0"/>
        <v/>
      </c>
      <c r="G12" s="589" t="str">
        <f t="shared" si="0"/>
        <v/>
      </c>
      <c r="H12" s="589" t="str">
        <f t="shared" si="0"/>
        <v/>
      </c>
      <c r="I12" s="589" t="str">
        <f t="shared" si="0"/>
        <v/>
      </c>
      <c r="J12" s="589" t="str">
        <f t="shared" si="0"/>
        <v/>
      </c>
      <c r="K12" s="589" t="str">
        <f t="shared" si="0"/>
        <v/>
      </c>
      <c r="L12" s="589" t="str">
        <f t="shared" si="0"/>
        <v/>
      </c>
      <c r="M12" s="589" t="str">
        <f t="shared" si="0"/>
        <v/>
      </c>
      <c r="N12" s="589" t="str">
        <f t="shared" si="0"/>
        <v/>
      </c>
      <c r="O12" s="589" t="str">
        <f t="shared" si="0"/>
        <v/>
      </c>
      <c r="P12" s="589" t="str">
        <f t="shared" si="0"/>
        <v/>
      </c>
      <c r="Q12" s="589" t="str">
        <f t="shared" si="0"/>
        <v/>
      </c>
      <c r="R12" s="589" t="str">
        <f t="shared" si="0"/>
        <v/>
      </c>
      <c r="S12" s="589" t="str">
        <f t="shared" si="0"/>
        <v/>
      </c>
      <c r="T12" s="589" t="str">
        <f t="shared" si="0"/>
        <v/>
      </c>
      <c r="U12" s="589" t="str">
        <f t="shared" si="0"/>
        <v/>
      </c>
      <c r="V12" s="589" t="str">
        <f t="shared" si="0"/>
        <v/>
      </c>
      <c r="W12" s="589" t="str">
        <f t="shared" si="0"/>
        <v/>
      </c>
      <c r="X12" s="589" t="str">
        <f t="shared" si="0"/>
        <v/>
      </c>
      <c r="Y12" s="589" t="str">
        <f t="shared" si="0"/>
        <v/>
      </c>
      <c r="Z12" s="589" t="str">
        <f t="shared" si="0"/>
        <v/>
      </c>
      <c r="AA12" s="589" t="str">
        <f t="shared" si="0"/>
        <v/>
      </c>
      <c r="AB12" s="589" t="str">
        <f t="shared" si="0"/>
        <v/>
      </c>
      <c r="AC12" s="589" t="str">
        <f t="shared" si="0"/>
        <v/>
      </c>
      <c r="AD12" s="589" t="str">
        <f t="shared" si="0"/>
        <v/>
      </c>
      <c r="AE12" s="589" t="str">
        <f t="shared" si="0"/>
        <v/>
      </c>
      <c r="AF12" s="589" t="str">
        <f t="shared" si="0"/>
        <v/>
      </c>
      <c r="AG12" s="589" t="str">
        <f t="shared" si="0"/>
        <v/>
      </c>
      <c r="AH12" s="589" t="str">
        <f t="shared" si="0"/>
        <v/>
      </c>
      <c r="AI12" s="589" t="str">
        <f t="shared" si="0"/>
        <v/>
      </c>
      <c r="AJ12" s="589" t="str">
        <f t="shared" si="0"/>
        <v/>
      </c>
      <c r="AK12" s="589" t="str">
        <f t="shared" si="0"/>
        <v/>
      </c>
      <c r="AL12" s="589" t="str">
        <f t="shared" si="0"/>
        <v/>
      </c>
      <c r="AM12" s="589" t="str">
        <f t="shared" si="0"/>
        <v/>
      </c>
      <c r="AN12" s="589" t="str">
        <f t="shared" si="0"/>
        <v/>
      </c>
      <c r="AO12" s="589" t="str">
        <f t="shared" si="0"/>
        <v/>
      </c>
      <c r="AP12" s="589" t="str">
        <f t="shared" si="0"/>
        <v/>
      </c>
      <c r="AQ12" s="589" t="str">
        <f t="shared" si="0"/>
        <v/>
      </c>
      <c r="AR12" s="589" t="str">
        <f t="shared" si="0"/>
        <v/>
      </c>
      <c r="AS12" s="589" t="str">
        <f t="shared" si="0"/>
        <v/>
      </c>
      <c r="AT12" s="589" t="str">
        <f t="shared" si="0"/>
        <v/>
      </c>
      <c r="AU12" s="589" t="str">
        <f t="shared" si="0"/>
        <v/>
      </c>
      <c r="AV12" s="589" t="str">
        <f t="shared" si="0"/>
        <v/>
      </c>
      <c r="AW12" s="589" t="str">
        <f t="shared" si="0"/>
        <v/>
      </c>
      <c r="AX12" s="589" t="str">
        <f t="shared" si="0"/>
        <v/>
      </c>
      <c r="AY12" s="589" t="str">
        <f t="shared" si="0"/>
        <v/>
      </c>
      <c r="AZ12" s="589" t="str">
        <f t="shared" si="0"/>
        <v/>
      </c>
      <c r="BA12" s="589" t="str">
        <f t="shared" si="0"/>
        <v/>
      </c>
      <c r="BB12" s="589" t="str">
        <f t="shared" si="0"/>
        <v/>
      </c>
      <c r="BC12" s="589" t="str">
        <f t="shared" si="0"/>
        <v/>
      </c>
      <c r="BD12" s="589" t="str">
        <f t="shared" si="0"/>
        <v/>
      </c>
      <c r="BE12" s="589" t="str">
        <f t="shared" si="0"/>
        <v/>
      </c>
      <c r="BF12" s="589" t="str">
        <f t="shared" si="0"/>
        <v/>
      </c>
      <c r="BG12" s="589" t="str">
        <f t="shared" si="0"/>
        <v/>
      </c>
      <c r="BH12" s="589" t="str">
        <f t="shared" si="0"/>
        <v/>
      </c>
      <c r="BI12" s="589" t="str">
        <f t="shared" si="0"/>
        <v/>
      </c>
      <c r="BJ12" s="589" t="str">
        <f t="shared" si="0"/>
        <v/>
      </c>
      <c r="BK12" s="589" t="str">
        <f t="shared" si="0"/>
        <v/>
      </c>
      <c r="BL12" s="589" t="str">
        <f t="shared" si="0"/>
        <v/>
      </c>
      <c r="BM12" s="589" t="str">
        <f t="shared" si="0"/>
        <v/>
      </c>
      <c r="BN12" s="589" t="str">
        <f t="shared" si="0"/>
        <v/>
      </c>
      <c r="BO12" s="589" t="str">
        <f t="shared" si="0"/>
        <v/>
      </c>
      <c r="BP12" s="589" t="str">
        <f t="shared" si="0"/>
        <v/>
      </c>
      <c r="BQ12" s="589" t="str">
        <f t="shared" ref="BQ12:CL12" si="1">+IFERROR(AVERAGE(BQ8:BQ11),"")</f>
        <v/>
      </c>
      <c r="BR12" s="589" t="str">
        <f t="shared" si="1"/>
        <v/>
      </c>
      <c r="BS12" s="589" t="str">
        <f t="shared" si="1"/>
        <v/>
      </c>
      <c r="BT12" s="589" t="str">
        <f t="shared" si="1"/>
        <v/>
      </c>
      <c r="BU12" s="589" t="str">
        <f t="shared" si="1"/>
        <v/>
      </c>
      <c r="BV12" s="589" t="str">
        <f t="shared" si="1"/>
        <v/>
      </c>
      <c r="BW12" s="589" t="str">
        <f t="shared" si="1"/>
        <v/>
      </c>
      <c r="BX12" s="589" t="str">
        <f t="shared" si="1"/>
        <v/>
      </c>
      <c r="BY12" s="589" t="str">
        <f t="shared" si="1"/>
        <v/>
      </c>
      <c r="BZ12" s="589" t="str">
        <f t="shared" si="1"/>
        <v/>
      </c>
      <c r="CA12" s="589" t="str">
        <f t="shared" si="1"/>
        <v/>
      </c>
      <c r="CB12" s="589" t="str">
        <f t="shared" si="1"/>
        <v/>
      </c>
      <c r="CC12" s="589" t="str">
        <f t="shared" si="1"/>
        <v/>
      </c>
      <c r="CD12" s="589" t="str">
        <f t="shared" si="1"/>
        <v/>
      </c>
      <c r="CE12" s="589" t="str">
        <f t="shared" si="1"/>
        <v/>
      </c>
      <c r="CF12" s="589" t="str">
        <f t="shared" si="1"/>
        <v/>
      </c>
      <c r="CG12" s="589" t="str">
        <f t="shared" si="1"/>
        <v/>
      </c>
      <c r="CH12" s="589" t="str">
        <f t="shared" si="1"/>
        <v/>
      </c>
      <c r="CI12" s="589" t="str">
        <f t="shared" si="1"/>
        <v/>
      </c>
      <c r="CJ12" s="589" t="str">
        <f t="shared" si="1"/>
        <v/>
      </c>
      <c r="CK12" s="589" t="str">
        <f t="shared" si="1"/>
        <v/>
      </c>
      <c r="CL12" s="589" t="str">
        <f t="shared" si="1"/>
        <v/>
      </c>
      <c r="CM12" s="589" t="str">
        <f t="shared" ref="CM12:DQ12" si="2">+IFERROR(AVERAGE(CM8:CM11),"")</f>
        <v/>
      </c>
      <c r="CN12" s="589" t="str">
        <f t="shared" si="2"/>
        <v/>
      </c>
      <c r="CO12" s="589" t="str">
        <f t="shared" si="2"/>
        <v/>
      </c>
      <c r="CP12" s="589" t="str">
        <f t="shared" si="2"/>
        <v/>
      </c>
      <c r="CQ12" s="589" t="str">
        <f t="shared" si="2"/>
        <v/>
      </c>
      <c r="CR12" s="589" t="str">
        <f t="shared" si="2"/>
        <v/>
      </c>
      <c r="CS12" s="589" t="str">
        <f t="shared" si="2"/>
        <v/>
      </c>
      <c r="CT12" s="589" t="str">
        <f t="shared" si="2"/>
        <v/>
      </c>
      <c r="CU12" s="589" t="str">
        <f t="shared" si="2"/>
        <v/>
      </c>
      <c r="CV12" s="589" t="str">
        <f t="shared" si="2"/>
        <v/>
      </c>
      <c r="CW12" s="589" t="str">
        <f t="shared" si="2"/>
        <v/>
      </c>
      <c r="CX12" s="589" t="str">
        <f t="shared" si="2"/>
        <v/>
      </c>
      <c r="CY12" s="589" t="str">
        <f t="shared" si="2"/>
        <v/>
      </c>
      <c r="CZ12" s="589" t="str">
        <f t="shared" si="2"/>
        <v/>
      </c>
      <c r="DA12" s="589" t="str">
        <f t="shared" si="2"/>
        <v/>
      </c>
      <c r="DB12" s="589" t="str">
        <f t="shared" si="2"/>
        <v/>
      </c>
      <c r="DC12" s="589" t="str">
        <f t="shared" si="2"/>
        <v/>
      </c>
      <c r="DD12" s="589" t="str">
        <f t="shared" si="2"/>
        <v/>
      </c>
      <c r="DE12" s="589" t="str">
        <f t="shared" si="2"/>
        <v/>
      </c>
      <c r="DF12" s="589" t="str">
        <f t="shared" si="2"/>
        <v/>
      </c>
      <c r="DG12" s="589" t="str">
        <f t="shared" si="2"/>
        <v/>
      </c>
      <c r="DH12" s="589" t="str">
        <f t="shared" si="2"/>
        <v/>
      </c>
      <c r="DI12" s="589" t="str">
        <f t="shared" si="2"/>
        <v/>
      </c>
      <c r="DJ12" s="589" t="str">
        <f t="shared" si="2"/>
        <v/>
      </c>
      <c r="DK12" s="589" t="str">
        <f t="shared" si="2"/>
        <v/>
      </c>
      <c r="DL12" s="589" t="str">
        <f t="shared" si="2"/>
        <v/>
      </c>
      <c r="DM12" s="589" t="str">
        <f t="shared" si="2"/>
        <v/>
      </c>
      <c r="DN12" s="589" t="str">
        <f t="shared" si="2"/>
        <v/>
      </c>
      <c r="DO12" s="589" t="str">
        <f t="shared" si="2"/>
        <v/>
      </c>
      <c r="DP12" s="589" t="str">
        <f t="shared" si="2"/>
        <v/>
      </c>
      <c r="DQ12" s="589" t="str">
        <f t="shared" si="2"/>
        <v/>
      </c>
      <c r="DR12" s="589" t="str">
        <f t="shared" ref="DR12:EU12" si="3">+IFERROR(AVERAGE(DR8:DR11),"")</f>
        <v/>
      </c>
      <c r="DS12" s="589" t="str">
        <f t="shared" si="3"/>
        <v/>
      </c>
      <c r="DT12" s="589" t="str">
        <f t="shared" si="3"/>
        <v/>
      </c>
      <c r="DU12" s="589" t="str">
        <f t="shared" si="3"/>
        <v/>
      </c>
      <c r="DV12" s="589" t="str">
        <f t="shared" si="3"/>
        <v/>
      </c>
      <c r="DW12" s="589" t="str">
        <f t="shared" si="3"/>
        <v/>
      </c>
      <c r="DX12" s="589" t="str">
        <f t="shared" si="3"/>
        <v/>
      </c>
      <c r="DY12" s="589" t="str">
        <f t="shared" si="3"/>
        <v/>
      </c>
      <c r="DZ12" s="589" t="str">
        <f t="shared" si="3"/>
        <v/>
      </c>
      <c r="EA12" s="589" t="str">
        <f t="shared" si="3"/>
        <v/>
      </c>
      <c r="EB12" s="589" t="str">
        <f t="shared" si="3"/>
        <v/>
      </c>
      <c r="EC12" s="589" t="str">
        <f t="shared" si="3"/>
        <v/>
      </c>
      <c r="ED12" s="589" t="str">
        <f t="shared" si="3"/>
        <v/>
      </c>
      <c r="EE12" s="589" t="str">
        <f t="shared" si="3"/>
        <v/>
      </c>
      <c r="EF12" s="589" t="str">
        <f t="shared" si="3"/>
        <v/>
      </c>
      <c r="EG12" s="589" t="str">
        <f t="shared" si="3"/>
        <v/>
      </c>
      <c r="EH12" s="589" t="str">
        <f t="shared" si="3"/>
        <v/>
      </c>
      <c r="EI12" s="589" t="str">
        <f t="shared" si="3"/>
        <v/>
      </c>
      <c r="EJ12" s="589" t="str">
        <f t="shared" si="3"/>
        <v/>
      </c>
      <c r="EK12" s="589" t="str">
        <f t="shared" si="3"/>
        <v/>
      </c>
      <c r="EL12" s="589" t="str">
        <f t="shared" si="3"/>
        <v/>
      </c>
      <c r="EM12" s="589" t="str">
        <f t="shared" si="3"/>
        <v/>
      </c>
      <c r="EN12" s="589" t="str">
        <f t="shared" si="3"/>
        <v/>
      </c>
      <c r="EO12" s="589" t="str">
        <f t="shared" si="3"/>
        <v/>
      </c>
      <c r="EP12" s="589" t="str">
        <f t="shared" si="3"/>
        <v/>
      </c>
      <c r="EQ12" s="589" t="str">
        <f t="shared" si="3"/>
        <v/>
      </c>
      <c r="ER12" s="589" t="str">
        <f t="shared" si="3"/>
        <v/>
      </c>
      <c r="ES12" s="589" t="str">
        <f t="shared" si="3"/>
        <v/>
      </c>
      <c r="ET12" s="589" t="str">
        <f t="shared" si="3"/>
        <v/>
      </c>
      <c r="EU12" s="589" t="str">
        <f t="shared" si="3"/>
        <v/>
      </c>
      <c r="EV12" s="589" t="str">
        <f t="shared" ref="EV12:FC12" si="4">+IFERROR(AVERAGE(EV8:EV11),"")</f>
        <v/>
      </c>
      <c r="EW12" s="589" t="str">
        <f t="shared" si="4"/>
        <v/>
      </c>
      <c r="EX12" s="589" t="str">
        <f t="shared" si="4"/>
        <v/>
      </c>
      <c r="EY12" s="589" t="str">
        <f t="shared" si="4"/>
        <v/>
      </c>
      <c r="EZ12" s="589" t="str">
        <f t="shared" si="4"/>
        <v/>
      </c>
      <c r="FA12" s="589" t="str">
        <f t="shared" si="4"/>
        <v/>
      </c>
      <c r="FB12" s="589" t="str">
        <f t="shared" si="4"/>
        <v/>
      </c>
      <c r="FC12" s="589" t="str">
        <f t="shared" si="4"/>
        <v/>
      </c>
      <c r="FD12" s="589" t="str">
        <f t="shared" ref="FD12:FH12" si="5">+IFERROR(AVERAGE(FD8:FD11),"")</f>
        <v/>
      </c>
      <c r="FE12" s="589" t="str">
        <f t="shared" si="5"/>
        <v/>
      </c>
      <c r="FF12" s="589" t="str">
        <f t="shared" si="5"/>
        <v/>
      </c>
      <c r="FG12" s="589" t="str">
        <f t="shared" si="5"/>
        <v/>
      </c>
      <c r="FH12" s="589" t="str">
        <f t="shared" si="5"/>
        <v/>
      </c>
      <c r="FI12" s="589" t="str">
        <f t="shared" ref="FI12:FK12" si="6">+IFERROR(AVERAGE(FI8:FI11),"")</f>
        <v/>
      </c>
      <c r="FJ12" s="589" t="str">
        <f t="shared" si="6"/>
        <v/>
      </c>
      <c r="FK12" s="589" t="str">
        <f t="shared" si="6"/>
        <v/>
      </c>
    </row>
    <row r="13" spans="1:167" ht="13.5" thickBot="1" x14ac:dyDescent="0.25">
      <c r="A13" s="110" t="s">
        <v>349</v>
      </c>
      <c r="B13" s="110" t="s">
        <v>349</v>
      </c>
      <c r="C13" s="110" t="s">
        <v>349</v>
      </c>
      <c r="D13" s="110" t="s">
        <v>349</v>
      </c>
      <c r="E13" s="110" t="s">
        <v>349</v>
      </c>
      <c r="F13" s="110" t="s">
        <v>349</v>
      </c>
      <c r="G13" s="110" t="s">
        <v>349</v>
      </c>
      <c r="H13" s="110" t="s">
        <v>349</v>
      </c>
      <c r="I13" s="110" t="s">
        <v>349</v>
      </c>
      <c r="J13" s="110" t="s">
        <v>349</v>
      </c>
      <c r="K13" s="110" t="s">
        <v>349</v>
      </c>
      <c r="L13" s="110" t="s">
        <v>349</v>
      </c>
      <c r="M13" s="110" t="s">
        <v>349</v>
      </c>
      <c r="N13" s="110" t="s">
        <v>349</v>
      </c>
      <c r="O13" s="110" t="s">
        <v>349</v>
      </c>
      <c r="P13" s="110" t="s">
        <v>349</v>
      </c>
      <c r="Q13" s="110" t="s">
        <v>349</v>
      </c>
      <c r="R13" s="110" t="s">
        <v>349</v>
      </c>
      <c r="S13" s="110" t="s">
        <v>349</v>
      </c>
      <c r="T13" s="110" t="s">
        <v>349</v>
      </c>
      <c r="U13" s="110" t="s">
        <v>349</v>
      </c>
      <c r="V13" s="110" t="s">
        <v>349</v>
      </c>
      <c r="W13" s="110" t="s">
        <v>349</v>
      </c>
      <c r="X13" s="110" t="s">
        <v>349</v>
      </c>
      <c r="Y13" s="110" t="s">
        <v>349</v>
      </c>
      <c r="Z13" s="110" t="s">
        <v>349</v>
      </c>
      <c r="AA13" s="110" t="s">
        <v>349</v>
      </c>
      <c r="AB13" s="110" t="s">
        <v>349</v>
      </c>
      <c r="AC13" s="110" t="s">
        <v>349</v>
      </c>
      <c r="AD13" s="110" t="s">
        <v>349</v>
      </c>
      <c r="AE13" s="110" t="s">
        <v>349</v>
      </c>
      <c r="AF13" s="110" t="s">
        <v>349</v>
      </c>
      <c r="AG13" s="110" t="s">
        <v>349</v>
      </c>
      <c r="AH13" s="110" t="s">
        <v>349</v>
      </c>
      <c r="AI13" s="110" t="s">
        <v>349</v>
      </c>
      <c r="AJ13" s="110" t="s">
        <v>349</v>
      </c>
      <c r="AK13" s="110" t="s">
        <v>349</v>
      </c>
      <c r="AL13" s="110" t="s">
        <v>349</v>
      </c>
      <c r="AM13" s="110" t="s">
        <v>349</v>
      </c>
      <c r="AN13" s="110" t="s">
        <v>349</v>
      </c>
      <c r="AO13" s="110" t="s">
        <v>349</v>
      </c>
      <c r="AP13" s="110" t="s">
        <v>349</v>
      </c>
      <c r="AQ13" s="110" t="s">
        <v>349</v>
      </c>
      <c r="AR13" s="110" t="s">
        <v>349</v>
      </c>
      <c r="AS13" s="110" t="s">
        <v>349</v>
      </c>
      <c r="AT13" s="110" t="s">
        <v>349</v>
      </c>
      <c r="AU13" s="110" t="s">
        <v>349</v>
      </c>
      <c r="AV13" s="110" t="s">
        <v>349</v>
      </c>
      <c r="AW13" s="110" t="s">
        <v>349</v>
      </c>
      <c r="AX13" s="110" t="s">
        <v>349</v>
      </c>
      <c r="AY13" s="110" t="s">
        <v>349</v>
      </c>
      <c r="AZ13" s="110" t="s">
        <v>349</v>
      </c>
      <c r="BA13" s="110" t="s">
        <v>349</v>
      </c>
      <c r="BB13" s="110" t="s">
        <v>349</v>
      </c>
      <c r="BC13" s="110" t="s">
        <v>349</v>
      </c>
      <c r="BD13" s="110" t="s">
        <v>349</v>
      </c>
      <c r="BE13" s="110" t="s">
        <v>349</v>
      </c>
      <c r="BF13" s="110" t="s">
        <v>349</v>
      </c>
      <c r="BG13" s="110" t="s">
        <v>349</v>
      </c>
      <c r="BH13" s="110" t="s">
        <v>349</v>
      </c>
      <c r="BI13" s="110" t="s">
        <v>349</v>
      </c>
      <c r="BJ13" s="110" t="s">
        <v>349</v>
      </c>
      <c r="BK13" s="110" t="s">
        <v>349</v>
      </c>
      <c r="BL13" s="110" t="s">
        <v>349</v>
      </c>
      <c r="BM13" s="110" t="s">
        <v>349</v>
      </c>
      <c r="BN13" s="110" t="s">
        <v>349</v>
      </c>
      <c r="BO13" s="110" t="s">
        <v>349</v>
      </c>
      <c r="BP13" s="110"/>
      <c r="BQ13" s="110"/>
      <c r="BR13" s="110"/>
      <c r="BS13" s="110"/>
      <c r="BT13" s="110"/>
      <c r="BU13" s="110"/>
    </row>
    <row r="14" spans="1:167" x14ac:dyDescent="0.2">
      <c r="B14" s="1051" t="s">
        <v>624</v>
      </c>
      <c r="C14" s="1051"/>
      <c r="D14" s="1051"/>
      <c r="E14" s="1051"/>
      <c r="F14" s="1051"/>
      <c r="G14" s="1051"/>
      <c r="H14" s="1051"/>
      <c r="I14" s="1051"/>
      <c r="J14" s="1051"/>
      <c r="K14" s="1051"/>
    </row>
    <row r="15" spans="1:167" ht="30.75" customHeight="1" x14ac:dyDescent="0.2">
      <c r="B15" s="111" t="s">
        <v>625</v>
      </c>
      <c r="C15" s="1052" t="s">
        <v>626</v>
      </c>
      <c r="D15" s="1052"/>
      <c r="E15" s="1052" t="s">
        <v>627</v>
      </c>
      <c r="F15" s="1052"/>
      <c r="G15" s="1052"/>
      <c r="H15" s="1052"/>
      <c r="I15" s="1052"/>
      <c r="J15" s="1052"/>
      <c r="K15" s="1052"/>
      <c r="AN15" s="249"/>
    </row>
    <row r="16" spans="1:167" ht="44.25" customHeight="1" x14ac:dyDescent="0.2">
      <c r="B16" s="112" t="s">
        <v>628</v>
      </c>
      <c r="C16" s="1045" t="s">
        <v>629</v>
      </c>
      <c r="D16" s="1045"/>
      <c r="E16" s="1045" t="s">
        <v>518</v>
      </c>
      <c r="F16" s="1045"/>
      <c r="G16" s="1045"/>
      <c r="H16" s="1045"/>
      <c r="I16" s="1045"/>
      <c r="J16" s="1045"/>
      <c r="K16" s="1045"/>
      <c r="AN16" s="249"/>
    </row>
    <row r="17" spans="2:84" x14ac:dyDescent="0.2">
      <c r="B17" s="112" t="s">
        <v>630</v>
      </c>
      <c r="C17" s="1045" t="s">
        <v>631</v>
      </c>
      <c r="D17" s="1045"/>
      <c r="E17" s="1045" t="s">
        <v>521</v>
      </c>
      <c r="F17" s="1045"/>
      <c r="G17" s="1045"/>
      <c r="H17" s="1045"/>
      <c r="I17" s="1045"/>
      <c r="J17" s="1045"/>
      <c r="K17" s="1045"/>
      <c r="AN17" s="249"/>
    </row>
    <row r="18" spans="2:84" x14ac:dyDescent="0.2">
      <c r="B18" s="112" t="s">
        <v>632</v>
      </c>
      <c r="C18" s="1045" t="s">
        <v>633</v>
      </c>
      <c r="D18" s="1045"/>
      <c r="E18" s="1045" t="s">
        <v>634</v>
      </c>
      <c r="F18" s="1045"/>
      <c r="G18" s="1045"/>
      <c r="H18" s="1045"/>
      <c r="I18" s="1045"/>
      <c r="J18" s="1045"/>
      <c r="K18" s="1045"/>
      <c r="AN18" s="249"/>
    </row>
    <row r="19" spans="2:84" ht="13.5" thickBot="1" x14ac:dyDescent="0.25">
      <c r="B19" s="113" t="s">
        <v>635</v>
      </c>
      <c r="C19" s="1044" t="s">
        <v>636</v>
      </c>
      <c r="D19" s="1044"/>
      <c r="E19" s="1044" t="s">
        <v>637</v>
      </c>
      <c r="F19" s="1044"/>
      <c r="G19" s="1044"/>
      <c r="H19" s="1044"/>
      <c r="I19" s="1044"/>
      <c r="J19" s="1044"/>
      <c r="K19" s="1044"/>
      <c r="AN19" s="249"/>
    </row>
    <row r="20" spans="2:84" x14ac:dyDescent="0.2">
      <c r="AN20" s="249"/>
    </row>
    <row r="21" spans="2:84" hidden="1" x14ac:dyDescent="0.2">
      <c r="C21" s="250">
        <f>+C8</f>
        <v>0</v>
      </c>
      <c r="D21" s="250">
        <f t="shared" ref="D21:BO23" si="7">+D8</f>
        <v>0</v>
      </c>
      <c r="E21" s="250">
        <f t="shared" si="7"/>
        <v>0</v>
      </c>
      <c r="F21" s="250">
        <f t="shared" si="7"/>
        <v>0</v>
      </c>
      <c r="G21" s="250">
        <f t="shared" si="7"/>
        <v>0</v>
      </c>
      <c r="H21" s="250">
        <f t="shared" si="7"/>
        <v>0</v>
      </c>
      <c r="I21" s="250">
        <f t="shared" si="7"/>
        <v>0</v>
      </c>
      <c r="J21" s="250">
        <f t="shared" si="7"/>
        <v>0</v>
      </c>
      <c r="K21" s="250">
        <f t="shared" si="7"/>
        <v>0</v>
      </c>
      <c r="L21" s="250">
        <f t="shared" si="7"/>
        <v>0</v>
      </c>
      <c r="M21" s="250">
        <f t="shared" si="7"/>
        <v>0</v>
      </c>
      <c r="N21" s="250">
        <f t="shared" si="7"/>
        <v>0</v>
      </c>
      <c r="O21" s="250">
        <f t="shared" si="7"/>
        <v>0</v>
      </c>
      <c r="P21" s="250">
        <f t="shared" si="7"/>
        <v>0</v>
      </c>
      <c r="Q21" s="250">
        <f t="shared" si="7"/>
        <v>0</v>
      </c>
      <c r="R21" s="250">
        <f t="shared" si="7"/>
        <v>0</v>
      </c>
      <c r="S21" s="250">
        <f t="shared" si="7"/>
        <v>0</v>
      </c>
      <c r="T21" s="250">
        <f t="shared" si="7"/>
        <v>0</v>
      </c>
      <c r="U21" s="250">
        <f t="shared" si="7"/>
        <v>0</v>
      </c>
      <c r="V21" s="250">
        <f t="shared" si="7"/>
        <v>0</v>
      </c>
      <c r="W21" s="250">
        <f t="shared" si="7"/>
        <v>0</v>
      </c>
      <c r="X21" s="250">
        <f t="shared" si="7"/>
        <v>0</v>
      </c>
      <c r="Y21" s="250">
        <f t="shared" si="7"/>
        <v>0</v>
      </c>
      <c r="Z21" s="250">
        <f t="shared" si="7"/>
        <v>0</v>
      </c>
      <c r="AA21" s="250">
        <f t="shared" si="7"/>
        <v>0</v>
      </c>
      <c r="AB21" s="250">
        <f t="shared" si="7"/>
        <v>0</v>
      </c>
      <c r="AC21" s="250">
        <f t="shared" si="7"/>
        <v>0</v>
      </c>
      <c r="AD21" s="250">
        <f t="shared" si="7"/>
        <v>0</v>
      </c>
      <c r="AE21" s="250">
        <f t="shared" si="7"/>
        <v>0</v>
      </c>
      <c r="AF21" s="250">
        <f t="shared" si="7"/>
        <v>0</v>
      </c>
      <c r="AG21" s="250">
        <f t="shared" si="7"/>
        <v>0</v>
      </c>
      <c r="AH21" s="250">
        <f t="shared" si="7"/>
        <v>0</v>
      </c>
      <c r="AI21" s="250">
        <f t="shared" si="7"/>
        <v>0</v>
      </c>
      <c r="AJ21" s="250">
        <f t="shared" si="7"/>
        <v>0</v>
      </c>
      <c r="AK21" s="250">
        <f t="shared" si="7"/>
        <v>0</v>
      </c>
      <c r="AL21" s="250">
        <f t="shared" si="7"/>
        <v>0</v>
      </c>
      <c r="AM21" s="250">
        <f t="shared" si="7"/>
        <v>0</v>
      </c>
      <c r="AN21" s="250">
        <f t="shared" si="7"/>
        <v>0</v>
      </c>
      <c r="AO21" s="250">
        <f t="shared" si="7"/>
        <v>0</v>
      </c>
      <c r="AP21" s="250">
        <f t="shared" si="7"/>
        <v>0</v>
      </c>
      <c r="AQ21" s="250">
        <f t="shared" si="7"/>
        <v>0</v>
      </c>
      <c r="AR21" s="250">
        <f t="shared" si="7"/>
        <v>0</v>
      </c>
      <c r="AS21" s="250">
        <f t="shared" si="7"/>
        <v>0</v>
      </c>
      <c r="AT21" s="250">
        <f t="shared" si="7"/>
        <v>0</v>
      </c>
      <c r="AU21" s="250">
        <f t="shared" si="7"/>
        <v>0</v>
      </c>
      <c r="AV21" s="250">
        <f t="shared" si="7"/>
        <v>0</v>
      </c>
      <c r="AW21" s="250">
        <f t="shared" si="7"/>
        <v>0</v>
      </c>
      <c r="AX21" s="250">
        <f t="shared" si="7"/>
        <v>0</v>
      </c>
      <c r="AY21" s="250">
        <f t="shared" si="7"/>
        <v>0</v>
      </c>
      <c r="AZ21" s="250">
        <f t="shared" si="7"/>
        <v>0</v>
      </c>
      <c r="BA21" s="250">
        <f t="shared" si="7"/>
        <v>0</v>
      </c>
      <c r="BB21" s="250">
        <f t="shared" si="7"/>
        <v>0</v>
      </c>
      <c r="BC21" s="250">
        <f t="shared" si="7"/>
        <v>0</v>
      </c>
      <c r="BD21" s="250">
        <f t="shared" si="7"/>
        <v>0</v>
      </c>
      <c r="BE21" s="250">
        <f t="shared" si="7"/>
        <v>0</v>
      </c>
      <c r="BF21" s="250">
        <f t="shared" si="7"/>
        <v>0</v>
      </c>
      <c r="BG21" s="250">
        <f t="shared" si="7"/>
        <v>0</v>
      </c>
      <c r="BH21" s="250">
        <f t="shared" si="7"/>
        <v>0</v>
      </c>
      <c r="BI21" s="250">
        <f t="shared" si="7"/>
        <v>0</v>
      </c>
      <c r="BJ21" s="250">
        <f t="shared" si="7"/>
        <v>0</v>
      </c>
      <c r="BK21" s="250">
        <f t="shared" si="7"/>
        <v>0</v>
      </c>
      <c r="BL21" s="250">
        <f t="shared" si="7"/>
        <v>0</v>
      </c>
      <c r="BM21" s="250">
        <f t="shared" si="7"/>
        <v>0</v>
      </c>
      <c r="BN21" s="250">
        <f t="shared" si="7"/>
        <v>0</v>
      </c>
      <c r="BO21" s="250">
        <f t="shared" si="7"/>
        <v>0</v>
      </c>
      <c r="BP21" s="250">
        <f t="shared" ref="BP21:BU21" si="8">+BP8</f>
        <v>0</v>
      </c>
      <c r="BQ21" s="250">
        <f t="shared" si="8"/>
        <v>0</v>
      </c>
      <c r="BR21" s="250">
        <f t="shared" si="8"/>
        <v>0</v>
      </c>
      <c r="BS21" s="250">
        <f t="shared" si="8"/>
        <v>0</v>
      </c>
      <c r="BT21" s="250">
        <f t="shared" si="8"/>
        <v>0</v>
      </c>
      <c r="BU21" s="250">
        <f t="shared" si="8"/>
        <v>0</v>
      </c>
    </row>
    <row r="22" spans="2:84" hidden="1" x14ac:dyDescent="0.2">
      <c r="C22" s="250">
        <f>+C9</f>
        <v>0</v>
      </c>
      <c r="D22" s="250">
        <f t="shared" si="7"/>
        <v>0</v>
      </c>
      <c r="E22" s="250">
        <f t="shared" si="7"/>
        <v>0</v>
      </c>
      <c r="F22" s="250">
        <f t="shared" si="7"/>
        <v>0</v>
      </c>
      <c r="G22" s="250">
        <f t="shared" si="7"/>
        <v>0</v>
      </c>
      <c r="H22" s="250">
        <f t="shared" si="7"/>
        <v>0</v>
      </c>
      <c r="I22" s="250">
        <f t="shared" si="7"/>
        <v>0</v>
      </c>
      <c r="J22" s="250">
        <f t="shared" si="7"/>
        <v>0</v>
      </c>
      <c r="K22" s="250">
        <f t="shared" si="7"/>
        <v>0</v>
      </c>
      <c r="L22" s="250">
        <f t="shared" si="7"/>
        <v>0</v>
      </c>
      <c r="M22" s="250">
        <f t="shared" si="7"/>
        <v>0</v>
      </c>
      <c r="N22" s="250">
        <f t="shared" si="7"/>
        <v>0</v>
      </c>
      <c r="O22" s="250">
        <f t="shared" si="7"/>
        <v>0</v>
      </c>
      <c r="P22" s="250">
        <f t="shared" si="7"/>
        <v>0</v>
      </c>
      <c r="Q22" s="250">
        <f t="shared" si="7"/>
        <v>0</v>
      </c>
      <c r="R22" s="250">
        <f t="shared" si="7"/>
        <v>0</v>
      </c>
      <c r="S22" s="250">
        <f t="shared" si="7"/>
        <v>0</v>
      </c>
      <c r="T22" s="250">
        <f t="shared" si="7"/>
        <v>0</v>
      </c>
      <c r="U22" s="250">
        <f t="shared" si="7"/>
        <v>0</v>
      </c>
      <c r="V22" s="250">
        <f t="shared" si="7"/>
        <v>0</v>
      </c>
      <c r="W22" s="250">
        <f t="shared" si="7"/>
        <v>0</v>
      </c>
      <c r="X22" s="250">
        <f t="shared" si="7"/>
        <v>0</v>
      </c>
      <c r="Y22" s="250">
        <f t="shared" si="7"/>
        <v>0</v>
      </c>
      <c r="Z22" s="250">
        <f t="shared" si="7"/>
        <v>0</v>
      </c>
      <c r="AA22" s="250">
        <f t="shared" si="7"/>
        <v>0</v>
      </c>
      <c r="AB22" s="250">
        <f t="shared" si="7"/>
        <v>0</v>
      </c>
      <c r="AC22" s="250">
        <f t="shared" si="7"/>
        <v>0</v>
      </c>
      <c r="AD22" s="250">
        <f t="shared" si="7"/>
        <v>0</v>
      </c>
      <c r="AE22" s="250">
        <f t="shared" si="7"/>
        <v>0</v>
      </c>
      <c r="AF22" s="250">
        <f t="shared" si="7"/>
        <v>0</v>
      </c>
      <c r="AG22" s="250">
        <f t="shared" si="7"/>
        <v>0</v>
      </c>
      <c r="AH22" s="250">
        <f t="shared" si="7"/>
        <v>0</v>
      </c>
      <c r="AI22" s="250">
        <f t="shared" si="7"/>
        <v>0</v>
      </c>
      <c r="AJ22" s="250">
        <f t="shared" si="7"/>
        <v>0</v>
      </c>
      <c r="AK22" s="250">
        <f t="shared" si="7"/>
        <v>0</v>
      </c>
      <c r="AL22" s="250">
        <f t="shared" si="7"/>
        <v>0</v>
      </c>
      <c r="AM22" s="250">
        <f t="shared" si="7"/>
        <v>0</v>
      </c>
      <c r="AN22" s="250">
        <f t="shared" si="7"/>
        <v>0</v>
      </c>
      <c r="AO22" s="250">
        <f t="shared" si="7"/>
        <v>0</v>
      </c>
      <c r="AP22" s="250">
        <f t="shared" si="7"/>
        <v>0</v>
      </c>
      <c r="AQ22" s="250">
        <f t="shared" si="7"/>
        <v>0</v>
      </c>
      <c r="AR22" s="250">
        <f t="shared" si="7"/>
        <v>0</v>
      </c>
      <c r="AS22" s="250">
        <f t="shared" si="7"/>
        <v>0</v>
      </c>
      <c r="AT22" s="250">
        <f t="shared" si="7"/>
        <v>0</v>
      </c>
      <c r="AU22" s="250">
        <f t="shared" si="7"/>
        <v>0</v>
      </c>
      <c r="AV22" s="250">
        <f t="shared" si="7"/>
        <v>0</v>
      </c>
      <c r="AW22" s="250">
        <f t="shared" si="7"/>
        <v>0</v>
      </c>
      <c r="AX22" s="250">
        <f t="shared" si="7"/>
        <v>0</v>
      </c>
      <c r="AY22" s="250">
        <f t="shared" si="7"/>
        <v>0</v>
      </c>
      <c r="AZ22" s="250">
        <f t="shared" si="7"/>
        <v>0</v>
      </c>
      <c r="BA22" s="250">
        <f t="shared" si="7"/>
        <v>0</v>
      </c>
      <c r="BB22" s="250">
        <f t="shared" si="7"/>
        <v>0</v>
      </c>
      <c r="BC22" s="250">
        <f t="shared" si="7"/>
        <v>0</v>
      </c>
      <c r="BD22" s="250">
        <f t="shared" si="7"/>
        <v>0</v>
      </c>
      <c r="BE22" s="250">
        <f t="shared" si="7"/>
        <v>0</v>
      </c>
      <c r="BF22" s="250">
        <f t="shared" si="7"/>
        <v>0</v>
      </c>
      <c r="BG22" s="250">
        <f t="shared" si="7"/>
        <v>0</v>
      </c>
      <c r="BH22" s="250">
        <f t="shared" si="7"/>
        <v>0</v>
      </c>
      <c r="BI22" s="250">
        <f t="shared" si="7"/>
        <v>0</v>
      </c>
      <c r="BJ22" s="250">
        <f t="shared" si="7"/>
        <v>0</v>
      </c>
      <c r="BK22" s="250">
        <f t="shared" si="7"/>
        <v>0</v>
      </c>
      <c r="BL22" s="250">
        <f t="shared" si="7"/>
        <v>0</v>
      </c>
      <c r="BM22" s="250">
        <f t="shared" si="7"/>
        <v>0</v>
      </c>
      <c r="BN22" s="250">
        <f t="shared" si="7"/>
        <v>0</v>
      </c>
      <c r="BO22" s="250">
        <f t="shared" si="7"/>
        <v>0</v>
      </c>
    </row>
    <row r="23" spans="2:84" hidden="1" x14ac:dyDescent="0.2">
      <c r="C23" s="250">
        <f>+C10</f>
        <v>0</v>
      </c>
      <c r="D23" s="250">
        <f t="shared" si="7"/>
        <v>0</v>
      </c>
      <c r="E23" s="250">
        <f t="shared" si="7"/>
        <v>0</v>
      </c>
      <c r="F23" s="250">
        <f t="shared" si="7"/>
        <v>0</v>
      </c>
      <c r="G23" s="250">
        <f t="shared" si="7"/>
        <v>0</v>
      </c>
      <c r="H23" s="250">
        <f t="shared" si="7"/>
        <v>0</v>
      </c>
      <c r="I23" s="250">
        <f t="shared" si="7"/>
        <v>0</v>
      </c>
      <c r="J23" s="250">
        <f t="shared" si="7"/>
        <v>0</v>
      </c>
      <c r="K23" s="250">
        <f t="shared" si="7"/>
        <v>0</v>
      </c>
      <c r="L23" s="250">
        <f t="shared" si="7"/>
        <v>0</v>
      </c>
      <c r="M23" s="250">
        <f t="shared" si="7"/>
        <v>0</v>
      </c>
      <c r="N23" s="250">
        <f t="shared" si="7"/>
        <v>0</v>
      </c>
      <c r="O23" s="250">
        <f t="shared" si="7"/>
        <v>0</v>
      </c>
      <c r="P23" s="250">
        <f t="shared" si="7"/>
        <v>0</v>
      </c>
      <c r="Q23" s="250">
        <f t="shared" si="7"/>
        <v>0</v>
      </c>
      <c r="R23" s="250">
        <f t="shared" si="7"/>
        <v>0</v>
      </c>
      <c r="S23" s="250">
        <f t="shared" si="7"/>
        <v>0</v>
      </c>
      <c r="T23" s="250">
        <f t="shared" si="7"/>
        <v>0</v>
      </c>
      <c r="U23" s="250">
        <f t="shared" si="7"/>
        <v>0</v>
      </c>
      <c r="V23" s="250">
        <f t="shared" si="7"/>
        <v>0</v>
      </c>
      <c r="W23" s="250">
        <f t="shared" si="7"/>
        <v>0</v>
      </c>
      <c r="X23" s="250">
        <f t="shared" si="7"/>
        <v>0</v>
      </c>
      <c r="Y23" s="250">
        <f t="shared" si="7"/>
        <v>0</v>
      </c>
      <c r="Z23" s="250">
        <f t="shared" si="7"/>
        <v>0</v>
      </c>
      <c r="AA23" s="250">
        <f t="shared" si="7"/>
        <v>0</v>
      </c>
      <c r="AB23" s="250">
        <f t="shared" si="7"/>
        <v>0</v>
      </c>
      <c r="AC23" s="250">
        <f t="shared" si="7"/>
        <v>0</v>
      </c>
      <c r="AD23" s="250">
        <f t="shared" si="7"/>
        <v>0</v>
      </c>
      <c r="AE23" s="250">
        <f t="shared" si="7"/>
        <v>0</v>
      </c>
      <c r="AF23" s="250">
        <f t="shared" si="7"/>
        <v>0</v>
      </c>
      <c r="AG23" s="250">
        <f t="shared" si="7"/>
        <v>0</v>
      </c>
      <c r="AH23" s="250">
        <f t="shared" si="7"/>
        <v>0</v>
      </c>
      <c r="AI23" s="250">
        <f t="shared" si="7"/>
        <v>0</v>
      </c>
      <c r="AJ23" s="250">
        <f t="shared" si="7"/>
        <v>0</v>
      </c>
      <c r="AK23" s="250">
        <f t="shared" si="7"/>
        <v>0</v>
      </c>
      <c r="AL23" s="250">
        <f t="shared" si="7"/>
        <v>0</v>
      </c>
      <c r="AM23" s="250">
        <f t="shared" si="7"/>
        <v>0</v>
      </c>
      <c r="AN23" s="250">
        <f t="shared" si="7"/>
        <v>0</v>
      </c>
      <c r="AO23" s="250">
        <f t="shared" si="7"/>
        <v>0</v>
      </c>
      <c r="AP23" s="250">
        <f t="shared" si="7"/>
        <v>0</v>
      </c>
      <c r="AQ23" s="250">
        <f t="shared" si="7"/>
        <v>0</v>
      </c>
      <c r="AR23" s="250">
        <f t="shared" si="7"/>
        <v>0</v>
      </c>
      <c r="AS23" s="250">
        <f t="shared" si="7"/>
        <v>0</v>
      </c>
      <c r="AT23" s="250">
        <f t="shared" si="7"/>
        <v>0</v>
      </c>
      <c r="AU23" s="250">
        <f t="shared" si="7"/>
        <v>0</v>
      </c>
      <c r="AV23" s="250">
        <f t="shared" si="7"/>
        <v>0</v>
      </c>
      <c r="AW23" s="250">
        <f t="shared" si="7"/>
        <v>0</v>
      </c>
      <c r="AX23" s="250">
        <f t="shared" si="7"/>
        <v>0</v>
      </c>
      <c r="AY23" s="250">
        <f t="shared" si="7"/>
        <v>0</v>
      </c>
      <c r="AZ23" s="250">
        <f t="shared" si="7"/>
        <v>0</v>
      </c>
      <c r="BA23" s="250">
        <f t="shared" si="7"/>
        <v>0</v>
      </c>
      <c r="BB23" s="250">
        <f t="shared" si="7"/>
        <v>0</v>
      </c>
      <c r="BC23" s="250">
        <f t="shared" si="7"/>
        <v>0</v>
      </c>
      <c r="BD23" s="250">
        <f t="shared" si="7"/>
        <v>0</v>
      </c>
      <c r="BE23" s="250">
        <f t="shared" si="7"/>
        <v>0</v>
      </c>
      <c r="BF23" s="250">
        <f t="shared" si="7"/>
        <v>0</v>
      </c>
      <c r="BG23" s="250">
        <f t="shared" si="7"/>
        <v>0</v>
      </c>
      <c r="BH23" s="250">
        <f t="shared" si="7"/>
        <v>0</v>
      </c>
      <c r="BI23" s="250">
        <f t="shared" si="7"/>
        <v>0</v>
      </c>
      <c r="BJ23" s="250">
        <f t="shared" si="7"/>
        <v>0</v>
      </c>
      <c r="BK23" s="250">
        <f t="shared" si="7"/>
        <v>0</v>
      </c>
      <c r="BL23" s="250">
        <f t="shared" si="7"/>
        <v>0</v>
      </c>
      <c r="BM23" s="250">
        <f t="shared" si="7"/>
        <v>0</v>
      </c>
      <c r="BN23" s="250">
        <f t="shared" si="7"/>
        <v>0</v>
      </c>
      <c r="BO23" s="250">
        <f t="shared" si="7"/>
        <v>0</v>
      </c>
    </row>
    <row r="24" spans="2:84" hidden="1" x14ac:dyDescent="0.2">
      <c r="AN24" s="249"/>
    </row>
    <row r="25" spans="2:84" hidden="1" x14ac:dyDescent="0.2">
      <c r="AN25" s="249"/>
    </row>
    <row r="26" spans="2:84" hidden="1" x14ac:dyDescent="0.2">
      <c r="AN26" s="249"/>
    </row>
    <row r="27" spans="2:84" ht="12.75" hidden="1" customHeight="1" x14ac:dyDescent="0.2">
      <c r="AN27" s="249"/>
    </row>
    <row r="28" spans="2:84" hidden="1" x14ac:dyDescent="0.2">
      <c r="AN28" s="249"/>
    </row>
    <row r="29" spans="2:84" hidden="1" x14ac:dyDescent="0.2">
      <c r="AN29" s="249"/>
    </row>
    <row r="30" spans="2:84" hidden="1" x14ac:dyDescent="0.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249"/>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row>
    <row r="31" spans="2:84" hidden="1" x14ac:dyDescent="0.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249"/>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row>
    <row r="32" spans="2:84" hidden="1" x14ac:dyDescent="0.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249"/>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row>
    <row r="33" spans="10:84" hidden="1" x14ac:dyDescent="0.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249"/>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row>
    <row r="34" spans="10:84" hidden="1" x14ac:dyDescent="0.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249"/>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row>
    <row r="35" spans="10:84" hidden="1" x14ac:dyDescent="0.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249"/>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row>
    <row r="36" spans="10:84" hidden="1" x14ac:dyDescent="0.2">
      <c r="AN36" s="249"/>
    </row>
    <row r="37" spans="10:84" hidden="1" x14ac:dyDescent="0.2">
      <c r="AN37" s="249"/>
    </row>
    <row r="38" spans="10:84" hidden="1" x14ac:dyDescent="0.2">
      <c r="AN38" s="249"/>
    </row>
    <row r="39" spans="10:84" hidden="1" x14ac:dyDescent="0.2">
      <c r="AN39" s="249"/>
    </row>
    <row r="40" spans="10:84" hidden="1" x14ac:dyDescent="0.2">
      <c r="AN40" s="249"/>
    </row>
    <row r="41" spans="10:84" hidden="1" x14ac:dyDescent="0.2">
      <c r="AN41" s="249"/>
    </row>
    <row r="42" spans="10:84" hidden="1" x14ac:dyDescent="0.2">
      <c r="AN42" s="249"/>
    </row>
    <row r="43" spans="10:84" hidden="1" x14ac:dyDescent="0.2">
      <c r="AN43" s="249"/>
    </row>
    <row r="44" spans="10:84" hidden="1" x14ac:dyDescent="0.2">
      <c r="AN44" s="249"/>
    </row>
    <row r="45" spans="10:84" hidden="1" x14ac:dyDescent="0.2">
      <c r="AN45" s="249"/>
    </row>
    <row r="46" spans="10:84" hidden="1" x14ac:dyDescent="0.2">
      <c r="AN46" s="249"/>
    </row>
    <row r="47" spans="10:84" hidden="1" x14ac:dyDescent="0.2">
      <c r="AN47" s="249"/>
    </row>
    <row r="48" spans="10:84" hidden="1" x14ac:dyDescent="0.2">
      <c r="AN48" s="249"/>
    </row>
    <row r="49" spans="40:40" hidden="1" x14ac:dyDescent="0.2">
      <c r="AN49" s="249"/>
    </row>
    <row r="50" spans="40:40" hidden="1" x14ac:dyDescent="0.2">
      <c r="AN50" s="249"/>
    </row>
    <row r="51" spans="40:40" hidden="1" x14ac:dyDescent="0.2">
      <c r="AN51" s="249"/>
    </row>
    <row r="52" spans="40:40" hidden="1" x14ac:dyDescent="0.2">
      <c r="AN52" s="249"/>
    </row>
    <row r="53" spans="40:40" hidden="1" x14ac:dyDescent="0.2">
      <c r="AN53" s="249"/>
    </row>
    <row r="54" spans="40:40" hidden="1" x14ac:dyDescent="0.2">
      <c r="AN54" s="249"/>
    </row>
    <row r="55" spans="40:40" hidden="1" x14ac:dyDescent="0.2">
      <c r="AN55" s="249"/>
    </row>
    <row r="56" spans="40:40" hidden="1" x14ac:dyDescent="0.2">
      <c r="AN56" s="249"/>
    </row>
    <row r="57" spans="40:40" hidden="1" x14ac:dyDescent="0.2">
      <c r="AN57" s="249"/>
    </row>
    <row r="58" spans="40:40" hidden="1" x14ac:dyDescent="0.2">
      <c r="AN58" s="249"/>
    </row>
    <row r="59" spans="40:40" hidden="1" x14ac:dyDescent="0.2">
      <c r="AN59" s="249"/>
    </row>
    <row r="60" spans="40:40" hidden="1" x14ac:dyDescent="0.2">
      <c r="AN60" s="249"/>
    </row>
    <row r="61" spans="40:40" hidden="1" x14ac:dyDescent="0.2">
      <c r="AN61" s="249"/>
    </row>
  </sheetData>
  <sheetProtection algorithmName="SHA-512" hashValue="GDlksLnFoQCQx1kylZOXeM1Bq/RNc0mIQXf3NhNRyrr7uxja65ryv1soxkRYe54Fq6JAFYjOlZ+fFpkJHOff6Q==" saltValue="TRQP79O4EYRLAHewV1zhRQ==" spinCount="100000" sheet="1" formatCells="0" formatColumns="0" formatRows="0" autoFilter="0"/>
  <mergeCells count="14">
    <mergeCell ref="A2:C2"/>
    <mergeCell ref="A6:A7"/>
    <mergeCell ref="B6:BU6"/>
    <mergeCell ref="B14:K14"/>
    <mergeCell ref="C15:D15"/>
    <mergeCell ref="E15:K15"/>
    <mergeCell ref="C19:D19"/>
    <mergeCell ref="E19:K19"/>
    <mergeCell ref="C16:D16"/>
    <mergeCell ref="E16:K16"/>
    <mergeCell ref="C17:D17"/>
    <mergeCell ref="E17:K17"/>
    <mergeCell ref="C18:D18"/>
    <mergeCell ref="E18:K18"/>
  </mergeCells>
  <conditionalFormatting sqref="B4">
    <cfRule type="cellIs" dxfId="60" priority="115" stopIfTrue="1" operator="equal">
      <formula>"X"</formula>
    </cfRule>
    <cfRule type="cellIs" dxfId="59" priority="116" stopIfTrue="1" operator="equal">
      <formula>0</formula>
    </cfRule>
  </conditionalFormatting>
  <conditionalFormatting sqref="B8:FK12">
    <cfRule type="cellIs" dxfId="58" priority="2" operator="greaterThanOrEqual">
      <formula>6</formula>
    </cfRule>
    <cfRule type="cellIs" dxfId="57" priority="3" operator="between">
      <formula>0.00001</formula>
      <formula>3.99999</formula>
    </cfRule>
  </conditionalFormatting>
  <conditionalFormatting sqref="C7:FK7">
    <cfRule type="cellIs" dxfId="56" priority="123" operator="equal">
      <formula>0</formula>
    </cfRule>
  </conditionalFormatting>
  <conditionalFormatting sqref="C8:FK11">
    <cfRule type="containsBlanks" dxfId="55" priority="1">
      <formula>LEN(TRIM(C8))=0</formula>
    </cfRule>
  </conditionalFormatting>
  <conditionalFormatting sqref="E4">
    <cfRule type="cellIs" dxfId="54" priority="113" stopIfTrue="1" operator="equal">
      <formula>"X"</formula>
    </cfRule>
    <cfRule type="cellIs" dxfId="53" priority="114" stopIfTrue="1" operator="equal">
      <formula>0</formula>
    </cfRule>
  </conditionalFormatting>
  <conditionalFormatting sqref="H4">
    <cfRule type="cellIs" dxfId="52" priority="109" stopIfTrue="1" operator="equal">
      <formula>"X"</formula>
    </cfRule>
    <cfRule type="cellIs" dxfId="51" priority="110" stopIfTrue="1" operator="equal">
      <formula>0</formula>
    </cfRule>
  </conditionalFormatting>
  <conditionalFormatting sqref="J4">
    <cfRule type="cellIs" dxfId="50" priority="111" stopIfTrue="1" operator="equal">
      <formula>"X"</formula>
    </cfRule>
    <cfRule type="cellIs" dxfId="49" priority="112" stopIfTrue="1" operator="equal">
      <formula>0</formula>
    </cfRule>
  </conditionalFormatting>
  <dataValidations count="1">
    <dataValidation allowBlank="1" showDropDown="1" showInputMessage="1" showErrorMessage="1" errorTitle="DATO ERRÓNEO" error="MARCAR CON UNA &quot;X&quot; EN OPCIÓN QUE CORRESPONDA" sqref="B4 E4 J4 H4" xr:uid="{00000000-0002-0000-0700-000000000000}"/>
  </dataValidations>
  <pageMargins left="0" right="0"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AF61E-9F32-4B2A-B546-B677389A5F90}">
  <dimension ref="A1:AA375"/>
  <sheetViews>
    <sheetView showGridLines="0" topLeftCell="A33" zoomScale="156" workbookViewId="0">
      <selection activeCell="F3" sqref="F3"/>
    </sheetView>
  </sheetViews>
  <sheetFormatPr baseColWidth="10" defaultColWidth="0" defaultRowHeight="12.75" customHeight="1" zeroHeight="1" x14ac:dyDescent="0.2"/>
  <cols>
    <col min="1" max="1" width="34.85546875" style="122" customWidth="1"/>
    <col min="2" max="2" width="20" style="122" customWidth="1"/>
    <col min="3" max="3" width="14.42578125" style="122" customWidth="1"/>
    <col min="4" max="4" width="14" style="122" customWidth="1"/>
    <col min="5" max="6" width="11.42578125" style="122" customWidth="1"/>
    <col min="7" max="7" width="11.42578125" style="122" hidden="1" customWidth="1"/>
    <col min="8" max="16384" width="11.42578125" style="122" hidden="1"/>
  </cols>
  <sheetData>
    <row r="1" spans="1:23" ht="62.25" customHeight="1" x14ac:dyDescent="0.2">
      <c r="A1" s="1113" t="s">
        <v>638</v>
      </c>
      <c r="B1" s="1114"/>
      <c r="C1" s="1114"/>
      <c r="D1" s="1114"/>
      <c r="E1" s="1114"/>
      <c r="F1" s="180"/>
      <c r="G1" s="180"/>
      <c r="H1" s="180"/>
      <c r="I1" s="180"/>
      <c r="M1" s="479" t="s">
        <v>639</v>
      </c>
      <c r="N1" s="477" t="s">
        <v>545</v>
      </c>
      <c r="O1" s="477" t="s">
        <v>640</v>
      </c>
      <c r="P1" s="478" t="s">
        <v>641</v>
      </c>
      <c r="Q1" s="478" t="s">
        <v>642</v>
      </c>
      <c r="R1" s="478" t="s">
        <v>643</v>
      </c>
      <c r="S1" s="478" t="s">
        <v>644</v>
      </c>
      <c r="T1" s="182"/>
      <c r="U1" s="182"/>
      <c r="V1" s="183" t="s">
        <v>229</v>
      </c>
      <c r="W1" s="183" t="s">
        <v>645</v>
      </c>
    </row>
    <row r="2" spans="1:23" ht="15" hidden="1" x14ac:dyDescent="0.2">
      <c r="A2" s="184"/>
      <c r="B2" s="185"/>
      <c r="C2" s="185"/>
      <c r="D2" s="185"/>
      <c r="E2" s="185"/>
      <c r="F2" s="180"/>
      <c r="G2" s="180"/>
      <c r="H2" s="180"/>
      <c r="I2" s="180"/>
      <c r="M2" s="181"/>
      <c r="N2" s="186" t="s">
        <v>646</v>
      </c>
      <c r="O2" s="186">
        <v>5</v>
      </c>
      <c r="P2" s="187" t="s">
        <v>140</v>
      </c>
      <c r="Q2" s="187" t="s">
        <v>140</v>
      </c>
      <c r="R2" s="187" t="s">
        <v>140</v>
      </c>
      <c r="S2" s="187" t="s">
        <v>140</v>
      </c>
      <c r="T2" s="183"/>
      <c r="U2" s="183" t="s">
        <v>481</v>
      </c>
      <c r="V2" s="183" t="s">
        <v>647</v>
      </c>
      <c r="W2" s="183" t="s">
        <v>482</v>
      </c>
    </row>
    <row r="3" spans="1:23" ht="14.25" x14ac:dyDescent="0.2">
      <c r="A3" s="185"/>
      <c r="B3" s="185"/>
      <c r="C3" s="185"/>
      <c r="D3" s="185"/>
      <c r="E3" s="185"/>
      <c r="F3" s="180"/>
      <c r="G3" s="180"/>
      <c r="H3" s="180"/>
      <c r="I3" s="180"/>
      <c r="M3" s="181"/>
      <c r="N3" s="445" t="s">
        <v>646</v>
      </c>
      <c r="O3" s="445">
        <v>5</v>
      </c>
      <c r="P3" s="445" t="s">
        <v>140</v>
      </c>
      <c r="Q3" s="445" t="s">
        <v>140</v>
      </c>
      <c r="R3" s="445" t="s">
        <v>140</v>
      </c>
      <c r="S3" s="445"/>
      <c r="T3" s="183" t="s">
        <v>476</v>
      </c>
      <c r="U3" s="183" t="s">
        <v>648</v>
      </c>
      <c r="V3" s="183" t="s">
        <v>649</v>
      </c>
      <c r="W3" s="183" t="s">
        <v>477</v>
      </c>
    </row>
    <row r="4" spans="1:23" ht="14.25" x14ac:dyDescent="0.2">
      <c r="A4" s="1115" t="s">
        <v>650</v>
      </c>
      <c r="B4" s="1116"/>
      <c r="C4" s="1117"/>
      <c r="D4" s="188" t="s">
        <v>651</v>
      </c>
      <c r="E4" s="189" t="s">
        <v>652</v>
      </c>
      <c r="F4" s="180"/>
      <c r="G4" s="180"/>
      <c r="H4" s="180"/>
      <c r="I4" s="180"/>
      <c r="M4" s="181"/>
      <c r="N4" s="445" t="s">
        <v>653</v>
      </c>
      <c r="O4" s="445">
        <v>13</v>
      </c>
      <c r="P4" s="445" t="s">
        <v>140</v>
      </c>
      <c r="Q4" s="445" t="s">
        <v>140</v>
      </c>
      <c r="R4" s="445" t="s">
        <v>140</v>
      </c>
      <c r="S4" s="445"/>
      <c r="T4" s="183" t="s">
        <v>473</v>
      </c>
      <c r="U4" s="183" t="s">
        <v>654</v>
      </c>
      <c r="V4" s="183" t="s">
        <v>655</v>
      </c>
      <c r="W4" s="183" t="s">
        <v>474</v>
      </c>
    </row>
    <row r="5" spans="1:23" ht="14.25" x14ac:dyDescent="0.2">
      <c r="A5" s="1118" t="s">
        <v>656</v>
      </c>
      <c r="B5" s="1118"/>
      <c r="C5" s="1118"/>
      <c r="D5" s="1118"/>
      <c r="E5" s="1118"/>
      <c r="F5" s="180"/>
      <c r="G5" s="180"/>
      <c r="H5" s="180"/>
      <c r="I5" s="180"/>
      <c r="M5" s="181"/>
      <c r="N5" s="445" t="s">
        <v>657</v>
      </c>
      <c r="O5" s="445">
        <v>8</v>
      </c>
      <c r="P5" s="445" t="s">
        <v>140</v>
      </c>
      <c r="Q5" s="445" t="s">
        <v>140</v>
      </c>
      <c r="R5" s="445" t="s">
        <v>140</v>
      </c>
      <c r="S5" s="445"/>
      <c r="T5" s="183"/>
      <c r="U5" s="183" t="s">
        <v>469</v>
      </c>
      <c r="V5" s="183" t="s">
        <v>658</v>
      </c>
      <c r="W5" s="183" t="s">
        <v>470</v>
      </c>
    </row>
    <row r="6" spans="1:23" ht="14.25" x14ac:dyDescent="0.2">
      <c r="A6" s="1119"/>
      <c r="B6" s="1119"/>
      <c r="C6" s="1119"/>
      <c r="D6" s="1119"/>
      <c r="E6" s="1119"/>
      <c r="F6" s="180"/>
      <c r="G6" s="180"/>
      <c r="H6" s="180"/>
      <c r="I6" s="180"/>
      <c r="M6" s="181"/>
      <c r="N6" s="445" t="s">
        <v>10</v>
      </c>
      <c r="O6" s="445">
        <v>3</v>
      </c>
      <c r="P6" s="445">
        <v>2015</v>
      </c>
      <c r="Q6" s="445">
        <v>12</v>
      </c>
      <c r="R6" s="445" t="s">
        <v>659</v>
      </c>
      <c r="S6" s="445"/>
      <c r="T6" s="190"/>
      <c r="U6" s="190"/>
      <c r="V6" s="191"/>
      <c r="W6" s="191"/>
    </row>
    <row r="7" spans="1:23" ht="14.25" x14ac:dyDescent="0.2">
      <c r="A7" s="1120"/>
      <c r="B7" s="1120"/>
      <c r="C7" s="1120"/>
      <c r="D7" s="1120"/>
      <c r="E7" s="1120"/>
      <c r="F7" s="180"/>
      <c r="G7" s="180"/>
      <c r="H7" s="180"/>
      <c r="I7" s="180"/>
      <c r="M7" s="181"/>
      <c r="N7" s="445" t="s">
        <v>4</v>
      </c>
      <c r="O7" s="445">
        <v>1</v>
      </c>
      <c r="P7" s="445">
        <v>2002</v>
      </c>
      <c r="Q7" s="445">
        <v>12</v>
      </c>
      <c r="R7" s="445" t="s">
        <v>660</v>
      </c>
      <c r="S7" s="445"/>
      <c r="T7" s="192"/>
      <c r="U7" s="192"/>
      <c r="V7" s="191"/>
      <c r="W7" s="191"/>
    </row>
    <row r="8" spans="1:23" ht="14.25" x14ac:dyDescent="0.2">
      <c r="A8" s="193" t="s">
        <v>200</v>
      </c>
      <c r="B8" s="1121">
        <f>+'RESUMEN REGION'!$Z$6</f>
        <v>2025</v>
      </c>
      <c r="C8" s="1121"/>
      <c r="D8" s="194"/>
      <c r="E8" s="194"/>
      <c r="F8" s="180"/>
      <c r="G8" s="180"/>
      <c r="H8" s="180"/>
      <c r="I8" s="180"/>
      <c r="M8" s="181"/>
      <c r="N8" s="445" t="s">
        <v>661</v>
      </c>
      <c r="O8" s="445">
        <v>10</v>
      </c>
      <c r="P8" s="445" t="s">
        <v>140</v>
      </c>
      <c r="Q8" s="445" t="s">
        <v>140</v>
      </c>
      <c r="R8" s="445" t="s">
        <v>140</v>
      </c>
      <c r="S8" s="445"/>
      <c r="T8" s="192"/>
      <c r="U8" s="192"/>
      <c r="V8" s="191"/>
      <c r="W8" s="191"/>
    </row>
    <row r="9" spans="1:23" ht="14.25" x14ac:dyDescent="0.2">
      <c r="A9" s="480"/>
      <c r="B9" s="194"/>
      <c r="C9" s="194"/>
      <c r="D9" s="194"/>
      <c r="E9" s="194"/>
      <c r="F9" s="180"/>
      <c r="G9" s="180"/>
      <c r="H9" s="180"/>
      <c r="I9" s="180"/>
      <c r="M9" s="181"/>
      <c r="N9" s="445" t="s">
        <v>662</v>
      </c>
      <c r="O9" s="445">
        <v>4</v>
      </c>
      <c r="P9" s="445" t="s">
        <v>140</v>
      </c>
      <c r="Q9" s="445" t="s">
        <v>140</v>
      </c>
      <c r="R9" s="445" t="s">
        <v>140</v>
      </c>
      <c r="S9" s="445"/>
      <c r="T9" s="192"/>
      <c r="U9" s="192"/>
      <c r="V9" s="191"/>
      <c r="W9" s="191"/>
    </row>
    <row r="10" spans="1:23" ht="27" customHeight="1" x14ac:dyDescent="0.2">
      <c r="A10" s="1122" t="s">
        <v>663</v>
      </c>
      <c r="B10" s="1123"/>
      <c r="C10" s="1123"/>
      <c r="D10" s="1123"/>
      <c r="E10" s="1124"/>
      <c r="F10" s="180"/>
      <c r="G10" s="180"/>
      <c r="H10" s="180"/>
      <c r="I10" s="180"/>
      <c r="M10" s="181"/>
      <c r="N10" s="445" t="s">
        <v>109</v>
      </c>
      <c r="O10" s="445">
        <v>9</v>
      </c>
      <c r="P10" s="445">
        <v>2015</v>
      </c>
      <c r="Q10" s="445">
        <v>12</v>
      </c>
      <c r="R10" s="445" t="s">
        <v>664</v>
      </c>
      <c r="S10" s="445"/>
      <c r="T10" s="192"/>
      <c r="U10" s="192"/>
      <c r="V10" s="191"/>
      <c r="W10" s="191"/>
    </row>
    <row r="11" spans="1:23" ht="14.25" x14ac:dyDescent="0.2">
      <c r="A11" s="195" t="s">
        <v>2</v>
      </c>
      <c r="B11" s="1112"/>
      <c r="C11" s="1112"/>
      <c r="D11" s="196" t="s">
        <v>665</v>
      </c>
      <c r="E11" s="197">
        <f>IF(ISERROR(VLOOKUP($B$11,$N$1:$R$348,2,FALSE)),0,VLOOKUP($B$11,$N$1:$R$348,2,FALSE))</f>
        <v>0</v>
      </c>
      <c r="F11" s="180"/>
      <c r="G11" s="180"/>
      <c r="H11" s="180"/>
      <c r="I11" s="180"/>
      <c r="M11" s="181"/>
      <c r="N11" s="445" t="s">
        <v>666</v>
      </c>
      <c r="O11" s="445">
        <v>12</v>
      </c>
      <c r="P11" s="445" t="s">
        <v>140</v>
      </c>
      <c r="Q11" s="445" t="s">
        <v>140</v>
      </c>
      <c r="R11" s="445" t="s">
        <v>140</v>
      </c>
      <c r="S11" s="445"/>
      <c r="T11" s="192"/>
      <c r="U11" s="192"/>
      <c r="V11" s="191"/>
      <c r="W11" s="191"/>
    </row>
    <row r="12" spans="1:23" ht="14.25" x14ac:dyDescent="0.2">
      <c r="A12" s="198" t="s">
        <v>667</v>
      </c>
      <c r="B12" s="1092">
        <f>+IF(ISERROR(VLOOKUP($B11,$N$2:$R$348,5,FALSE)),0,VLOOKUP($B11,$N$2:$R$348,5,FALSE))</f>
        <v>0</v>
      </c>
      <c r="C12" s="1092"/>
      <c r="D12" s="1092"/>
      <c r="E12" s="1092"/>
      <c r="F12" s="180"/>
      <c r="G12" s="180"/>
      <c r="H12" s="180"/>
      <c r="I12" s="180"/>
      <c r="M12" s="181"/>
      <c r="N12" s="445" t="s">
        <v>6</v>
      </c>
      <c r="O12" s="445">
        <v>2</v>
      </c>
      <c r="P12" s="445">
        <v>2007</v>
      </c>
      <c r="Q12" s="445">
        <v>12</v>
      </c>
      <c r="R12" s="445" t="s">
        <v>668</v>
      </c>
      <c r="S12" s="445"/>
      <c r="T12" s="191"/>
      <c r="U12" s="191"/>
      <c r="V12" s="191"/>
      <c r="W12" s="191"/>
    </row>
    <row r="13" spans="1:23" ht="14.25" x14ac:dyDescent="0.2">
      <c r="A13" s="199" t="s">
        <v>669</v>
      </c>
      <c r="B13" s="1251" t="s">
        <v>472</v>
      </c>
      <c r="C13" s="200"/>
      <c r="D13" s="201" t="s">
        <v>475</v>
      </c>
      <c r="E13" s="200" t="s">
        <v>198</v>
      </c>
      <c r="F13" s="180"/>
      <c r="G13" s="180"/>
      <c r="H13" s="180"/>
      <c r="I13" s="180"/>
      <c r="M13" s="181"/>
      <c r="N13" s="445" t="s">
        <v>670</v>
      </c>
      <c r="O13" s="445">
        <v>8</v>
      </c>
      <c r="P13" s="445" t="s">
        <v>140</v>
      </c>
      <c r="Q13" s="445" t="s">
        <v>140</v>
      </c>
      <c r="R13" s="445" t="s">
        <v>140</v>
      </c>
      <c r="S13" s="445"/>
      <c r="T13" s="192"/>
      <c r="U13" s="192"/>
      <c r="V13" s="191"/>
      <c r="W13" s="191"/>
    </row>
    <row r="14" spans="1:23" ht="14.25" x14ac:dyDescent="0.2">
      <c r="A14" s="199" t="s">
        <v>671</v>
      </c>
      <c r="B14" s="1251" t="s">
        <v>672</v>
      </c>
      <c r="C14" s="200" t="s">
        <v>453</v>
      </c>
      <c r="D14" s="201" t="s">
        <v>673</v>
      </c>
      <c r="E14" s="200"/>
      <c r="F14" s="180"/>
      <c r="G14" s="180"/>
      <c r="H14" s="180"/>
      <c r="I14" s="180"/>
      <c r="M14" s="181"/>
      <c r="N14" s="445" t="s">
        <v>84</v>
      </c>
      <c r="O14" s="445">
        <v>8</v>
      </c>
      <c r="P14" s="445">
        <v>2007</v>
      </c>
      <c r="Q14" s="445">
        <v>12</v>
      </c>
      <c r="R14" s="445" t="s">
        <v>674</v>
      </c>
      <c r="S14" s="445"/>
      <c r="T14" s="192"/>
      <c r="U14" s="192"/>
      <c r="V14" s="191"/>
      <c r="W14" s="191"/>
    </row>
    <row r="15" spans="1:23" ht="18" customHeight="1" x14ac:dyDescent="0.2">
      <c r="A15" s="1093" t="s">
        <v>675</v>
      </c>
      <c r="B15" s="1094"/>
      <c r="C15" s="1095"/>
      <c r="D15" s="1096" t="s">
        <v>676</v>
      </c>
      <c r="E15" s="1097"/>
      <c r="F15" s="180"/>
      <c r="G15" s="180"/>
      <c r="H15" s="180"/>
      <c r="I15" s="180"/>
      <c r="M15" s="181"/>
      <c r="N15" s="445" t="s">
        <v>186</v>
      </c>
      <c r="O15" s="445">
        <v>15</v>
      </c>
      <c r="P15" s="445">
        <v>2010</v>
      </c>
      <c r="Q15" s="445">
        <v>12</v>
      </c>
      <c r="R15" s="445" t="s">
        <v>677</v>
      </c>
      <c r="S15" s="445"/>
      <c r="T15" s="192"/>
      <c r="U15" s="192"/>
      <c r="V15" s="191"/>
      <c r="W15" s="191"/>
    </row>
    <row r="16" spans="1:23" ht="14.25" x14ac:dyDescent="0.2">
      <c r="A16" s="1098"/>
      <c r="B16" s="1099"/>
      <c r="C16" s="1100"/>
      <c r="D16" s="1098"/>
      <c r="E16" s="1100"/>
      <c r="F16" s="180"/>
      <c r="G16" s="180"/>
      <c r="H16" s="180"/>
      <c r="I16" s="180"/>
      <c r="M16" s="181"/>
      <c r="N16" s="445" t="s">
        <v>614</v>
      </c>
      <c r="O16" s="445">
        <v>15</v>
      </c>
      <c r="P16" s="445">
        <v>2002</v>
      </c>
      <c r="Q16" s="445">
        <v>12</v>
      </c>
      <c r="R16" s="445" t="s">
        <v>678</v>
      </c>
      <c r="S16" s="445"/>
      <c r="T16" s="192"/>
      <c r="U16" s="192"/>
      <c r="V16" s="191"/>
      <c r="W16" s="191"/>
    </row>
    <row r="17" spans="1:27" ht="14.25" x14ac:dyDescent="0.2">
      <c r="A17" s="194"/>
      <c r="B17" s="194"/>
      <c r="C17" s="194"/>
      <c r="D17" s="194"/>
      <c r="E17" s="194"/>
      <c r="F17" s="180"/>
      <c r="G17" s="180"/>
      <c r="H17" s="180"/>
      <c r="I17" s="180"/>
      <c r="M17" s="181"/>
      <c r="N17" s="445" t="s">
        <v>131</v>
      </c>
      <c r="O17" s="445">
        <v>11</v>
      </c>
      <c r="P17" s="445">
        <v>2008</v>
      </c>
      <c r="Q17" s="445">
        <v>12</v>
      </c>
      <c r="R17" s="445" t="s">
        <v>679</v>
      </c>
      <c r="S17" s="445"/>
      <c r="T17" s="192"/>
      <c r="U17" s="192"/>
      <c r="V17" s="191"/>
      <c r="W17" s="191"/>
    </row>
    <row r="18" spans="1:27" ht="14.25" x14ac:dyDescent="0.2">
      <c r="A18" s="1101" t="s">
        <v>680</v>
      </c>
      <c r="B18" s="1102"/>
      <c r="C18" s="1102"/>
      <c r="D18" s="1102"/>
      <c r="E18" s="1102"/>
      <c r="F18" s="180"/>
      <c r="G18" s="180"/>
      <c r="H18" s="180"/>
      <c r="I18" s="180"/>
      <c r="M18" s="181"/>
      <c r="N18" s="445" t="s">
        <v>137</v>
      </c>
      <c r="O18" s="445">
        <v>13</v>
      </c>
      <c r="P18" s="445">
        <v>2008</v>
      </c>
      <c r="Q18" s="445">
        <v>12</v>
      </c>
      <c r="R18" s="445" t="s">
        <v>681</v>
      </c>
      <c r="S18" s="445"/>
      <c r="T18" s="192"/>
      <c r="U18" s="192"/>
      <c r="V18" s="191"/>
      <c r="W18" s="191"/>
    </row>
    <row r="19" spans="1:27" ht="14.25" x14ac:dyDescent="0.2">
      <c r="A19" s="202" t="s">
        <v>229</v>
      </c>
      <c r="B19" s="1103" t="s">
        <v>645</v>
      </c>
      <c r="C19" s="1104"/>
      <c r="D19" s="1104"/>
      <c r="E19" s="1105"/>
      <c r="F19" s="180"/>
      <c r="G19" s="180"/>
      <c r="H19" s="180"/>
      <c r="I19" s="180"/>
      <c r="M19" s="181"/>
      <c r="N19" s="445" t="s">
        <v>682</v>
      </c>
      <c r="O19" s="445">
        <v>8</v>
      </c>
      <c r="P19" s="445" t="s">
        <v>140</v>
      </c>
      <c r="Q19" s="445" t="s">
        <v>140</v>
      </c>
      <c r="R19" s="445" t="s">
        <v>140</v>
      </c>
      <c r="S19" s="445"/>
      <c r="T19" s="192"/>
      <c r="U19" s="192"/>
      <c r="V19" s="191"/>
      <c r="W19" s="191"/>
    </row>
    <row r="20" spans="1:27" ht="14.25" x14ac:dyDescent="0.2">
      <c r="A20" s="203" t="s">
        <v>647</v>
      </c>
      <c r="B20" s="1106" t="s">
        <v>482</v>
      </c>
      <c r="C20" s="1107"/>
      <c r="D20" s="1107"/>
      <c r="E20" s="1108"/>
      <c r="F20" s="180"/>
      <c r="G20" s="180"/>
      <c r="H20" s="180"/>
      <c r="I20" s="180"/>
      <c r="M20" s="181"/>
      <c r="N20" s="445" t="s">
        <v>20</v>
      </c>
      <c r="O20" s="445">
        <v>5</v>
      </c>
      <c r="P20" s="445">
        <v>2007</v>
      </c>
      <c r="Q20" s="445">
        <v>12</v>
      </c>
      <c r="R20" s="445" t="s">
        <v>683</v>
      </c>
      <c r="S20" s="445"/>
      <c r="T20" s="192"/>
      <c r="U20" s="192"/>
      <c r="V20" s="191"/>
      <c r="W20" s="191"/>
    </row>
    <row r="21" spans="1:27" ht="14.25" x14ac:dyDescent="0.2">
      <c r="A21" s="203" t="s">
        <v>649</v>
      </c>
      <c r="B21" s="1106" t="s">
        <v>477</v>
      </c>
      <c r="C21" s="1107"/>
      <c r="D21" s="1107"/>
      <c r="E21" s="1108"/>
      <c r="F21" s="180"/>
      <c r="G21" s="180"/>
      <c r="H21" s="180"/>
      <c r="I21" s="180"/>
      <c r="M21" s="181"/>
      <c r="N21" s="445" t="s">
        <v>684</v>
      </c>
      <c r="O21" s="445">
        <v>12</v>
      </c>
      <c r="P21" s="445" t="s">
        <v>140</v>
      </c>
      <c r="Q21" s="445" t="s">
        <v>140</v>
      </c>
      <c r="R21" s="445" t="s">
        <v>140</v>
      </c>
      <c r="S21" s="445"/>
      <c r="T21" s="192"/>
      <c r="U21" s="192"/>
      <c r="V21" s="191"/>
      <c r="W21" s="191"/>
    </row>
    <row r="22" spans="1:27" ht="14.25" x14ac:dyDescent="0.2">
      <c r="A22" s="203" t="s">
        <v>655</v>
      </c>
      <c r="B22" s="1106" t="s">
        <v>474</v>
      </c>
      <c r="C22" s="1107"/>
      <c r="D22" s="1107"/>
      <c r="E22" s="1108"/>
      <c r="F22" s="180"/>
      <c r="G22" s="180"/>
      <c r="H22" s="180"/>
      <c r="I22" s="180"/>
      <c r="M22" s="181"/>
      <c r="N22" s="445" t="s">
        <v>85</v>
      </c>
      <c r="O22" s="445">
        <v>8</v>
      </c>
      <c r="P22" s="445">
        <v>2017</v>
      </c>
      <c r="Q22" s="445">
        <v>12</v>
      </c>
      <c r="R22" s="445" t="s">
        <v>685</v>
      </c>
      <c r="S22" s="445"/>
      <c r="T22" s="192"/>
      <c r="U22" s="192"/>
      <c r="V22" s="191"/>
      <c r="W22" s="191"/>
    </row>
    <row r="23" spans="1:27" ht="14.25" x14ac:dyDescent="0.2">
      <c r="A23" s="203" t="s">
        <v>658</v>
      </c>
      <c r="B23" s="1109" t="s">
        <v>470</v>
      </c>
      <c r="C23" s="1110"/>
      <c r="D23" s="1110"/>
      <c r="E23" s="1111"/>
      <c r="F23" s="180"/>
      <c r="G23" s="180"/>
      <c r="H23" s="180"/>
      <c r="I23" s="180"/>
      <c r="M23" s="181"/>
      <c r="N23" s="445" t="s">
        <v>7</v>
      </c>
      <c r="O23" s="445">
        <v>2</v>
      </c>
      <c r="P23" s="445">
        <v>2015</v>
      </c>
      <c r="Q23" s="445">
        <v>12</v>
      </c>
      <c r="R23" s="445" t="s">
        <v>686</v>
      </c>
      <c r="S23" s="445"/>
      <c r="T23" s="192"/>
      <c r="U23" s="192"/>
      <c r="V23" s="191"/>
      <c r="W23" s="191"/>
    </row>
    <row r="24" spans="1:27" ht="14.25" x14ac:dyDescent="0.2">
      <c r="A24" s="194"/>
      <c r="B24" s="194"/>
      <c r="C24" s="194"/>
      <c r="D24" s="204"/>
      <c r="E24" s="205"/>
      <c r="F24" s="180"/>
      <c r="G24" s="180"/>
      <c r="H24" s="180"/>
      <c r="I24" s="180"/>
      <c r="M24" s="181"/>
      <c r="N24" s="445" t="s">
        <v>687</v>
      </c>
      <c r="O24" s="445">
        <v>10</v>
      </c>
      <c r="P24" s="445" t="s">
        <v>140</v>
      </c>
      <c r="Q24" s="445" t="s">
        <v>140</v>
      </c>
      <c r="R24" s="445" t="s">
        <v>140</v>
      </c>
      <c r="S24" s="445"/>
      <c r="T24" s="192"/>
      <c r="U24" s="192"/>
      <c r="V24" s="191"/>
      <c r="W24" s="191"/>
    </row>
    <row r="25" spans="1:27" ht="21.75" customHeight="1" x14ac:dyDescent="0.2">
      <c r="A25" s="1089" t="s">
        <v>688</v>
      </c>
      <c r="B25" s="1090"/>
      <c r="C25" s="1090"/>
      <c r="D25" s="1090"/>
      <c r="E25" s="1091"/>
      <c r="F25" s="180"/>
      <c r="G25" s="180"/>
      <c r="H25" s="180"/>
      <c r="I25" s="180"/>
      <c r="M25" s="181"/>
      <c r="N25" s="445" t="s">
        <v>689</v>
      </c>
      <c r="O25" s="445">
        <v>3</v>
      </c>
      <c r="P25" s="445" t="s">
        <v>140</v>
      </c>
      <c r="Q25" s="445" t="s">
        <v>140</v>
      </c>
      <c r="R25" s="445" t="s">
        <v>140</v>
      </c>
      <c r="S25" s="445"/>
      <c r="T25" s="182" t="s">
        <v>672</v>
      </c>
      <c r="U25" s="192"/>
      <c r="V25" s="191"/>
      <c r="W25" s="191"/>
    </row>
    <row r="26" spans="1:27" ht="14.25" x14ac:dyDescent="0.2">
      <c r="A26" s="1084" t="s">
        <v>690</v>
      </c>
      <c r="B26" s="1085"/>
      <c r="C26" s="206" t="s">
        <v>229</v>
      </c>
      <c r="D26" s="1077" t="s">
        <v>691</v>
      </c>
      <c r="E26" s="1086"/>
      <c r="F26" s="180"/>
      <c r="G26" s="180"/>
      <c r="H26" s="180"/>
      <c r="I26" s="180"/>
      <c r="M26" s="181"/>
      <c r="N26" s="445" t="s">
        <v>26</v>
      </c>
      <c r="O26" s="445">
        <v>5</v>
      </c>
      <c r="P26" s="445">
        <v>2004</v>
      </c>
      <c r="Q26" s="445">
        <v>12</v>
      </c>
      <c r="R26" s="445" t="s">
        <v>692</v>
      </c>
      <c r="S26" s="445"/>
      <c r="T26" s="497" t="s">
        <v>472</v>
      </c>
      <c r="U26" s="208"/>
      <c r="V26" s="209"/>
      <c r="W26" s="210"/>
      <c r="X26" s="211" t="s">
        <v>472</v>
      </c>
      <c r="Y26" s="211"/>
      <c r="Z26" s="211"/>
      <c r="AA26" s="212"/>
    </row>
    <row r="27" spans="1:27" ht="36.75" customHeight="1" x14ac:dyDescent="0.2">
      <c r="A27" s="1087" t="s">
        <v>693</v>
      </c>
      <c r="B27" s="1088"/>
      <c r="C27" s="213" t="str">
        <f>+IFERROR(VLOOKUP($B$11,'EV DESEMPEÑO TOTAL'!$B$17:$AB$81,$M27,FALSE),"")</f>
        <v/>
      </c>
      <c r="D27" s="1080" t="s">
        <v>694</v>
      </c>
      <c r="E27" s="1081"/>
      <c r="F27" s="180"/>
      <c r="G27" s="180"/>
      <c r="H27" s="180"/>
      <c r="I27" s="180"/>
      <c r="M27" s="181">
        <v>5</v>
      </c>
      <c r="N27" s="445" t="s">
        <v>695</v>
      </c>
      <c r="O27" s="445">
        <v>13</v>
      </c>
      <c r="P27" s="445" t="s">
        <v>140</v>
      </c>
      <c r="Q27" s="445" t="s">
        <v>140</v>
      </c>
      <c r="R27" s="445" t="s">
        <v>140</v>
      </c>
      <c r="S27" s="445"/>
      <c r="T27" s="216">
        <v>0.7</v>
      </c>
      <c r="U27" s="192"/>
      <c r="V27" s="191"/>
      <c r="W27" s="215"/>
      <c r="X27" s="216">
        <v>0.7</v>
      </c>
      <c r="Y27" s="182"/>
      <c r="Z27" s="147"/>
      <c r="AA27" s="217"/>
    </row>
    <row r="28" spans="1:27" ht="43.5" customHeight="1" x14ac:dyDescent="0.2">
      <c r="A28" s="1087" t="s">
        <v>696</v>
      </c>
      <c r="B28" s="1088"/>
      <c r="C28" s="213" t="str">
        <f>+IFERROR(VLOOKUP($B$11,'EV DESEMPEÑO TOTAL'!$B$17:$AB$81,$M28,FALSE),"")</f>
        <v/>
      </c>
      <c r="D28" s="1080" t="s">
        <v>694</v>
      </c>
      <c r="E28" s="1081"/>
      <c r="F28" s="180"/>
      <c r="G28" s="180"/>
      <c r="H28" s="180"/>
      <c r="I28" s="180"/>
      <c r="M28" s="181">
        <f>+'EV DESEMPEÑO TOTAL'!P1</f>
        <v>15</v>
      </c>
      <c r="N28" s="445" t="s">
        <v>21</v>
      </c>
      <c r="O28" s="445">
        <v>5</v>
      </c>
      <c r="P28" s="445">
        <v>2015</v>
      </c>
      <c r="Q28" s="445">
        <v>12</v>
      </c>
      <c r="R28" s="445" t="s">
        <v>697</v>
      </c>
      <c r="S28" s="445"/>
      <c r="T28" s="216">
        <v>0.3</v>
      </c>
      <c r="U28" s="192"/>
      <c r="V28" s="192"/>
      <c r="W28" s="192"/>
      <c r="X28" s="216">
        <v>0.3</v>
      </c>
      <c r="Y28" s="182"/>
      <c r="Z28" s="182"/>
      <c r="AA28" s="182"/>
    </row>
    <row r="29" spans="1:27" ht="14.25" x14ac:dyDescent="0.2">
      <c r="A29" s="1082" t="s">
        <v>698</v>
      </c>
      <c r="B29" s="1083"/>
      <c r="C29" s="218" t="str">
        <f>+IF(OR(ISBLANK(C27),ISBLANK(C28)),"",IFERROR(($C$27*$T$27)+($C$28*$T$28),""))</f>
        <v/>
      </c>
      <c r="D29" s="1064" t="str">
        <f>+IF(NOT(ISNUMBER(C29)),"",IF(C29&gt;=90%,$W$2,IF(AND(C29&lt;90%,C29&gt;=70%),$W$3,IF(AND(C29&lt;70%,C29&gt;=50%),$W$4,IF(C29&lt;50%,$W$5)))))</f>
        <v/>
      </c>
      <c r="E29" s="1064"/>
      <c r="F29" s="180"/>
      <c r="G29" s="180"/>
      <c r="H29" s="180"/>
      <c r="I29" s="180"/>
      <c r="M29" s="181"/>
      <c r="N29" s="445" t="s">
        <v>699</v>
      </c>
      <c r="O29" s="445">
        <v>15</v>
      </c>
      <c r="P29" s="445" t="s">
        <v>140</v>
      </c>
      <c r="Q29" s="445" t="s">
        <v>140</v>
      </c>
      <c r="R29" s="445" t="s">
        <v>140</v>
      </c>
      <c r="S29" s="445"/>
      <c r="T29" s="219"/>
      <c r="U29" s="220">
        <f>+'EV DESEMPEÑO TOTAL'!$E$8</f>
        <v>0.6</v>
      </c>
      <c r="V29" s="191" t="str">
        <f>IFERROR(U29*C29,"")</f>
        <v/>
      </c>
      <c r="W29" s="215"/>
      <c r="X29" s="221"/>
      <c r="Y29" s="220">
        <v>0.65</v>
      </c>
      <c r="Z29" s="147" t="e">
        <f>+Y29*C29</f>
        <v>#VALUE!</v>
      </c>
      <c r="AA29" s="217"/>
    </row>
    <row r="30" spans="1:27" ht="14.25" x14ac:dyDescent="0.2">
      <c r="A30" s="185"/>
      <c r="B30" s="185"/>
      <c r="C30" s="222"/>
      <c r="D30" s="185"/>
      <c r="E30" s="185"/>
      <c r="F30" s="180"/>
      <c r="G30" s="180"/>
      <c r="H30" s="180"/>
      <c r="I30" s="180"/>
      <c r="M30" s="181"/>
      <c r="N30" s="445" t="s">
        <v>700</v>
      </c>
      <c r="O30" s="445">
        <v>1</v>
      </c>
      <c r="P30" s="445" t="s">
        <v>140</v>
      </c>
      <c r="Q30" s="445" t="s">
        <v>140</v>
      </c>
      <c r="R30" s="445" t="s">
        <v>140</v>
      </c>
      <c r="S30" s="445"/>
      <c r="T30" s="219"/>
      <c r="U30" s="192"/>
      <c r="V30" s="191"/>
      <c r="W30" s="215"/>
      <c r="X30" s="221"/>
      <c r="Y30" s="182"/>
      <c r="Z30" s="147"/>
      <c r="AA30" s="217"/>
    </row>
    <row r="31" spans="1:27" ht="37.5" customHeight="1" x14ac:dyDescent="0.2">
      <c r="A31" s="1075" t="s">
        <v>701</v>
      </c>
      <c r="B31" s="1076"/>
      <c r="C31" s="223" t="s">
        <v>702</v>
      </c>
      <c r="D31" s="1077" t="s">
        <v>691</v>
      </c>
      <c r="E31" s="1078"/>
      <c r="F31" s="180"/>
      <c r="G31" s="180"/>
      <c r="H31" s="180"/>
      <c r="I31" s="180"/>
      <c r="M31" s="181"/>
      <c r="N31" s="445" t="s">
        <v>703</v>
      </c>
      <c r="O31" s="445">
        <v>4</v>
      </c>
      <c r="P31" s="445" t="s">
        <v>140</v>
      </c>
      <c r="Q31" s="445" t="s">
        <v>140</v>
      </c>
      <c r="R31" s="445" t="s">
        <v>140</v>
      </c>
      <c r="S31" s="445"/>
      <c r="T31" s="219"/>
      <c r="U31" s="192"/>
      <c r="V31" s="191"/>
      <c r="W31" s="215"/>
      <c r="X31" s="221"/>
      <c r="Y31" s="182"/>
      <c r="Z31" s="147"/>
      <c r="AA31" s="217"/>
    </row>
    <row r="32" spans="1:27" ht="36" customHeight="1" x14ac:dyDescent="0.2">
      <c r="A32" s="1079" t="s">
        <v>704</v>
      </c>
      <c r="B32" s="1079"/>
      <c r="C32" s="213" t="str">
        <f>+IFERROR(VLOOKUP($B$11,'EV DESEMPEÑO TOTAL'!$B$17:$Y$43,$M32,FALSE),"")</f>
        <v/>
      </c>
      <c r="D32" s="1080" t="s">
        <v>694</v>
      </c>
      <c r="E32" s="1081"/>
      <c r="F32" s="180"/>
      <c r="G32" s="180"/>
      <c r="H32" s="180"/>
      <c r="I32" s="180"/>
      <c r="M32" s="181">
        <f>+'EV DESEMPEÑO TOTAL'!W1</f>
        <v>22</v>
      </c>
      <c r="N32" s="445" t="s">
        <v>86</v>
      </c>
      <c r="O32" s="445">
        <v>8</v>
      </c>
      <c r="P32" s="445">
        <v>2007</v>
      </c>
      <c r="Q32" s="445">
        <v>12</v>
      </c>
      <c r="R32" s="445" t="s">
        <v>705</v>
      </c>
      <c r="S32" s="445"/>
      <c r="T32" s="219"/>
      <c r="U32" s="192"/>
      <c r="V32" s="191"/>
      <c r="W32" s="215"/>
      <c r="X32" s="221"/>
      <c r="Y32" s="182"/>
      <c r="Z32" s="147"/>
      <c r="AA32" s="217"/>
    </row>
    <row r="33" spans="1:27" ht="14.25" x14ac:dyDescent="0.2">
      <c r="A33" s="1062" t="s">
        <v>706</v>
      </c>
      <c r="B33" s="1063"/>
      <c r="C33" s="218" t="str">
        <f>+IF(ISBLANK(C32),"",C32)</f>
        <v/>
      </c>
      <c r="D33" s="1064" t="str">
        <f>+IF(NOT(ISNUMBER(C33)),"",IF(C33&gt;=90%,$W$2,IF(AND(C33&lt;90%,C33&gt;=70%),$W$3,IF(AND(C33&lt;70%,C33&gt;=50%),$W$4,IF(C33&lt;50%,$W$5)))))</f>
        <v/>
      </c>
      <c r="E33" s="1064"/>
      <c r="F33" s="180"/>
      <c r="G33" s="180"/>
      <c r="H33" s="180"/>
      <c r="I33" s="180"/>
      <c r="M33" s="181"/>
      <c r="N33" s="445" t="s">
        <v>110</v>
      </c>
      <c r="O33" s="445">
        <v>9</v>
      </c>
      <c r="P33" s="445">
        <v>2004</v>
      </c>
      <c r="Q33" s="445">
        <v>12</v>
      </c>
      <c r="R33" s="445" t="s">
        <v>707</v>
      </c>
      <c r="S33" s="445"/>
      <c r="T33" s="219"/>
      <c r="U33" s="220">
        <f>+'EV DESEMPEÑO TOTAL'!$R$8</f>
        <v>0.3</v>
      </c>
      <c r="V33" s="191" t="str">
        <f>IFERROR(U33*C33,"")</f>
        <v/>
      </c>
      <c r="W33" s="215"/>
      <c r="X33" s="221"/>
      <c r="Y33" s="220">
        <v>0.35</v>
      </c>
      <c r="Z33" s="147" t="e">
        <f>+Y33*C33</f>
        <v>#VALUE!</v>
      </c>
      <c r="AA33" s="217"/>
    </row>
    <row r="34" spans="1:27" ht="14.25" x14ac:dyDescent="0.2">
      <c r="A34" s="185"/>
      <c r="B34" s="185"/>
      <c r="C34" s="222"/>
      <c r="D34" s="185"/>
      <c r="E34" s="185"/>
      <c r="F34" s="180"/>
      <c r="G34" s="180"/>
      <c r="H34" s="180"/>
      <c r="I34" s="180"/>
      <c r="M34" s="181"/>
      <c r="N34" s="445" t="s">
        <v>22</v>
      </c>
      <c r="O34" s="445">
        <v>5</v>
      </c>
      <c r="P34" s="445">
        <v>2015</v>
      </c>
      <c r="Q34" s="445">
        <v>12</v>
      </c>
      <c r="R34" s="445" t="s">
        <v>708</v>
      </c>
      <c r="S34" s="445"/>
      <c r="T34" s="219"/>
      <c r="U34" s="192"/>
      <c r="V34" s="191"/>
      <c r="W34" s="215"/>
      <c r="X34" s="221"/>
      <c r="Y34" s="182"/>
      <c r="Z34" s="147"/>
      <c r="AA34" s="217"/>
    </row>
    <row r="35" spans="1:27" ht="39" customHeight="1" x14ac:dyDescent="0.2">
      <c r="A35" s="1075" t="s">
        <v>709</v>
      </c>
      <c r="B35" s="1076"/>
      <c r="C35" s="223" t="s">
        <v>702</v>
      </c>
      <c r="D35" s="1077" t="s">
        <v>691</v>
      </c>
      <c r="E35" s="1078"/>
      <c r="F35" s="180"/>
      <c r="G35" s="180"/>
      <c r="H35" s="180"/>
      <c r="I35" s="180"/>
      <c r="M35" s="181"/>
      <c r="N35" s="445" t="s">
        <v>710</v>
      </c>
      <c r="O35" s="445">
        <v>5</v>
      </c>
      <c r="P35" s="445" t="s">
        <v>140</v>
      </c>
      <c r="Q35" s="445" t="s">
        <v>140</v>
      </c>
      <c r="R35" s="445" t="s">
        <v>140</v>
      </c>
      <c r="S35" s="445"/>
      <c r="T35" s="219"/>
      <c r="U35" s="192"/>
      <c r="V35" s="191"/>
      <c r="W35" s="215"/>
      <c r="X35" s="221"/>
      <c r="Y35" s="182"/>
      <c r="Z35" s="147"/>
      <c r="AA35" s="217"/>
    </row>
    <row r="36" spans="1:27" ht="33" customHeight="1" x14ac:dyDescent="0.2">
      <c r="A36" s="1079" t="s">
        <v>711</v>
      </c>
      <c r="B36" s="1079"/>
      <c r="C36" s="213">
        <f>+IF(C13="X","--",IFERROR(VLOOKUP($B$11,'EV DESEMPEÑO TOTAL'!$B$17:$AB$81,$M36,FALSE),""))</f>
        <v>0</v>
      </c>
      <c r="D36" s="1080" t="s">
        <v>694</v>
      </c>
      <c r="E36" s="1081"/>
      <c r="F36" s="180"/>
      <c r="G36" s="180"/>
      <c r="H36" s="180"/>
      <c r="I36" s="180"/>
      <c r="M36" s="181">
        <f>+'EV DESEMPEÑO TOTAL'!$Z$1</f>
        <v>25</v>
      </c>
      <c r="N36" s="445" t="s">
        <v>712</v>
      </c>
      <c r="O36" s="445">
        <v>10</v>
      </c>
      <c r="P36" s="445" t="s">
        <v>140</v>
      </c>
      <c r="Q36" s="445" t="s">
        <v>140</v>
      </c>
      <c r="R36" s="445" t="s">
        <v>140</v>
      </c>
      <c r="S36" s="445"/>
      <c r="T36" s="219"/>
      <c r="U36" s="192"/>
      <c r="V36" s="191"/>
      <c r="W36" s="215"/>
      <c r="X36" s="221"/>
      <c r="Y36" s="182"/>
      <c r="Z36" s="147"/>
      <c r="AA36" s="217"/>
    </row>
    <row r="37" spans="1:27" ht="14.25" customHeight="1" x14ac:dyDescent="0.2">
      <c r="A37" s="1062" t="s">
        <v>713</v>
      </c>
      <c r="B37" s="1063"/>
      <c r="C37" s="218">
        <f>+IF(ISBLANK(C36),"",C36)</f>
        <v>0</v>
      </c>
      <c r="D37" s="1064" t="str">
        <f>+IF(NOT(ISNUMBER(C37)),"",IF(C37&gt;=90%,$W$2,IF(AND(C37&lt;90%,C37&gt;=70%),$W$3,IF(AND(C37&lt;70%,C37&gt;=50%),$W$4,IF(C37&lt;50%,$W$5)))))</f>
        <v>Deficiente</v>
      </c>
      <c r="E37" s="1064"/>
      <c r="F37" s="180"/>
      <c r="G37" s="180"/>
      <c r="H37" s="180"/>
      <c r="I37" s="180"/>
      <c r="N37" s="445" t="s">
        <v>23</v>
      </c>
      <c r="O37" s="445">
        <v>5</v>
      </c>
      <c r="P37" s="445">
        <v>2007</v>
      </c>
      <c r="Q37" s="445">
        <v>12</v>
      </c>
      <c r="R37" s="445" t="s">
        <v>714</v>
      </c>
      <c r="S37" s="445"/>
      <c r="T37" s="219"/>
      <c r="U37" s="220">
        <f>+'EV DESEMPEÑO TOTAL'!$X$8</f>
        <v>0.1</v>
      </c>
      <c r="V37" s="191">
        <f>IFERROR(U37*C37,0)</f>
        <v>0</v>
      </c>
      <c r="W37" s="215"/>
      <c r="X37" s="221"/>
      <c r="Y37" s="220">
        <v>0</v>
      </c>
      <c r="Z37" s="147">
        <v>0</v>
      </c>
      <c r="AA37" s="217"/>
    </row>
    <row r="38" spans="1:27" ht="14.25" x14ac:dyDescent="0.2">
      <c r="A38" s="224"/>
      <c r="B38" s="224"/>
      <c r="C38" s="224"/>
      <c r="D38" s="224"/>
      <c r="E38" s="224"/>
      <c r="F38" s="180"/>
      <c r="G38" s="180"/>
      <c r="H38" s="180"/>
      <c r="I38" s="180"/>
      <c r="N38" s="445" t="s">
        <v>60</v>
      </c>
      <c r="O38" s="445">
        <v>7</v>
      </c>
      <c r="P38" s="445">
        <v>2002</v>
      </c>
      <c r="Q38" s="445">
        <v>12</v>
      </c>
      <c r="R38" s="445" t="s">
        <v>715</v>
      </c>
      <c r="S38" s="445"/>
      <c r="T38" s="225"/>
      <c r="U38" s="226"/>
      <c r="V38" s="227"/>
      <c r="W38" s="228"/>
      <c r="X38" s="229"/>
      <c r="Y38" s="230"/>
      <c r="Z38" s="231"/>
      <c r="AA38" s="232"/>
    </row>
    <row r="39" spans="1:27" ht="14.25" x14ac:dyDescent="0.2">
      <c r="A39" s="1065" t="s">
        <v>716</v>
      </c>
      <c r="B39" s="1066"/>
      <c r="C39" s="1066"/>
      <c r="D39" s="1066"/>
      <c r="E39" s="1067"/>
      <c r="F39" s="180"/>
      <c r="G39" s="180"/>
      <c r="H39" s="180"/>
      <c r="I39" s="180"/>
      <c r="N39" s="445" t="s">
        <v>138</v>
      </c>
      <c r="O39" s="445">
        <v>13</v>
      </c>
      <c r="P39" s="445">
        <v>2008</v>
      </c>
      <c r="Q39" s="445">
        <v>12</v>
      </c>
      <c r="R39" s="445" t="s">
        <v>717</v>
      </c>
      <c r="S39" s="445"/>
      <c r="T39" s="192"/>
      <c r="U39" s="233">
        <f>SUM(U29:U38)</f>
        <v>0.99999999999999989</v>
      </c>
      <c r="V39" s="191">
        <f>SUM(V29:V37)</f>
        <v>0</v>
      </c>
      <c r="W39" s="191"/>
      <c r="X39" s="180"/>
      <c r="Y39" s="234">
        <f>SUM(Y29:Y38)</f>
        <v>1</v>
      </c>
      <c r="Z39" s="191" t="e">
        <f>SUM(Z29:Z37)</f>
        <v>#VALUE!</v>
      </c>
      <c r="AA39" s="180"/>
    </row>
    <row r="40" spans="1:27" ht="14.25" x14ac:dyDescent="0.2">
      <c r="A40" s="1068"/>
      <c r="B40" s="1069"/>
      <c r="C40" s="235" t="s">
        <v>229</v>
      </c>
      <c r="D40" s="1069" t="s">
        <v>718</v>
      </c>
      <c r="E40" s="1070"/>
      <c r="F40" s="180"/>
      <c r="G40" s="180"/>
      <c r="H40" s="180"/>
      <c r="I40" s="180"/>
      <c r="N40" s="445" t="s">
        <v>139</v>
      </c>
      <c r="O40" s="445">
        <v>13</v>
      </c>
      <c r="P40" s="445">
        <v>2002</v>
      </c>
      <c r="Q40" s="445">
        <v>12</v>
      </c>
      <c r="R40" s="445" t="s">
        <v>719</v>
      </c>
      <c r="S40" s="445"/>
      <c r="T40" s="192"/>
      <c r="U40" s="192"/>
      <c r="V40" s="191"/>
      <c r="W40" s="191"/>
    </row>
    <row r="41" spans="1:27" ht="14.25" x14ac:dyDescent="0.2">
      <c r="A41" s="1071" t="s">
        <v>720</v>
      </c>
      <c r="B41" s="1072"/>
      <c r="C41" s="236" t="str">
        <f>U41</f>
        <v/>
      </c>
      <c r="D41" s="1073" t="str">
        <f>+IF(NOT(ISNUMBER(C41)),"",IF(C41&gt;=90%,$W$2,IF(AND(C41&lt;90%,C41&gt;=70%),$W$3,IF(AND(C41&lt;70%,C41&gt;=50%),$W$4,IF(C41&lt;50%,$W$5)))))</f>
        <v/>
      </c>
      <c r="E41" s="1074"/>
      <c r="F41" s="180"/>
      <c r="G41" s="180"/>
      <c r="H41" s="180"/>
      <c r="I41" s="180"/>
      <c r="N41" s="445" t="s">
        <v>721</v>
      </c>
      <c r="O41" s="445">
        <v>10</v>
      </c>
      <c r="P41" s="445" t="s">
        <v>140</v>
      </c>
      <c r="Q41" s="445" t="s">
        <v>140</v>
      </c>
      <c r="R41" s="445" t="s">
        <v>140</v>
      </c>
      <c r="S41" s="445"/>
      <c r="T41" s="192"/>
      <c r="U41" s="594" t="str">
        <f>+IFERROR((IF(B11="","",$V$29+$V$33+$V$37)),"")</f>
        <v/>
      </c>
      <c r="V41" s="191" t="e">
        <f>+$V$29+$V$33+$V$37</f>
        <v>#VALUE!</v>
      </c>
      <c r="W41" s="191"/>
    </row>
    <row r="42" spans="1:27" ht="4.5" customHeight="1" x14ac:dyDescent="0.2">
      <c r="A42" s="238"/>
      <c r="B42" s="238"/>
      <c r="C42" s="238"/>
      <c r="D42" s="238"/>
      <c r="E42" s="238"/>
      <c r="F42" s="180"/>
      <c r="G42" s="180"/>
      <c r="H42" s="180"/>
      <c r="I42" s="180"/>
      <c r="N42" s="445" t="s">
        <v>61</v>
      </c>
      <c r="O42" s="445">
        <v>7</v>
      </c>
      <c r="P42" s="445">
        <v>2010</v>
      </c>
      <c r="Q42" s="445">
        <v>12</v>
      </c>
      <c r="R42" s="445" t="s">
        <v>722</v>
      </c>
      <c r="S42" s="445"/>
      <c r="T42" s="192"/>
      <c r="U42" s="192"/>
      <c r="V42" s="191"/>
      <c r="W42" s="191"/>
    </row>
    <row r="43" spans="1:27" ht="14.25" x14ac:dyDescent="0.2">
      <c r="A43" s="239" t="s">
        <v>723</v>
      </c>
      <c r="B43" s="240"/>
      <c r="C43" s="240"/>
      <c r="D43" s="240"/>
      <c r="E43" s="240"/>
      <c r="F43" s="180"/>
      <c r="G43" s="180"/>
      <c r="H43" s="180"/>
      <c r="I43" s="180"/>
      <c r="N43" s="445" t="s">
        <v>11</v>
      </c>
      <c r="O43" s="445">
        <v>3</v>
      </c>
      <c r="P43" s="445">
        <v>2008</v>
      </c>
      <c r="Q43" s="445">
        <v>12</v>
      </c>
      <c r="R43" s="445" t="s">
        <v>724</v>
      </c>
      <c r="S43" s="445"/>
      <c r="T43" s="192"/>
      <c r="U43" s="180"/>
      <c r="V43" s="180"/>
      <c r="W43" s="180"/>
    </row>
    <row r="44" spans="1:27" ht="14.25" x14ac:dyDescent="0.2">
      <c r="A44" s="1053"/>
      <c r="B44" s="1054"/>
      <c r="C44" s="1054"/>
      <c r="D44" s="1054"/>
      <c r="E44" s="1055"/>
      <c r="F44" s="180"/>
      <c r="G44" s="180"/>
      <c r="H44" s="180"/>
      <c r="I44" s="180"/>
      <c r="K44" s="241"/>
      <c r="L44" s="241"/>
      <c r="M44" s="241"/>
      <c r="N44" s="446" t="s">
        <v>40</v>
      </c>
      <c r="O44" s="446">
        <v>6</v>
      </c>
      <c r="P44" s="445">
        <v>2009</v>
      </c>
      <c r="Q44" s="445">
        <v>12</v>
      </c>
      <c r="R44" s="445" t="s">
        <v>725</v>
      </c>
      <c r="S44" s="445"/>
      <c r="T44" s="182" t="s">
        <v>673</v>
      </c>
      <c r="U44" s="192"/>
      <c r="V44" s="191"/>
      <c r="W44" s="191"/>
      <c r="X44" s="180"/>
      <c r="Y44" s="180"/>
      <c r="Z44" s="180"/>
      <c r="AA44" s="180"/>
    </row>
    <row r="45" spans="1:27" ht="14.25" hidden="1" x14ac:dyDescent="0.2">
      <c r="A45" s="1056"/>
      <c r="B45" s="1057"/>
      <c r="C45" s="1057"/>
      <c r="D45" s="1057"/>
      <c r="E45" s="1058"/>
      <c r="F45" s="180"/>
      <c r="G45" s="180"/>
      <c r="H45" s="180"/>
      <c r="I45" s="180"/>
      <c r="K45" s="241"/>
      <c r="L45" s="241"/>
      <c r="M45" s="241"/>
      <c r="N45" s="445" t="s">
        <v>726</v>
      </c>
      <c r="O45" s="445">
        <v>8</v>
      </c>
      <c r="P45" s="445" t="s">
        <v>140</v>
      </c>
      <c r="Q45" s="445" t="s">
        <v>140</v>
      </c>
      <c r="R45" s="445" t="s">
        <v>140</v>
      </c>
      <c r="S45" s="445"/>
      <c r="T45" s="207" t="s">
        <v>475</v>
      </c>
      <c r="U45" s="208"/>
      <c r="V45" s="209"/>
      <c r="W45" s="210"/>
      <c r="X45" s="211" t="s">
        <v>472</v>
      </c>
      <c r="Y45" s="211"/>
      <c r="Z45" s="211"/>
      <c r="AA45" s="212"/>
    </row>
    <row r="46" spans="1:27" ht="8.25" customHeight="1" x14ac:dyDescent="0.2">
      <c r="A46" s="1056"/>
      <c r="B46" s="1057"/>
      <c r="C46" s="1057"/>
      <c r="D46" s="1057"/>
      <c r="E46" s="1058"/>
      <c r="F46" s="180"/>
      <c r="G46" s="180"/>
      <c r="H46" s="180"/>
      <c r="I46" s="180"/>
      <c r="K46" s="241"/>
      <c r="L46" s="241"/>
      <c r="M46" s="241"/>
      <c r="N46" s="445" t="s">
        <v>727</v>
      </c>
      <c r="O46" s="445">
        <v>11</v>
      </c>
      <c r="P46" s="445" t="s">
        <v>140</v>
      </c>
      <c r="Q46" s="445" t="s">
        <v>140</v>
      </c>
      <c r="R46" s="445" t="s">
        <v>140</v>
      </c>
      <c r="S46" s="445"/>
      <c r="T46" s="214">
        <v>0.7</v>
      </c>
      <c r="U46" s="192"/>
      <c r="V46" s="191"/>
      <c r="W46" s="215"/>
      <c r="X46" s="216">
        <v>0.7</v>
      </c>
      <c r="Y46" s="182"/>
      <c r="Z46" s="147"/>
      <c r="AA46" s="217"/>
    </row>
    <row r="47" spans="1:27" ht="23.25" customHeight="1" x14ac:dyDescent="0.2">
      <c r="A47" s="1059"/>
      <c r="B47" s="1060"/>
      <c r="C47" s="1060"/>
      <c r="D47" s="1060"/>
      <c r="E47" s="1061"/>
      <c r="F47" s="180"/>
      <c r="G47" s="180"/>
      <c r="H47" s="180"/>
      <c r="I47" s="180"/>
      <c r="K47" s="241"/>
      <c r="L47" s="241"/>
      <c r="M47" s="241"/>
      <c r="N47" s="445" t="s">
        <v>87</v>
      </c>
      <c r="O47" s="445">
        <v>8</v>
      </c>
      <c r="P47" s="445">
        <v>2004</v>
      </c>
      <c r="Q47" s="445">
        <v>12</v>
      </c>
      <c r="R47" s="445" t="s">
        <v>728</v>
      </c>
      <c r="S47" s="445"/>
      <c r="T47" s="214">
        <v>0.3</v>
      </c>
      <c r="U47" s="192"/>
      <c r="V47" s="191"/>
      <c r="W47" s="215"/>
      <c r="X47" s="216">
        <v>0.3</v>
      </c>
      <c r="Y47" s="182"/>
      <c r="Z47" s="147"/>
      <c r="AA47" s="217"/>
    </row>
    <row r="48" spans="1:27" ht="14.25" x14ac:dyDescent="0.2">
      <c r="A48" s="238"/>
      <c r="B48" s="180"/>
      <c r="C48" s="180"/>
      <c r="D48" s="180"/>
      <c r="E48" s="180"/>
      <c r="F48" s="180"/>
      <c r="G48" s="180"/>
      <c r="H48" s="180"/>
      <c r="I48" s="180"/>
      <c r="K48" s="241"/>
      <c r="L48" s="241"/>
      <c r="M48" s="241"/>
      <c r="N48" s="446" t="s">
        <v>88</v>
      </c>
      <c r="O48" s="446">
        <v>8</v>
      </c>
      <c r="P48" s="445">
        <v>2009</v>
      </c>
      <c r="Q48" s="445">
        <v>12</v>
      </c>
      <c r="R48" s="445" t="s">
        <v>729</v>
      </c>
      <c r="S48" s="445"/>
      <c r="T48" s="219"/>
      <c r="U48" s="242">
        <f>+Y48</f>
        <v>0.65</v>
      </c>
      <c r="V48" s="191" t="e">
        <f>+U48*C29</f>
        <v>#VALUE!</v>
      </c>
      <c r="W48" s="215"/>
      <c r="X48" s="221"/>
      <c r="Y48" s="220">
        <v>0.65</v>
      </c>
      <c r="Z48" s="147" t="e">
        <f>+Y48*C29</f>
        <v>#VALUE!</v>
      </c>
      <c r="AA48" s="217"/>
    </row>
    <row r="49" spans="1:27" ht="14.25" hidden="1" x14ac:dyDescent="0.2">
      <c r="A49" s="238"/>
      <c r="B49" s="238"/>
      <c r="C49" s="238"/>
      <c r="D49" s="238"/>
      <c r="E49" s="238"/>
      <c r="F49" s="180"/>
      <c r="G49" s="180"/>
      <c r="H49" s="180"/>
      <c r="I49" s="180"/>
      <c r="K49" s="241"/>
      <c r="L49" s="241"/>
      <c r="M49" s="241"/>
      <c r="N49" s="445" t="s">
        <v>604</v>
      </c>
      <c r="O49" s="445">
        <v>6</v>
      </c>
      <c r="P49" s="445">
        <v>2019</v>
      </c>
      <c r="Q49" s="445">
        <v>12</v>
      </c>
      <c r="R49" s="445" t="s">
        <v>730</v>
      </c>
      <c r="S49" s="445"/>
      <c r="T49" s="219"/>
      <c r="U49" s="192"/>
      <c r="V49" s="191"/>
      <c r="W49" s="215"/>
      <c r="X49" s="221"/>
      <c r="Y49" s="182"/>
      <c r="Z49" s="147"/>
      <c r="AA49" s="217"/>
    </row>
    <row r="50" spans="1:27" ht="14.25" hidden="1" x14ac:dyDescent="0.2">
      <c r="A50" s="238"/>
      <c r="B50" s="238"/>
      <c r="C50" s="238"/>
      <c r="D50" s="238"/>
      <c r="E50" s="238"/>
      <c r="F50" s="180"/>
      <c r="G50" s="180"/>
      <c r="H50" s="180"/>
      <c r="I50" s="180"/>
      <c r="K50" s="241"/>
      <c r="L50" s="241"/>
      <c r="M50" s="241"/>
      <c r="N50" s="445" t="s">
        <v>731</v>
      </c>
      <c r="O50" s="445">
        <v>9</v>
      </c>
      <c r="P50" s="445" t="s">
        <v>140</v>
      </c>
      <c r="Q50" s="445" t="s">
        <v>140</v>
      </c>
      <c r="R50" s="445" t="s">
        <v>140</v>
      </c>
      <c r="S50" s="445"/>
      <c r="T50" s="219"/>
      <c r="U50" s="192"/>
      <c r="V50" s="191"/>
      <c r="W50" s="215"/>
      <c r="X50" s="221"/>
      <c r="Y50" s="182"/>
      <c r="Z50" s="147"/>
      <c r="AA50" s="217"/>
    </row>
    <row r="51" spans="1:27" ht="14.25" hidden="1" x14ac:dyDescent="0.2">
      <c r="A51" s="238"/>
      <c r="B51" s="238"/>
      <c r="C51" s="238"/>
      <c r="D51" s="238"/>
      <c r="E51" s="238"/>
      <c r="F51" s="180"/>
      <c r="G51" s="180"/>
      <c r="H51" s="180"/>
      <c r="I51" s="180"/>
      <c r="K51" s="241"/>
      <c r="L51" s="241"/>
      <c r="M51" s="241"/>
      <c r="N51" s="445" t="s">
        <v>732</v>
      </c>
      <c r="O51" s="445">
        <v>10</v>
      </c>
      <c r="P51" s="445" t="s">
        <v>140</v>
      </c>
      <c r="Q51" s="445" t="s">
        <v>140</v>
      </c>
      <c r="R51" s="445" t="s">
        <v>140</v>
      </c>
      <c r="S51" s="445"/>
      <c r="T51" s="219"/>
      <c r="U51" s="192"/>
      <c r="V51" s="191"/>
      <c r="W51" s="215"/>
      <c r="X51" s="221"/>
      <c r="Y51" s="182"/>
      <c r="Z51" s="147"/>
      <c r="AA51" s="217"/>
    </row>
    <row r="52" spans="1:27" ht="14.25" hidden="1" x14ac:dyDescent="0.2">
      <c r="A52" s="238"/>
      <c r="B52" s="238"/>
      <c r="C52" s="238"/>
      <c r="D52" s="238"/>
      <c r="E52" s="238"/>
      <c r="F52" s="180"/>
      <c r="G52" s="180"/>
      <c r="H52" s="180"/>
      <c r="I52" s="180"/>
      <c r="K52" s="241"/>
      <c r="L52" s="241"/>
      <c r="M52" s="241"/>
      <c r="N52" s="445" t="s">
        <v>733</v>
      </c>
      <c r="O52" s="445">
        <v>11</v>
      </c>
      <c r="P52" s="445" t="s">
        <v>140</v>
      </c>
      <c r="Q52" s="445" t="s">
        <v>140</v>
      </c>
      <c r="R52" s="445" t="s">
        <v>140</v>
      </c>
      <c r="S52" s="445"/>
      <c r="T52" s="219"/>
      <c r="U52" s="242">
        <f>+Y52</f>
        <v>0.35</v>
      </c>
      <c r="V52" s="191" t="e">
        <f>+U52*C33</f>
        <v>#VALUE!</v>
      </c>
      <c r="W52" s="215"/>
      <c r="X52" s="221"/>
      <c r="Y52" s="220">
        <v>0.35</v>
      </c>
      <c r="Z52" s="147" t="e">
        <f>+Y52*C33</f>
        <v>#VALUE!</v>
      </c>
      <c r="AA52" s="217"/>
    </row>
    <row r="53" spans="1:27" ht="14.25" hidden="1" x14ac:dyDescent="0.2">
      <c r="A53" s="238"/>
      <c r="B53" s="238"/>
      <c r="C53" s="238"/>
      <c r="D53" s="238"/>
      <c r="E53" s="238"/>
      <c r="F53" s="180"/>
      <c r="G53" s="180"/>
      <c r="H53" s="180"/>
      <c r="I53" s="180"/>
      <c r="K53" s="241"/>
      <c r="L53" s="241"/>
      <c r="M53" s="241"/>
      <c r="N53" s="445" t="s">
        <v>89</v>
      </c>
      <c r="O53" s="445">
        <v>8</v>
      </c>
      <c r="P53" s="445">
        <v>2010</v>
      </c>
      <c r="Q53" s="445">
        <v>12</v>
      </c>
      <c r="R53" s="445" t="s">
        <v>734</v>
      </c>
      <c r="S53" s="445"/>
      <c r="T53" s="219"/>
      <c r="U53" s="192"/>
      <c r="V53" s="191"/>
      <c r="W53" s="215"/>
      <c r="X53" s="221"/>
      <c r="Y53" s="182"/>
      <c r="Z53" s="147"/>
      <c r="AA53" s="217"/>
    </row>
    <row r="54" spans="1:27" ht="14.25" hidden="1" x14ac:dyDescent="0.2">
      <c r="A54" s="238"/>
      <c r="B54" s="238"/>
      <c r="C54" s="238"/>
      <c r="D54" s="238"/>
      <c r="E54" s="238"/>
      <c r="F54" s="180"/>
      <c r="G54" s="180"/>
      <c r="H54" s="180"/>
      <c r="I54" s="180"/>
      <c r="K54" s="241"/>
      <c r="L54" s="241"/>
      <c r="M54" s="241"/>
      <c r="N54" s="445" t="s">
        <v>735</v>
      </c>
      <c r="O54" s="445">
        <v>10</v>
      </c>
      <c r="P54" s="445" t="s">
        <v>140</v>
      </c>
      <c r="Q54" s="445" t="s">
        <v>140</v>
      </c>
      <c r="R54" s="445" t="s">
        <v>140</v>
      </c>
      <c r="S54" s="445"/>
      <c r="T54" s="219"/>
      <c r="U54" s="192"/>
      <c r="V54" s="191"/>
      <c r="W54" s="215"/>
      <c r="X54" s="221"/>
      <c r="Y54" s="182"/>
      <c r="Z54" s="147"/>
      <c r="AA54" s="217"/>
    </row>
    <row r="55" spans="1:27" ht="14.25" hidden="1" x14ac:dyDescent="0.2">
      <c r="A55" s="238"/>
      <c r="B55" s="238"/>
      <c r="C55" s="238"/>
      <c r="D55" s="238"/>
      <c r="E55" s="238"/>
      <c r="F55" s="180"/>
      <c r="G55" s="180"/>
      <c r="H55" s="180"/>
      <c r="I55" s="180"/>
      <c r="K55" s="241"/>
      <c r="L55" s="241"/>
      <c r="M55" s="241"/>
      <c r="N55" s="445" t="s">
        <v>132</v>
      </c>
      <c r="O55" s="445">
        <v>11</v>
      </c>
      <c r="P55" s="445">
        <v>2015</v>
      </c>
      <c r="Q55" s="445">
        <v>12</v>
      </c>
      <c r="R55" s="445" t="s">
        <v>736</v>
      </c>
      <c r="S55" s="445"/>
      <c r="T55" s="219"/>
      <c r="U55" s="192"/>
      <c r="V55" s="191"/>
      <c r="W55" s="215"/>
      <c r="X55" s="221"/>
      <c r="Y55" s="182"/>
      <c r="Z55" s="147"/>
      <c r="AA55" s="217"/>
    </row>
    <row r="56" spans="1:27" ht="14.25" hidden="1" x14ac:dyDescent="0.2">
      <c r="A56" s="238"/>
      <c r="B56" s="238"/>
      <c r="C56" s="238"/>
      <c r="D56" s="238"/>
      <c r="E56" s="238"/>
      <c r="F56" s="180"/>
      <c r="G56" s="180"/>
      <c r="H56" s="180"/>
      <c r="I56" s="180"/>
      <c r="K56" s="241"/>
      <c r="L56" s="241"/>
      <c r="M56" s="241"/>
      <c r="N56" s="445" t="s">
        <v>41</v>
      </c>
      <c r="O56" s="445">
        <v>6</v>
      </c>
      <c r="P56" s="445">
        <v>2015</v>
      </c>
      <c r="Q56" s="445">
        <v>12</v>
      </c>
      <c r="R56" s="445" t="s">
        <v>737</v>
      </c>
      <c r="S56" s="445"/>
      <c r="T56" s="219"/>
      <c r="U56" s="242">
        <f>+Y56</f>
        <v>0</v>
      </c>
      <c r="V56" s="147">
        <v>0</v>
      </c>
      <c r="W56" s="215"/>
      <c r="X56" s="221"/>
      <c r="Y56" s="220">
        <v>0</v>
      </c>
      <c r="Z56" s="147">
        <v>0</v>
      </c>
      <c r="AA56" s="217"/>
    </row>
    <row r="57" spans="1:27" ht="14.25" hidden="1" x14ac:dyDescent="0.2">
      <c r="A57" s="238"/>
      <c r="B57" s="238"/>
      <c r="C57" s="238"/>
      <c r="D57" s="238"/>
      <c r="E57" s="238"/>
      <c r="F57" s="180"/>
      <c r="G57" s="180"/>
      <c r="H57" s="180"/>
      <c r="I57" s="180"/>
      <c r="K57" s="241"/>
      <c r="L57" s="241"/>
      <c r="M57" s="241"/>
      <c r="N57" s="445" t="s">
        <v>738</v>
      </c>
      <c r="O57" s="445">
        <v>8</v>
      </c>
      <c r="P57" s="445" t="s">
        <v>140</v>
      </c>
      <c r="Q57" s="445" t="s">
        <v>140</v>
      </c>
      <c r="R57" s="445" t="s">
        <v>140</v>
      </c>
      <c r="S57" s="445"/>
      <c r="T57" s="225"/>
      <c r="U57" s="226"/>
      <c r="V57" s="227"/>
      <c r="W57" s="228"/>
      <c r="X57" s="229"/>
      <c r="Y57" s="230"/>
      <c r="Z57" s="231"/>
      <c r="AA57" s="232"/>
    </row>
    <row r="58" spans="1:27" ht="14.25" hidden="1" x14ac:dyDescent="0.2">
      <c r="A58" s="238"/>
      <c r="B58" s="238"/>
      <c r="C58" s="238"/>
      <c r="D58" s="238"/>
      <c r="E58" s="238"/>
      <c r="F58" s="180"/>
      <c r="G58" s="180"/>
      <c r="H58" s="180"/>
      <c r="I58" s="180"/>
      <c r="K58" s="241"/>
      <c r="L58" s="241"/>
      <c r="M58" s="241"/>
      <c r="N58" s="445" t="s">
        <v>90</v>
      </c>
      <c r="O58" s="445">
        <v>8</v>
      </c>
      <c r="P58" s="445">
        <v>2007</v>
      </c>
      <c r="Q58" s="445">
        <v>12</v>
      </c>
      <c r="R58" s="445" t="s">
        <v>739</v>
      </c>
      <c r="S58" s="445"/>
      <c r="T58" s="192"/>
      <c r="U58" s="233">
        <f>SUM(U48:U57)</f>
        <v>1</v>
      </c>
      <c r="V58" s="191" t="e">
        <f>SUM(V48:V56)</f>
        <v>#VALUE!</v>
      </c>
      <c r="W58" s="191"/>
      <c r="X58" s="180"/>
      <c r="Y58" s="234">
        <f>SUM(Y48:Y57)</f>
        <v>1</v>
      </c>
      <c r="Z58" s="191" t="e">
        <f>SUM(Z48:Z56)</f>
        <v>#VALUE!</v>
      </c>
      <c r="AA58" s="180"/>
    </row>
    <row r="59" spans="1:27" ht="14.25" hidden="1" x14ac:dyDescent="0.2">
      <c r="A59" s="238"/>
      <c r="B59" s="238"/>
      <c r="C59" s="238"/>
      <c r="D59" s="238"/>
      <c r="E59" s="238"/>
      <c r="F59" s="180"/>
      <c r="G59" s="180"/>
      <c r="H59" s="180"/>
      <c r="I59" s="180"/>
      <c r="K59" s="241"/>
      <c r="L59" s="241"/>
      <c r="M59" s="241"/>
      <c r="N59" s="445" t="s">
        <v>740</v>
      </c>
      <c r="O59" s="445">
        <v>6</v>
      </c>
      <c r="P59" s="445" t="s">
        <v>140</v>
      </c>
      <c r="Q59" s="445" t="s">
        <v>140</v>
      </c>
      <c r="R59" s="445" t="s">
        <v>140</v>
      </c>
      <c r="S59" s="445"/>
      <c r="T59" s="192"/>
      <c r="U59" s="237" t="str">
        <f>+IFERROR(IF($E$14="x",$V$48+$V$52+$V$56,IF($C$14="x",$Z$48+$Z$52+$Z$56,"")),"")</f>
        <v/>
      </c>
      <c r="V59" s="191"/>
      <c r="W59" s="191"/>
      <c r="X59" s="180"/>
      <c r="Y59" s="180"/>
      <c r="Z59" s="180"/>
      <c r="AA59" s="180"/>
    </row>
    <row r="60" spans="1:27" ht="14.25" hidden="1" x14ac:dyDescent="0.2">
      <c r="A60" s="238"/>
      <c r="B60" s="238"/>
      <c r="C60" s="238"/>
      <c r="D60" s="238"/>
      <c r="E60" s="238"/>
      <c r="F60" s="180"/>
      <c r="G60" s="180"/>
      <c r="H60" s="180"/>
      <c r="I60" s="180"/>
      <c r="K60" s="241"/>
      <c r="L60" s="241"/>
      <c r="M60" s="241"/>
      <c r="N60" s="445" t="s">
        <v>62</v>
      </c>
      <c r="O60" s="445">
        <v>7</v>
      </c>
      <c r="P60" s="445">
        <v>2008</v>
      </c>
      <c r="Q60" s="445">
        <v>12</v>
      </c>
      <c r="R60" s="445" t="s">
        <v>741</v>
      </c>
      <c r="S60" s="445"/>
      <c r="T60" s="192"/>
      <c r="U60" s="192"/>
      <c r="V60" s="191"/>
      <c r="W60" s="191"/>
      <c r="X60" s="180"/>
      <c r="Y60" s="180"/>
      <c r="Z60" s="180"/>
      <c r="AA60" s="180"/>
    </row>
    <row r="61" spans="1:27" ht="14.25" hidden="1" x14ac:dyDescent="0.2">
      <c r="A61" s="238"/>
      <c r="B61" s="238"/>
      <c r="C61" s="238"/>
      <c r="D61" s="238"/>
      <c r="E61" s="238"/>
      <c r="F61" s="180"/>
      <c r="G61" s="180"/>
      <c r="H61" s="180"/>
      <c r="I61" s="180"/>
      <c r="K61" s="241"/>
      <c r="L61" s="241"/>
      <c r="M61" s="241"/>
      <c r="N61" s="445" t="s">
        <v>742</v>
      </c>
      <c r="O61" s="445">
        <v>1</v>
      </c>
      <c r="P61" s="445" t="s">
        <v>140</v>
      </c>
      <c r="Q61" s="445" t="s">
        <v>140</v>
      </c>
      <c r="R61" s="445" t="s">
        <v>140</v>
      </c>
      <c r="S61" s="445"/>
      <c r="T61" s="192"/>
      <c r="U61" s="192"/>
      <c r="V61" s="191"/>
      <c r="W61" s="191"/>
      <c r="X61" s="180"/>
      <c r="Y61" s="180"/>
      <c r="Z61" s="180"/>
      <c r="AA61" s="180"/>
    </row>
    <row r="62" spans="1:27" ht="14.25" hidden="1" x14ac:dyDescent="0.2">
      <c r="A62" s="238"/>
      <c r="B62" s="238"/>
      <c r="C62" s="238"/>
      <c r="D62" s="238"/>
      <c r="E62" s="238"/>
      <c r="F62" s="180"/>
      <c r="G62" s="180"/>
      <c r="H62" s="180"/>
      <c r="I62" s="180"/>
      <c r="K62" s="241"/>
      <c r="L62" s="241"/>
      <c r="M62" s="241"/>
      <c r="N62" s="445" t="s">
        <v>141</v>
      </c>
      <c r="O62" s="445">
        <v>13</v>
      </c>
      <c r="P62" s="445">
        <v>2009</v>
      </c>
      <c r="Q62" s="445">
        <v>12</v>
      </c>
      <c r="R62" s="445" t="s">
        <v>743</v>
      </c>
      <c r="S62" s="445"/>
      <c r="T62" s="192"/>
      <c r="U62" s="192"/>
      <c r="V62" s="191"/>
      <c r="W62" s="191"/>
    </row>
    <row r="63" spans="1:27" ht="14.25" hidden="1" x14ac:dyDescent="0.2">
      <c r="A63" s="238"/>
      <c r="B63" s="238"/>
      <c r="C63" s="238"/>
      <c r="D63" s="238"/>
      <c r="E63" s="238"/>
      <c r="F63" s="180"/>
      <c r="G63" s="180"/>
      <c r="H63" s="180"/>
      <c r="I63" s="180"/>
      <c r="K63" s="241"/>
      <c r="L63" s="241"/>
      <c r="M63" s="241"/>
      <c r="N63" s="445" t="s">
        <v>744</v>
      </c>
      <c r="O63" s="445">
        <v>9</v>
      </c>
      <c r="P63" s="445" t="s">
        <v>140</v>
      </c>
      <c r="Q63" s="445" t="s">
        <v>140</v>
      </c>
      <c r="R63" s="445" t="s">
        <v>140</v>
      </c>
      <c r="S63" s="445"/>
      <c r="T63" s="192"/>
      <c r="U63" s="192"/>
      <c r="V63" s="191"/>
      <c r="W63" s="191"/>
    </row>
    <row r="64" spans="1:27" ht="14.25" hidden="1" x14ac:dyDescent="0.2">
      <c r="A64" s="238"/>
      <c r="B64" s="238"/>
      <c r="C64" s="238"/>
      <c r="D64" s="238"/>
      <c r="E64" s="238"/>
      <c r="F64" s="180"/>
      <c r="G64" s="180"/>
      <c r="H64" s="180"/>
      <c r="I64" s="180"/>
      <c r="K64" s="241"/>
      <c r="L64" s="241"/>
      <c r="M64" s="241"/>
      <c r="N64" s="445" t="s">
        <v>42</v>
      </c>
      <c r="O64" s="445">
        <v>6</v>
      </c>
      <c r="P64" s="445">
        <v>2015</v>
      </c>
      <c r="Q64" s="445">
        <v>12</v>
      </c>
      <c r="R64" s="445" t="s">
        <v>745</v>
      </c>
      <c r="S64" s="445"/>
      <c r="T64" s="192"/>
      <c r="U64" s="192"/>
      <c r="V64" s="191"/>
      <c r="W64" s="191"/>
    </row>
    <row r="65" spans="1:23" ht="14.25" hidden="1" x14ac:dyDescent="0.2">
      <c r="A65" s="238"/>
      <c r="B65" s="238"/>
      <c r="C65" s="238"/>
      <c r="D65" s="238"/>
      <c r="E65" s="238"/>
      <c r="F65" s="180"/>
      <c r="G65" s="180"/>
      <c r="H65" s="180"/>
      <c r="I65" s="180"/>
      <c r="K65" s="241"/>
      <c r="L65" s="241"/>
      <c r="M65" s="241"/>
      <c r="N65" s="445" t="s">
        <v>746</v>
      </c>
      <c r="O65" s="445">
        <v>4</v>
      </c>
      <c r="P65" s="445" t="s">
        <v>140</v>
      </c>
      <c r="Q65" s="445" t="s">
        <v>140</v>
      </c>
      <c r="R65" s="445" t="s">
        <v>140</v>
      </c>
      <c r="S65" s="445"/>
      <c r="T65" s="192"/>
      <c r="U65" s="192"/>
      <c r="V65" s="191"/>
      <c r="W65" s="191"/>
    </row>
    <row r="66" spans="1:23" ht="14.25" hidden="1" x14ac:dyDescent="0.2">
      <c r="A66" s="238"/>
      <c r="B66" s="238"/>
      <c r="C66" s="238"/>
      <c r="D66" s="238"/>
      <c r="E66" s="238"/>
      <c r="F66" s="180"/>
      <c r="G66" s="180"/>
      <c r="H66" s="180"/>
      <c r="I66" s="180"/>
      <c r="K66" s="241"/>
      <c r="L66" s="241"/>
      <c r="M66" s="241"/>
      <c r="N66" s="445" t="s">
        <v>91</v>
      </c>
      <c r="O66" s="445">
        <v>8</v>
      </c>
      <c r="P66" s="445">
        <v>2000</v>
      </c>
      <c r="Q66" s="445">
        <v>12</v>
      </c>
      <c r="R66" s="445" t="s">
        <v>747</v>
      </c>
      <c r="S66" s="445"/>
      <c r="T66" s="192"/>
      <c r="U66" s="192"/>
      <c r="V66" s="191"/>
      <c r="W66" s="191"/>
    </row>
    <row r="67" spans="1:23" ht="14.25" hidden="1" x14ac:dyDescent="0.2">
      <c r="A67" s="238"/>
      <c r="B67" s="238"/>
      <c r="C67" s="238"/>
      <c r="D67" s="238"/>
      <c r="E67" s="238"/>
      <c r="F67" s="180"/>
      <c r="G67" s="180"/>
      <c r="H67" s="180"/>
      <c r="I67" s="180"/>
      <c r="K67" s="241"/>
      <c r="L67" s="241"/>
      <c r="M67" s="241"/>
      <c r="N67" s="445" t="s">
        <v>142</v>
      </c>
      <c r="O67" s="445">
        <v>13</v>
      </c>
      <c r="P67" s="445">
        <v>2010</v>
      </c>
      <c r="Q67" s="445">
        <v>12</v>
      </c>
      <c r="R67" s="445" t="s">
        <v>748</v>
      </c>
      <c r="S67" s="445"/>
      <c r="T67" s="192"/>
      <c r="U67" s="192"/>
      <c r="V67" s="191"/>
      <c r="W67" s="191"/>
    </row>
    <row r="68" spans="1:23" ht="14.25" hidden="1" x14ac:dyDescent="0.2">
      <c r="A68" s="238"/>
      <c r="B68" s="238"/>
      <c r="C68" s="238"/>
      <c r="D68" s="238"/>
      <c r="E68" s="238"/>
      <c r="F68" s="180"/>
      <c r="G68" s="180"/>
      <c r="H68" s="180"/>
      <c r="I68" s="180"/>
      <c r="K68" s="241"/>
      <c r="L68" s="241"/>
      <c r="M68" s="241"/>
      <c r="N68" s="445" t="s">
        <v>749</v>
      </c>
      <c r="O68" s="445">
        <v>5</v>
      </c>
      <c r="P68" s="445" t="s">
        <v>140</v>
      </c>
      <c r="Q68" s="445" t="s">
        <v>140</v>
      </c>
      <c r="R68" s="445" t="s">
        <v>140</v>
      </c>
      <c r="S68" s="445"/>
      <c r="T68" s="192"/>
      <c r="U68" s="192"/>
      <c r="V68" s="191"/>
      <c r="W68" s="191"/>
    </row>
    <row r="69" spans="1:23" ht="14.25" hidden="1" x14ac:dyDescent="0.2">
      <c r="A69" s="238"/>
      <c r="B69" s="238"/>
      <c r="C69" s="238"/>
      <c r="D69" s="238"/>
      <c r="E69" s="238"/>
      <c r="F69" s="180"/>
      <c r="G69" s="180"/>
      <c r="H69" s="180"/>
      <c r="I69" s="180"/>
      <c r="K69" s="241"/>
      <c r="L69" s="241"/>
      <c r="M69" s="241"/>
      <c r="N69" s="445" t="s">
        <v>63</v>
      </c>
      <c r="O69" s="445">
        <v>7</v>
      </c>
      <c r="P69" s="445">
        <v>2004</v>
      </c>
      <c r="Q69" s="445">
        <v>12</v>
      </c>
      <c r="R69" s="445" t="s">
        <v>750</v>
      </c>
      <c r="S69" s="445"/>
      <c r="T69" s="192"/>
      <c r="U69" s="192"/>
      <c r="V69" s="191"/>
      <c r="W69" s="191"/>
    </row>
    <row r="70" spans="1:23" ht="14.25" hidden="1" x14ac:dyDescent="0.2">
      <c r="A70" s="238"/>
      <c r="B70" s="238"/>
      <c r="C70" s="238"/>
      <c r="D70" s="238"/>
      <c r="E70" s="238"/>
      <c r="F70" s="180"/>
      <c r="G70" s="180"/>
      <c r="H70" s="180"/>
      <c r="I70" s="180"/>
      <c r="K70" s="241"/>
      <c r="L70" s="241"/>
      <c r="M70" s="241"/>
      <c r="N70" s="445" t="s">
        <v>751</v>
      </c>
      <c r="O70" s="445">
        <v>8</v>
      </c>
      <c r="P70" s="445" t="s">
        <v>140</v>
      </c>
      <c r="Q70" s="445" t="s">
        <v>140</v>
      </c>
      <c r="R70" s="445" t="s">
        <v>140</v>
      </c>
      <c r="S70" s="445"/>
      <c r="T70" s="192"/>
      <c r="U70" s="192"/>
      <c r="V70" s="191"/>
      <c r="W70" s="191"/>
    </row>
    <row r="71" spans="1:23" ht="14.25" hidden="1" x14ac:dyDescent="0.2">
      <c r="A71" s="238"/>
      <c r="B71" s="238"/>
      <c r="C71" s="238"/>
      <c r="D71" s="238"/>
      <c r="E71" s="238"/>
      <c r="F71" s="180"/>
      <c r="G71" s="180"/>
      <c r="H71" s="180"/>
      <c r="I71" s="180"/>
      <c r="K71" s="241"/>
      <c r="L71" s="241"/>
      <c r="M71" s="241"/>
      <c r="N71" s="446" t="s">
        <v>12</v>
      </c>
      <c r="O71" s="446">
        <v>3</v>
      </c>
      <c r="P71" s="445">
        <v>2009</v>
      </c>
      <c r="Q71" s="445">
        <v>12</v>
      </c>
      <c r="R71" s="445" t="s">
        <v>752</v>
      </c>
      <c r="S71" s="445"/>
      <c r="T71" s="192"/>
      <c r="U71" s="192"/>
      <c r="V71" s="191"/>
      <c r="W71" s="191"/>
    </row>
    <row r="72" spans="1:23" ht="14.25" hidden="1" x14ac:dyDescent="0.2">
      <c r="A72" s="238"/>
      <c r="B72" s="238"/>
      <c r="C72" s="238"/>
      <c r="D72" s="238"/>
      <c r="E72" s="238"/>
      <c r="F72" s="180"/>
      <c r="G72" s="180"/>
      <c r="H72" s="180"/>
      <c r="I72" s="180"/>
      <c r="K72" s="241"/>
      <c r="L72" s="241"/>
      <c r="M72" s="241"/>
      <c r="N72" s="445" t="s">
        <v>14</v>
      </c>
      <c r="O72" s="445">
        <v>4</v>
      </c>
      <c r="P72" s="445">
        <v>2010</v>
      </c>
      <c r="Q72" s="445">
        <v>12</v>
      </c>
      <c r="R72" s="445" t="s">
        <v>753</v>
      </c>
      <c r="S72" s="445"/>
      <c r="T72" s="192"/>
      <c r="U72" s="192"/>
      <c r="V72" s="191"/>
      <c r="W72" s="191"/>
    </row>
    <row r="73" spans="1:23" ht="14.25" hidden="1" x14ac:dyDescent="0.2">
      <c r="A73" s="238"/>
      <c r="B73" s="238"/>
      <c r="C73" s="238"/>
      <c r="D73" s="238"/>
      <c r="E73" s="238"/>
      <c r="F73" s="180"/>
      <c r="G73" s="180"/>
      <c r="H73" s="180"/>
      <c r="I73" s="180"/>
      <c r="K73" s="241"/>
      <c r="L73" s="241"/>
      <c r="M73" s="241"/>
      <c r="N73" s="445" t="s">
        <v>92</v>
      </c>
      <c r="O73" s="445">
        <v>8</v>
      </c>
      <c r="P73" s="445">
        <v>2004</v>
      </c>
      <c r="Q73" s="445">
        <v>12</v>
      </c>
      <c r="R73" s="445" t="s">
        <v>754</v>
      </c>
      <c r="S73" s="445"/>
      <c r="T73" s="192"/>
      <c r="U73" s="192"/>
      <c r="V73" s="191"/>
      <c r="W73" s="191"/>
    </row>
    <row r="74" spans="1:23" ht="14.25" hidden="1" x14ac:dyDescent="0.2">
      <c r="A74" s="238"/>
      <c r="B74" s="238"/>
      <c r="C74" s="238"/>
      <c r="D74" s="238"/>
      <c r="E74" s="238"/>
      <c r="F74" s="180"/>
      <c r="G74" s="180"/>
      <c r="H74" s="180"/>
      <c r="I74" s="180"/>
      <c r="K74" s="241"/>
      <c r="L74" s="241"/>
      <c r="M74" s="241"/>
      <c r="N74" s="445" t="s">
        <v>755</v>
      </c>
      <c r="O74" s="445">
        <v>14</v>
      </c>
      <c r="P74" s="445" t="s">
        <v>140</v>
      </c>
      <c r="Q74" s="445" t="s">
        <v>140</v>
      </c>
      <c r="R74" s="445" t="s">
        <v>140</v>
      </c>
      <c r="S74" s="445"/>
      <c r="T74" s="192"/>
      <c r="U74" s="192"/>
      <c r="V74" s="191"/>
      <c r="W74" s="191"/>
    </row>
    <row r="75" spans="1:23" ht="14.25" hidden="1" x14ac:dyDescent="0.2">
      <c r="A75" s="238"/>
      <c r="B75" s="238"/>
      <c r="C75" s="238"/>
      <c r="D75" s="238"/>
      <c r="E75" s="238"/>
      <c r="F75" s="180"/>
      <c r="G75" s="180"/>
      <c r="H75" s="180"/>
      <c r="I75" s="180"/>
      <c r="K75" s="241"/>
      <c r="L75" s="241"/>
      <c r="M75" s="241"/>
      <c r="N75" s="445" t="s">
        <v>133</v>
      </c>
      <c r="O75" s="445">
        <v>11</v>
      </c>
      <c r="P75" s="445">
        <v>2015</v>
      </c>
      <c r="Q75" s="445">
        <v>12</v>
      </c>
      <c r="R75" s="445" t="s">
        <v>756</v>
      </c>
      <c r="S75" s="445"/>
      <c r="T75" s="192"/>
      <c r="U75" s="192"/>
      <c r="V75" s="191"/>
      <c r="W75" s="191"/>
    </row>
    <row r="76" spans="1:23" ht="14.25" hidden="1" x14ac:dyDescent="0.2">
      <c r="A76" s="238"/>
      <c r="B76" s="238"/>
      <c r="C76" s="238"/>
      <c r="D76" s="238"/>
      <c r="E76" s="238"/>
      <c r="F76" s="180"/>
      <c r="G76" s="180"/>
      <c r="H76" s="180"/>
      <c r="I76" s="180"/>
      <c r="K76" s="241"/>
      <c r="L76" s="241"/>
      <c r="M76" s="241"/>
      <c r="N76" s="445" t="s">
        <v>757</v>
      </c>
      <c r="O76" s="445">
        <v>9</v>
      </c>
      <c r="P76" s="445" t="s">
        <v>140</v>
      </c>
      <c r="Q76" s="445" t="s">
        <v>140</v>
      </c>
      <c r="R76" s="445" t="s">
        <v>140</v>
      </c>
      <c r="S76" s="445"/>
      <c r="T76" s="192"/>
      <c r="U76" s="192"/>
      <c r="V76" s="191"/>
      <c r="W76" s="191"/>
    </row>
    <row r="77" spans="1:23" ht="14.25" hidden="1" x14ac:dyDescent="0.2">
      <c r="A77" s="238"/>
      <c r="B77" s="238"/>
      <c r="C77" s="238"/>
      <c r="D77" s="238"/>
      <c r="E77" s="238"/>
      <c r="F77" s="180"/>
      <c r="G77" s="180"/>
      <c r="H77" s="180"/>
      <c r="I77" s="180"/>
      <c r="K77" s="241"/>
      <c r="L77" s="241"/>
      <c r="M77" s="241"/>
      <c r="N77" s="445" t="s">
        <v>758</v>
      </c>
      <c r="O77" s="445">
        <v>9</v>
      </c>
      <c r="P77" s="445" t="s">
        <v>140</v>
      </c>
      <c r="Q77" s="445" t="s">
        <v>140</v>
      </c>
      <c r="R77" s="445" t="s">
        <v>140</v>
      </c>
      <c r="S77" s="445"/>
      <c r="T77" s="192"/>
      <c r="U77" s="192"/>
      <c r="V77" s="191"/>
      <c r="W77" s="191"/>
    </row>
    <row r="78" spans="1:23" ht="14.25" hidden="1" x14ac:dyDescent="0.2">
      <c r="A78" s="238"/>
      <c r="B78" s="238"/>
      <c r="C78" s="238"/>
      <c r="D78" s="238"/>
      <c r="E78" s="238"/>
      <c r="F78" s="180"/>
      <c r="G78" s="180"/>
      <c r="H78" s="180"/>
      <c r="I78" s="180"/>
      <c r="K78" s="241"/>
      <c r="L78" s="241"/>
      <c r="M78" s="241"/>
      <c r="N78" s="445" t="s">
        <v>143</v>
      </c>
      <c r="O78" s="445">
        <v>13</v>
      </c>
      <c r="P78" s="445">
        <v>2004</v>
      </c>
      <c r="Q78" s="445">
        <v>12</v>
      </c>
      <c r="R78" s="445" t="s">
        <v>759</v>
      </c>
      <c r="S78" s="445"/>
      <c r="T78" s="192"/>
      <c r="U78" s="192"/>
      <c r="V78" s="191"/>
      <c r="W78" s="191"/>
    </row>
    <row r="79" spans="1:23" ht="14.25" hidden="1" x14ac:dyDescent="0.2">
      <c r="A79" s="238"/>
      <c r="B79" s="238"/>
      <c r="C79" s="238"/>
      <c r="D79" s="238"/>
      <c r="E79" s="238"/>
      <c r="F79" s="180"/>
      <c r="G79" s="180"/>
      <c r="H79" s="180"/>
      <c r="I79" s="180"/>
      <c r="K79" s="241"/>
      <c r="L79" s="241"/>
      <c r="M79" s="241"/>
      <c r="N79" s="445" t="s">
        <v>760</v>
      </c>
      <c r="O79" s="445">
        <v>10</v>
      </c>
      <c r="P79" s="445" t="s">
        <v>140</v>
      </c>
      <c r="Q79" s="445" t="s">
        <v>140</v>
      </c>
      <c r="R79" s="445" t="s">
        <v>140</v>
      </c>
      <c r="S79" s="445"/>
      <c r="T79" s="192"/>
      <c r="U79" s="192"/>
      <c r="V79" s="191"/>
      <c r="W79" s="191"/>
    </row>
    <row r="80" spans="1:23" ht="14.25" hidden="1" x14ac:dyDescent="0.2">
      <c r="A80" s="238"/>
      <c r="B80" s="238"/>
      <c r="C80" s="238"/>
      <c r="D80" s="238"/>
      <c r="E80" s="238"/>
      <c r="F80" s="180"/>
      <c r="G80" s="180"/>
      <c r="H80" s="180"/>
      <c r="I80" s="180"/>
      <c r="K80" s="241"/>
      <c r="L80" s="241"/>
      <c r="M80" s="241"/>
      <c r="N80" s="445" t="s">
        <v>93</v>
      </c>
      <c r="O80" s="445">
        <v>8</v>
      </c>
      <c r="P80" s="445">
        <v>2015</v>
      </c>
      <c r="Q80" s="445">
        <v>12</v>
      </c>
      <c r="R80" s="445" t="s">
        <v>761</v>
      </c>
      <c r="S80" s="445"/>
      <c r="T80" s="192"/>
      <c r="U80" s="192"/>
      <c r="V80" s="191"/>
      <c r="W80" s="191"/>
    </row>
    <row r="81" spans="1:23" ht="14.25" hidden="1" x14ac:dyDescent="0.2">
      <c r="A81" s="238"/>
      <c r="B81" s="238"/>
      <c r="C81" s="238"/>
      <c r="D81" s="238"/>
      <c r="E81" s="238"/>
      <c r="F81" s="180"/>
      <c r="G81" s="180"/>
      <c r="H81" s="180"/>
      <c r="I81" s="180"/>
      <c r="K81" s="241"/>
      <c r="L81" s="241"/>
      <c r="M81" s="241"/>
      <c r="N81" s="445" t="s">
        <v>762</v>
      </c>
      <c r="O81" s="445">
        <v>9</v>
      </c>
      <c r="P81" s="445" t="s">
        <v>140</v>
      </c>
      <c r="Q81" s="445" t="s">
        <v>140</v>
      </c>
      <c r="R81" s="445" t="s">
        <v>140</v>
      </c>
      <c r="S81" s="445"/>
      <c r="T81" s="192"/>
      <c r="U81" s="192"/>
      <c r="V81" s="191"/>
      <c r="W81" s="191"/>
    </row>
    <row r="82" spans="1:23" ht="14.25" hidden="1" x14ac:dyDescent="0.2">
      <c r="A82" s="238"/>
      <c r="B82" s="238"/>
      <c r="C82" s="238"/>
      <c r="D82" s="238"/>
      <c r="E82" s="238"/>
      <c r="F82" s="180"/>
      <c r="G82" s="180"/>
      <c r="H82" s="180"/>
      <c r="I82" s="180"/>
      <c r="K82" s="241"/>
      <c r="L82" s="241"/>
      <c r="M82" s="241"/>
      <c r="N82" s="445" t="s">
        <v>64</v>
      </c>
      <c r="O82" s="445">
        <v>7</v>
      </c>
      <c r="P82" s="445">
        <v>2017</v>
      </c>
      <c r="Q82" s="445">
        <v>12</v>
      </c>
      <c r="R82" s="445" t="s">
        <v>763</v>
      </c>
      <c r="S82" s="445"/>
      <c r="T82" s="192"/>
      <c r="U82" s="192"/>
      <c r="V82" s="191"/>
      <c r="W82" s="191"/>
    </row>
    <row r="83" spans="1:23" ht="14.25" hidden="1" x14ac:dyDescent="0.2">
      <c r="A83" s="238"/>
      <c r="B83" s="238"/>
      <c r="C83" s="238"/>
      <c r="D83" s="238"/>
      <c r="E83" s="238"/>
      <c r="F83" s="180"/>
      <c r="G83" s="180"/>
      <c r="H83" s="180"/>
      <c r="I83" s="180"/>
      <c r="K83" s="241"/>
      <c r="L83" s="241"/>
      <c r="M83" s="241"/>
      <c r="N83" s="445" t="s">
        <v>65</v>
      </c>
      <c r="O83" s="445">
        <v>7</v>
      </c>
      <c r="P83" s="445">
        <v>2007</v>
      </c>
      <c r="Q83" s="445">
        <v>12</v>
      </c>
      <c r="R83" s="445" t="s">
        <v>764</v>
      </c>
      <c r="S83" s="445"/>
      <c r="T83" s="192"/>
      <c r="U83" s="192"/>
      <c r="V83" s="191"/>
      <c r="W83" s="191"/>
    </row>
    <row r="84" spans="1:23" ht="14.25" hidden="1" x14ac:dyDescent="0.2">
      <c r="A84" s="238"/>
      <c r="B84" s="238"/>
      <c r="C84" s="238"/>
      <c r="D84" s="238"/>
      <c r="E84" s="238"/>
      <c r="F84" s="180"/>
      <c r="G84" s="180"/>
      <c r="H84" s="180"/>
      <c r="I84" s="180"/>
      <c r="K84" s="241"/>
      <c r="L84" s="241"/>
      <c r="M84" s="241"/>
      <c r="N84" s="445" t="s">
        <v>610</v>
      </c>
      <c r="O84" s="445">
        <v>10</v>
      </c>
      <c r="P84" s="445">
        <v>2019</v>
      </c>
      <c r="Q84" s="445">
        <v>12</v>
      </c>
      <c r="R84" s="445" t="s">
        <v>765</v>
      </c>
      <c r="S84" s="445"/>
      <c r="T84" s="192"/>
      <c r="U84" s="192"/>
      <c r="V84" s="191"/>
      <c r="W84" s="191"/>
    </row>
    <row r="85" spans="1:23" ht="14.25" hidden="1" x14ac:dyDescent="0.2">
      <c r="A85" s="238"/>
      <c r="B85" s="238"/>
      <c r="C85" s="238"/>
      <c r="D85" s="238"/>
      <c r="E85" s="238"/>
      <c r="F85" s="180"/>
      <c r="G85" s="180"/>
      <c r="H85" s="180"/>
      <c r="I85" s="180"/>
      <c r="K85" s="241"/>
      <c r="L85" s="241"/>
      <c r="M85" s="241"/>
      <c r="N85" s="445" t="s">
        <v>766</v>
      </c>
      <c r="O85" s="445">
        <v>3</v>
      </c>
      <c r="P85" s="445" t="s">
        <v>140</v>
      </c>
      <c r="Q85" s="445" t="s">
        <v>140</v>
      </c>
      <c r="R85" s="445" t="s">
        <v>140</v>
      </c>
      <c r="S85" s="445"/>
      <c r="T85" s="192"/>
      <c r="U85" s="192"/>
      <c r="V85" s="191"/>
      <c r="W85" s="191"/>
    </row>
    <row r="86" spans="1:23" ht="14.25" hidden="1" x14ac:dyDescent="0.2">
      <c r="A86" s="238"/>
      <c r="B86" s="238"/>
      <c r="C86" s="238"/>
      <c r="D86" s="238"/>
      <c r="E86" s="238"/>
      <c r="F86" s="180"/>
      <c r="G86" s="180"/>
      <c r="H86" s="180"/>
      <c r="I86" s="180"/>
      <c r="K86" s="241"/>
      <c r="L86" s="241"/>
      <c r="M86" s="241"/>
      <c r="N86" s="445" t="s">
        <v>43</v>
      </c>
      <c r="O86" s="445">
        <v>6</v>
      </c>
      <c r="P86" s="445">
        <v>2015</v>
      </c>
      <c r="Q86" s="445">
        <v>12</v>
      </c>
      <c r="R86" s="445" t="s">
        <v>767</v>
      </c>
      <c r="S86" s="445"/>
      <c r="T86" s="192"/>
      <c r="U86" s="192"/>
      <c r="V86" s="191"/>
      <c r="W86" s="191"/>
    </row>
    <row r="87" spans="1:23" ht="14.25" hidden="1" x14ac:dyDescent="0.2">
      <c r="A87" s="238"/>
      <c r="B87" s="238"/>
      <c r="C87" s="238"/>
      <c r="D87" s="238"/>
      <c r="E87" s="238"/>
      <c r="F87" s="180"/>
      <c r="G87" s="180"/>
      <c r="H87" s="180"/>
      <c r="I87" s="180"/>
      <c r="K87" s="241"/>
      <c r="L87" s="241"/>
      <c r="M87" s="241"/>
      <c r="N87" s="445" t="s">
        <v>144</v>
      </c>
      <c r="O87" s="445">
        <v>13</v>
      </c>
      <c r="P87" s="445">
        <v>2004</v>
      </c>
      <c r="Q87" s="445">
        <v>12</v>
      </c>
      <c r="R87" s="445" t="s">
        <v>768</v>
      </c>
      <c r="S87" s="445"/>
      <c r="T87" s="192"/>
      <c r="U87" s="192"/>
      <c r="V87" s="191"/>
      <c r="W87" s="191"/>
    </row>
    <row r="88" spans="1:23" ht="14.25" hidden="1" x14ac:dyDescent="0.2">
      <c r="A88" s="238"/>
      <c r="B88" s="238"/>
      <c r="C88" s="238"/>
      <c r="D88" s="238"/>
      <c r="E88" s="238"/>
      <c r="F88" s="180"/>
      <c r="G88" s="180"/>
      <c r="H88" s="180"/>
      <c r="I88" s="180"/>
      <c r="K88" s="241"/>
      <c r="L88" s="241"/>
      <c r="M88" s="241"/>
      <c r="N88" s="445" t="s">
        <v>769</v>
      </c>
      <c r="O88" s="445">
        <v>8</v>
      </c>
      <c r="P88" s="445" t="s">
        <v>140</v>
      </c>
      <c r="Q88" s="445" t="s">
        <v>140</v>
      </c>
      <c r="R88" s="445" t="s">
        <v>140</v>
      </c>
      <c r="S88" s="445"/>
      <c r="T88" s="192"/>
      <c r="U88" s="192"/>
      <c r="V88" s="191"/>
      <c r="W88" s="191"/>
    </row>
    <row r="89" spans="1:23" ht="14.25" hidden="1" x14ac:dyDescent="0.2">
      <c r="A89" s="238"/>
      <c r="B89" s="238"/>
      <c r="C89" s="238"/>
      <c r="D89" s="238"/>
      <c r="E89" s="238"/>
      <c r="F89" s="180"/>
      <c r="G89" s="180"/>
      <c r="H89" s="180"/>
      <c r="I89" s="180"/>
      <c r="K89" s="241"/>
      <c r="L89" s="241"/>
      <c r="M89" s="241"/>
      <c r="N89" s="445" t="s">
        <v>145</v>
      </c>
      <c r="O89" s="445">
        <v>13</v>
      </c>
      <c r="P89" s="445">
        <v>2010</v>
      </c>
      <c r="Q89" s="445">
        <v>12</v>
      </c>
      <c r="R89" s="445" t="s">
        <v>770</v>
      </c>
      <c r="S89" s="445"/>
      <c r="T89" s="192"/>
      <c r="U89" s="192"/>
      <c r="V89" s="191"/>
      <c r="W89" s="191"/>
    </row>
    <row r="90" spans="1:23" ht="14.25" hidden="1" x14ac:dyDescent="0.2">
      <c r="A90" s="238"/>
      <c r="B90" s="238"/>
      <c r="C90" s="238"/>
      <c r="D90" s="238"/>
      <c r="E90" s="238"/>
      <c r="F90" s="180"/>
      <c r="G90" s="180"/>
      <c r="H90" s="180"/>
      <c r="I90" s="180"/>
      <c r="K90" s="241"/>
      <c r="L90" s="241"/>
      <c r="M90" s="241"/>
      <c r="N90" s="445" t="s">
        <v>771</v>
      </c>
      <c r="O90" s="445">
        <v>5</v>
      </c>
      <c r="P90" s="445" t="s">
        <v>140</v>
      </c>
      <c r="Q90" s="445" t="s">
        <v>140</v>
      </c>
      <c r="R90" s="445" t="s">
        <v>140</v>
      </c>
      <c r="S90" s="445"/>
      <c r="T90" s="192"/>
      <c r="U90" s="192"/>
      <c r="V90" s="191"/>
      <c r="W90" s="191"/>
    </row>
    <row r="91" spans="1:23" ht="14.25" hidden="1" x14ac:dyDescent="0.2">
      <c r="A91" s="238"/>
      <c r="B91" s="238"/>
      <c r="C91" s="238"/>
      <c r="D91" s="238"/>
      <c r="E91" s="238"/>
      <c r="F91" s="180"/>
      <c r="G91" s="180"/>
      <c r="H91" s="180"/>
      <c r="I91" s="180"/>
      <c r="K91" s="241"/>
      <c r="L91" s="241"/>
      <c r="M91" s="241"/>
      <c r="N91" s="445" t="s">
        <v>772</v>
      </c>
      <c r="O91" s="445">
        <v>5</v>
      </c>
      <c r="P91" s="445" t="s">
        <v>140</v>
      </c>
      <c r="Q91" s="445" t="s">
        <v>140</v>
      </c>
      <c r="R91" s="445" t="s">
        <v>140</v>
      </c>
      <c r="S91" s="445"/>
      <c r="T91" s="192"/>
      <c r="U91" s="192"/>
      <c r="V91" s="191"/>
      <c r="W91" s="191"/>
    </row>
    <row r="92" spans="1:23" ht="14.25" hidden="1" x14ac:dyDescent="0.2">
      <c r="A92" s="238"/>
      <c r="B92" s="238"/>
      <c r="C92" s="238"/>
      <c r="D92" s="238"/>
      <c r="E92" s="238"/>
      <c r="F92" s="180"/>
      <c r="G92" s="180"/>
      <c r="H92" s="180"/>
      <c r="I92" s="180"/>
      <c r="K92" s="241"/>
      <c r="L92" s="241"/>
      <c r="M92" s="241"/>
      <c r="N92" s="445" t="s">
        <v>66</v>
      </c>
      <c r="O92" s="445">
        <v>7</v>
      </c>
      <c r="P92" s="445">
        <v>2017</v>
      </c>
      <c r="Q92" s="445">
        <v>12</v>
      </c>
      <c r="R92" s="445" t="s">
        <v>773</v>
      </c>
      <c r="S92" s="445"/>
      <c r="T92" s="192"/>
      <c r="U92" s="192"/>
      <c r="V92" s="191"/>
      <c r="W92" s="191"/>
    </row>
    <row r="93" spans="1:23" ht="14.25" hidden="1" x14ac:dyDescent="0.2">
      <c r="A93" s="238"/>
      <c r="B93" s="238"/>
      <c r="C93" s="238"/>
      <c r="D93" s="238"/>
      <c r="E93" s="238"/>
      <c r="F93" s="180"/>
      <c r="G93" s="180"/>
      <c r="H93" s="180"/>
      <c r="I93" s="180"/>
      <c r="K93" s="241"/>
      <c r="L93" s="241"/>
      <c r="M93" s="241"/>
      <c r="N93" s="445" t="s">
        <v>774</v>
      </c>
      <c r="O93" s="445">
        <v>9</v>
      </c>
      <c r="P93" s="445" t="s">
        <v>140</v>
      </c>
      <c r="Q93" s="445" t="s">
        <v>140</v>
      </c>
      <c r="R93" s="445" t="s">
        <v>140</v>
      </c>
      <c r="S93" s="445"/>
      <c r="T93" s="192"/>
      <c r="U93" s="192"/>
      <c r="V93" s="191"/>
      <c r="W93" s="191"/>
    </row>
    <row r="94" spans="1:23" ht="14.25" hidden="1" x14ac:dyDescent="0.2">
      <c r="A94" s="238"/>
      <c r="B94" s="238"/>
      <c r="C94" s="238"/>
      <c r="D94" s="238"/>
      <c r="E94" s="238"/>
      <c r="F94" s="180"/>
      <c r="G94" s="180"/>
      <c r="H94" s="180"/>
      <c r="I94" s="180"/>
      <c r="K94" s="241"/>
      <c r="L94" s="241"/>
      <c r="M94" s="241"/>
      <c r="N94" s="445" t="s">
        <v>146</v>
      </c>
      <c r="O94" s="445">
        <v>13</v>
      </c>
      <c r="P94" s="445">
        <v>1998</v>
      </c>
      <c r="Q94" s="445">
        <v>12</v>
      </c>
      <c r="R94" s="445" t="s">
        <v>775</v>
      </c>
      <c r="S94" s="445"/>
      <c r="T94" s="192"/>
      <c r="U94" s="192"/>
      <c r="V94" s="191"/>
      <c r="W94" s="191"/>
    </row>
    <row r="95" spans="1:23" ht="14.25" hidden="1" x14ac:dyDescent="0.2">
      <c r="A95" s="238"/>
      <c r="B95" s="238"/>
      <c r="C95" s="238"/>
      <c r="D95" s="238"/>
      <c r="E95" s="238"/>
      <c r="F95" s="180"/>
      <c r="G95" s="180"/>
      <c r="H95" s="180"/>
      <c r="I95" s="180"/>
      <c r="K95" s="241"/>
      <c r="L95" s="241"/>
      <c r="M95" s="241"/>
      <c r="N95" s="445" t="s">
        <v>94</v>
      </c>
      <c r="O95" s="445">
        <v>8</v>
      </c>
      <c r="P95" s="445">
        <v>2002</v>
      </c>
      <c r="Q95" s="445">
        <v>12</v>
      </c>
      <c r="R95" s="445" t="s">
        <v>776</v>
      </c>
      <c r="S95" s="445"/>
      <c r="T95" s="192"/>
      <c r="U95" s="192"/>
      <c r="V95" s="191"/>
      <c r="W95" s="191"/>
    </row>
    <row r="96" spans="1:23" ht="14.25" hidden="1" x14ac:dyDescent="0.2">
      <c r="A96" s="238"/>
      <c r="B96" s="238"/>
      <c r="C96" s="238"/>
      <c r="D96" s="238"/>
      <c r="E96" s="238"/>
      <c r="F96" s="180"/>
      <c r="G96" s="180"/>
      <c r="H96" s="180"/>
      <c r="I96" s="180"/>
      <c r="K96" s="241"/>
      <c r="L96" s="241"/>
      <c r="M96" s="241"/>
      <c r="N96" s="445" t="s">
        <v>111</v>
      </c>
      <c r="O96" s="445">
        <v>9</v>
      </c>
      <c r="P96" s="445">
        <v>2010</v>
      </c>
      <c r="Q96" s="445">
        <v>12</v>
      </c>
      <c r="R96" s="445" t="s">
        <v>777</v>
      </c>
      <c r="S96" s="445"/>
      <c r="T96" s="192"/>
      <c r="U96" s="192"/>
      <c r="V96" s="191"/>
      <c r="W96" s="191"/>
    </row>
    <row r="97" spans="1:23" ht="14.25" hidden="1" x14ac:dyDescent="0.2">
      <c r="A97" s="238"/>
      <c r="B97" s="238"/>
      <c r="C97" s="238"/>
      <c r="D97" s="238"/>
      <c r="E97" s="238"/>
      <c r="F97" s="180"/>
      <c r="G97" s="180"/>
      <c r="H97" s="180"/>
      <c r="I97" s="180"/>
      <c r="K97" s="241"/>
      <c r="L97" s="241"/>
      <c r="M97" s="241"/>
      <c r="N97" s="445" t="s">
        <v>778</v>
      </c>
      <c r="O97" s="445">
        <v>3</v>
      </c>
      <c r="P97" s="445" t="s">
        <v>140</v>
      </c>
      <c r="Q97" s="445" t="s">
        <v>140</v>
      </c>
      <c r="R97" s="445" t="s">
        <v>140</v>
      </c>
      <c r="S97" s="445"/>
      <c r="T97" s="192"/>
      <c r="U97" s="192"/>
      <c r="V97" s="191"/>
      <c r="W97" s="191"/>
    </row>
    <row r="98" spans="1:23" ht="14.25" hidden="1" x14ac:dyDescent="0.2">
      <c r="A98" s="238"/>
      <c r="B98" s="238"/>
      <c r="C98" s="238"/>
      <c r="D98" s="238"/>
      <c r="E98" s="238"/>
      <c r="F98" s="180"/>
      <c r="G98" s="180"/>
      <c r="H98" s="180"/>
      <c r="I98" s="180"/>
      <c r="K98" s="241"/>
      <c r="L98" s="241"/>
      <c r="M98" s="241"/>
      <c r="N98" s="445" t="s">
        <v>779</v>
      </c>
      <c r="O98" s="445">
        <v>10</v>
      </c>
      <c r="P98" s="445" t="s">
        <v>140</v>
      </c>
      <c r="Q98" s="445" t="s">
        <v>140</v>
      </c>
      <c r="R98" s="445" t="s">
        <v>140</v>
      </c>
      <c r="S98" s="445"/>
      <c r="T98" s="192"/>
      <c r="U98" s="192"/>
      <c r="V98" s="191"/>
      <c r="W98" s="191"/>
    </row>
    <row r="99" spans="1:23" ht="14.25" hidden="1" x14ac:dyDescent="0.2">
      <c r="A99" s="238"/>
      <c r="B99" s="238"/>
      <c r="C99" s="238"/>
      <c r="D99" s="238"/>
      <c r="E99" s="238"/>
      <c r="F99" s="180"/>
      <c r="G99" s="180"/>
      <c r="H99" s="180"/>
      <c r="I99" s="180"/>
      <c r="K99" s="241"/>
      <c r="L99" s="241"/>
      <c r="M99" s="241"/>
      <c r="N99" s="445" t="s">
        <v>125</v>
      </c>
      <c r="O99" s="445">
        <v>10</v>
      </c>
      <c r="P99" s="445">
        <v>2015</v>
      </c>
      <c r="Q99" s="445">
        <v>12</v>
      </c>
      <c r="R99" s="445" t="s">
        <v>780</v>
      </c>
      <c r="S99" s="445"/>
      <c r="T99" s="192"/>
      <c r="U99" s="192"/>
      <c r="V99" s="191"/>
      <c r="W99" s="191"/>
    </row>
    <row r="100" spans="1:23" ht="14.25" hidden="1" x14ac:dyDescent="0.2">
      <c r="A100" s="238"/>
      <c r="B100" s="238"/>
      <c r="C100" s="238"/>
      <c r="D100" s="238"/>
      <c r="E100" s="238"/>
      <c r="F100" s="180"/>
      <c r="G100" s="180"/>
      <c r="H100" s="180"/>
      <c r="I100" s="180"/>
      <c r="K100" s="241"/>
      <c r="L100" s="241"/>
      <c r="M100" s="241"/>
      <c r="N100" s="445" t="s">
        <v>781</v>
      </c>
      <c r="O100" s="445">
        <v>10</v>
      </c>
      <c r="P100" s="445" t="s">
        <v>140</v>
      </c>
      <c r="Q100" s="445" t="s">
        <v>140</v>
      </c>
      <c r="R100" s="445" t="s">
        <v>140</v>
      </c>
      <c r="S100" s="445"/>
      <c r="T100" s="192"/>
      <c r="U100" s="192"/>
      <c r="V100" s="191"/>
      <c r="W100" s="191"/>
    </row>
    <row r="101" spans="1:23" ht="14.25" hidden="1" x14ac:dyDescent="0.2">
      <c r="A101" s="238"/>
      <c r="B101" s="238"/>
      <c r="C101" s="238"/>
      <c r="D101" s="238"/>
      <c r="E101" s="238"/>
      <c r="F101" s="180"/>
      <c r="G101" s="180"/>
      <c r="H101" s="180"/>
      <c r="I101" s="180"/>
      <c r="K101" s="241"/>
      <c r="L101" s="241"/>
      <c r="M101" s="241"/>
      <c r="N101" s="445" t="s">
        <v>782</v>
      </c>
      <c r="O101" s="445">
        <v>14</v>
      </c>
      <c r="P101" s="445" t="s">
        <v>140</v>
      </c>
      <c r="Q101" s="445" t="s">
        <v>140</v>
      </c>
      <c r="R101" s="445" t="s">
        <v>140</v>
      </c>
      <c r="S101" s="445"/>
      <c r="T101" s="192"/>
      <c r="U101" s="192"/>
      <c r="V101" s="191"/>
      <c r="W101" s="191"/>
    </row>
    <row r="102" spans="1:23" ht="14.25" hidden="1" x14ac:dyDescent="0.2">
      <c r="A102" s="238"/>
      <c r="B102" s="238"/>
      <c r="C102" s="238"/>
      <c r="D102" s="238"/>
      <c r="E102" s="238"/>
      <c r="F102" s="180"/>
      <c r="G102" s="180"/>
      <c r="H102" s="180"/>
      <c r="I102" s="180"/>
      <c r="K102" s="241"/>
      <c r="L102" s="241"/>
      <c r="M102" s="241"/>
      <c r="N102" s="445" t="s">
        <v>783</v>
      </c>
      <c r="O102" s="445">
        <v>9</v>
      </c>
      <c r="P102" s="445" t="s">
        <v>140</v>
      </c>
      <c r="Q102" s="445" t="s">
        <v>140</v>
      </c>
      <c r="R102" s="445" t="s">
        <v>140</v>
      </c>
      <c r="S102" s="445"/>
      <c r="T102" s="192"/>
      <c r="U102" s="192"/>
      <c r="V102" s="191"/>
      <c r="W102" s="191"/>
    </row>
    <row r="103" spans="1:23" ht="14.25" hidden="1" x14ac:dyDescent="0.2">
      <c r="A103" s="238"/>
      <c r="B103" s="238"/>
      <c r="C103" s="238"/>
      <c r="D103" s="238"/>
      <c r="E103" s="238"/>
      <c r="F103" s="180"/>
      <c r="G103" s="180"/>
      <c r="H103" s="180"/>
      <c r="I103" s="180"/>
      <c r="K103" s="241"/>
      <c r="L103" s="241"/>
      <c r="M103" s="241"/>
      <c r="N103" s="445" t="s">
        <v>784</v>
      </c>
      <c r="O103" s="445">
        <v>15</v>
      </c>
      <c r="P103" s="445" t="s">
        <v>140</v>
      </c>
      <c r="Q103" s="445" t="s">
        <v>140</v>
      </c>
      <c r="R103" s="445" t="s">
        <v>140</v>
      </c>
      <c r="S103" s="445"/>
      <c r="T103" s="192"/>
      <c r="U103" s="192"/>
      <c r="V103" s="191"/>
      <c r="W103" s="191"/>
    </row>
    <row r="104" spans="1:23" ht="14.25" hidden="1" x14ac:dyDescent="0.2">
      <c r="A104" s="238"/>
      <c r="B104" s="238"/>
      <c r="C104" s="238"/>
      <c r="D104" s="238"/>
      <c r="E104" s="238"/>
      <c r="F104" s="180"/>
      <c r="G104" s="180"/>
      <c r="H104" s="180"/>
      <c r="I104" s="180"/>
      <c r="K104" s="241"/>
      <c r="L104" s="241"/>
      <c r="M104" s="241"/>
      <c r="N104" s="445" t="s">
        <v>112</v>
      </c>
      <c r="O104" s="445">
        <v>9</v>
      </c>
      <c r="P104" s="445">
        <v>2004</v>
      </c>
      <c r="Q104" s="445">
        <v>12</v>
      </c>
      <c r="R104" s="445" t="s">
        <v>785</v>
      </c>
      <c r="S104" s="445"/>
      <c r="T104" s="192"/>
      <c r="U104" s="192"/>
      <c r="V104" s="191"/>
      <c r="W104" s="191"/>
    </row>
    <row r="105" spans="1:23" ht="14.25" hidden="1" x14ac:dyDescent="0.2">
      <c r="A105" s="238"/>
      <c r="B105" s="238"/>
      <c r="C105" s="238"/>
      <c r="D105" s="238"/>
      <c r="E105" s="238"/>
      <c r="F105" s="180"/>
      <c r="G105" s="180"/>
      <c r="H105" s="180"/>
      <c r="I105" s="180"/>
      <c r="K105" s="241"/>
      <c r="L105" s="241"/>
      <c r="M105" s="241"/>
      <c r="N105" s="445" t="s">
        <v>603</v>
      </c>
      <c r="O105" s="445">
        <v>6</v>
      </c>
      <c r="P105" s="445">
        <v>2007</v>
      </c>
      <c r="Q105" s="445">
        <v>12</v>
      </c>
      <c r="R105" s="445" t="s">
        <v>786</v>
      </c>
      <c r="S105" s="445"/>
      <c r="T105" s="192"/>
      <c r="U105" s="192"/>
      <c r="V105" s="191"/>
      <c r="W105" s="191"/>
    </row>
    <row r="106" spans="1:23" ht="14.25" hidden="1" x14ac:dyDescent="0.2">
      <c r="A106" s="238"/>
      <c r="B106" s="238"/>
      <c r="C106" s="238"/>
      <c r="D106" s="238"/>
      <c r="E106" s="238"/>
      <c r="F106" s="180"/>
      <c r="G106" s="180"/>
      <c r="H106" s="180"/>
      <c r="I106" s="180"/>
      <c r="K106" s="241"/>
      <c r="L106" s="241"/>
      <c r="M106" s="241"/>
      <c r="N106" s="445" t="s">
        <v>787</v>
      </c>
      <c r="O106" s="445">
        <v>11</v>
      </c>
      <c r="P106" s="445" t="s">
        <v>140</v>
      </c>
      <c r="Q106" s="445" t="s">
        <v>140</v>
      </c>
      <c r="R106" s="445" t="s">
        <v>140</v>
      </c>
      <c r="S106" s="445"/>
      <c r="T106" s="192"/>
      <c r="U106" s="192"/>
      <c r="V106" s="191"/>
      <c r="W106" s="191"/>
    </row>
    <row r="107" spans="1:23" ht="14.25" hidden="1" x14ac:dyDescent="0.2">
      <c r="A107" s="238"/>
      <c r="B107" s="238"/>
      <c r="C107" s="238"/>
      <c r="D107" s="238"/>
      <c r="E107" s="238"/>
      <c r="F107" s="180"/>
      <c r="G107" s="180"/>
      <c r="H107" s="180"/>
      <c r="I107" s="180"/>
      <c r="K107" s="241"/>
      <c r="L107" s="241"/>
      <c r="M107" s="241"/>
      <c r="N107" s="445" t="s">
        <v>24</v>
      </c>
      <c r="O107" s="445">
        <v>5</v>
      </c>
      <c r="P107" s="445">
        <v>2008</v>
      </c>
      <c r="Q107" s="445">
        <v>12</v>
      </c>
      <c r="R107" s="445" t="s">
        <v>788</v>
      </c>
      <c r="S107" s="445"/>
      <c r="T107" s="192"/>
      <c r="U107" s="192"/>
      <c r="V107" s="191"/>
      <c r="W107" s="191"/>
    </row>
    <row r="108" spans="1:23" ht="14.25" hidden="1" x14ac:dyDescent="0.2">
      <c r="A108" s="238"/>
      <c r="B108" s="238"/>
      <c r="C108" s="238"/>
      <c r="D108" s="238"/>
      <c r="E108" s="238"/>
      <c r="F108" s="180"/>
      <c r="G108" s="180"/>
      <c r="H108" s="180"/>
      <c r="I108" s="180"/>
      <c r="K108" s="241"/>
      <c r="L108" s="241"/>
      <c r="M108" s="241"/>
      <c r="N108" s="445" t="s">
        <v>789</v>
      </c>
      <c r="O108" s="445">
        <v>10</v>
      </c>
      <c r="P108" s="445" t="s">
        <v>140</v>
      </c>
      <c r="Q108" s="445" t="s">
        <v>140</v>
      </c>
      <c r="R108" s="445" t="s">
        <v>140</v>
      </c>
      <c r="S108" s="445"/>
      <c r="T108" s="192"/>
      <c r="U108" s="192"/>
      <c r="V108" s="191"/>
      <c r="W108" s="191"/>
    </row>
    <row r="109" spans="1:23" ht="14.25" hidden="1" x14ac:dyDescent="0.2">
      <c r="A109" s="238"/>
      <c r="B109" s="238"/>
      <c r="C109" s="238"/>
      <c r="D109" s="238"/>
      <c r="E109" s="238"/>
      <c r="F109" s="180"/>
      <c r="G109" s="180"/>
      <c r="H109" s="180"/>
      <c r="I109" s="180"/>
      <c r="K109" s="241"/>
      <c r="L109" s="241"/>
      <c r="M109" s="241"/>
      <c r="N109" s="445" t="s">
        <v>67</v>
      </c>
      <c r="O109" s="445">
        <v>7</v>
      </c>
      <c r="P109" s="445">
        <v>2017</v>
      </c>
      <c r="Q109" s="445">
        <v>12</v>
      </c>
      <c r="R109" s="445" t="s">
        <v>790</v>
      </c>
      <c r="S109" s="445"/>
      <c r="T109" s="192"/>
      <c r="U109" s="192"/>
      <c r="V109" s="191"/>
      <c r="W109" s="191"/>
    </row>
    <row r="110" spans="1:23" ht="14.25" hidden="1" x14ac:dyDescent="0.2">
      <c r="A110" s="238"/>
      <c r="B110" s="238"/>
      <c r="C110" s="238"/>
      <c r="D110" s="238"/>
      <c r="E110" s="238"/>
      <c r="F110" s="180"/>
      <c r="G110" s="180"/>
      <c r="H110" s="180"/>
      <c r="I110" s="180"/>
      <c r="K110" s="241"/>
      <c r="L110" s="241"/>
      <c r="M110" s="241"/>
      <c r="N110" s="445" t="s">
        <v>95</v>
      </c>
      <c r="O110" s="445">
        <v>8</v>
      </c>
      <c r="P110" s="445">
        <v>1999</v>
      </c>
      <c r="Q110" s="445">
        <v>12</v>
      </c>
      <c r="R110" s="445" t="s">
        <v>791</v>
      </c>
      <c r="S110" s="445"/>
      <c r="T110" s="192"/>
      <c r="U110" s="192"/>
      <c r="V110" s="191"/>
      <c r="W110" s="191"/>
    </row>
    <row r="111" spans="1:23" ht="14.25" hidden="1" x14ac:dyDescent="0.2">
      <c r="A111" s="238"/>
      <c r="B111" s="238"/>
      <c r="C111" s="238"/>
      <c r="D111" s="238"/>
      <c r="E111" s="238"/>
      <c r="F111" s="180"/>
      <c r="G111" s="180"/>
      <c r="H111" s="180"/>
      <c r="I111" s="180"/>
      <c r="K111" s="241"/>
      <c r="L111" s="241"/>
      <c r="M111" s="241"/>
      <c r="N111" s="445" t="s">
        <v>792</v>
      </c>
      <c r="O111" s="445">
        <v>8</v>
      </c>
      <c r="P111" s="445" t="s">
        <v>140</v>
      </c>
      <c r="Q111" s="445" t="s">
        <v>140</v>
      </c>
      <c r="R111" s="445" t="s">
        <v>140</v>
      </c>
      <c r="S111" s="445"/>
      <c r="T111" s="192"/>
      <c r="U111" s="192"/>
      <c r="V111" s="191"/>
      <c r="W111" s="191"/>
    </row>
    <row r="112" spans="1:23" ht="14.25" hidden="1" x14ac:dyDescent="0.2">
      <c r="A112" s="238"/>
      <c r="B112" s="238"/>
      <c r="C112" s="238"/>
      <c r="D112" s="238"/>
      <c r="E112" s="238"/>
      <c r="F112" s="180"/>
      <c r="G112" s="180"/>
      <c r="H112" s="180"/>
      <c r="I112" s="180"/>
      <c r="K112" s="241"/>
      <c r="L112" s="241"/>
      <c r="M112" s="241"/>
      <c r="N112" s="445" t="s">
        <v>793</v>
      </c>
      <c r="O112" s="445">
        <v>1</v>
      </c>
      <c r="P112" s="445" t="s">
        <v>140</v>
      </c>
      <c r="Q112" s="445" t="s">
        <v>140</v>
      </c>
      <c r="R112" s="445" t="s">
        <v>140</v>
      </c>
      <c r="S112" s="445"/>
      <c r="T112" s="192"/>
      <c r="U112" s="192"/>
      <c r="V112" s="191"/>
      <c r="W112" s="191"/>
    </row>
    <row r="113" spans="1:23" ht="14.25" hidden="1" x14ac:dyDescent="0.2">
      <c r="A113" s="238"/>
      <c r="B113" s="238"/>
      <c r="C113" s="238"/>
      <c r="D113" s="238"/>
      <c r="E113" s="238"/>
      <c r="F113" s="180"/>
      <c r="G113" s="180"/>
      <c r="H113" s="180"/>
      <c r="I113" s="180"/>
      <c r="K113" s="241"/>
      <c r="L113" s="241"/>
      <c r="M113" s="241"/>
      <c r="N113" s="445" t="s">
        <v>794</v>
      </c>
      <c r="O113" s="445">
        <v>3</v>
      </c>
      <c r="P113" s="445" t="s">
        <v>140</v>
      </c>
      <c r="Q113" s="445" t="s">
        <v>140</v>
      </c>
      <c r="R113" s="445" t="s">
        <v>140</v>
      </c>
      <c r="S113" s="445"/>
      <c r="T113" s="192"/>
      <c r="U113" s="192"/>
      <c r="V113" s="191"/>
      <c r="W113" s="191"/>
    </row>
    <row r="114" spans="1:23" ht="14.25" hidden="1" x14ac:dyDescent="0.2">
      <c r="A114" s="238"/>
      <c r="B114" s="238"/>
      <c r="C114" s="238"/>
      <c r="D114" s="238"/>
      <c r="E114" s="238"/>
      <c r="F114" s="180"/>
      <c r="G114" s="180"/>
      <c r="H114" s="180"/>
      <c r="I114" s="180"/>
      <c r="K114" s="241"/>
      <c r="L114" s="241"/>
      <c r="M114" s="241"/>
      <c r="N114" s="445" t="s">
        <v>147</v>
      </c>
      <c r="O114" s="445">
        <v>13</v>
      </c>
      <c r="P114" s="445">
        <v>2007</v>
      </c>
      <c r="Q114" s="445">
        <v>12</v>
      </c>
      <c r="R114" s="445" t="s">
        <v>795</v>
      </c>
      <c r="S114" s="445"/>
      <c r="T114" s="192"/>
      <c r="U114" s="192"/>
      <c r="V114" s="191"/>
      <c r="W114" s="191"/>
    </row>
    <row r="115" spans="1:23" ht="14.25" hidden="1" x14ac:dyDescent="0.2">
      <c r="A115" s="238"/>
      <c r="B115" s="238"/>
      <c r="C115" s="238"/>
      <c r="D115" s="238"/>
      <c r="E115" s="238"/>
      <c r="F115" s="180"/>
      <c r="G115" s="180"/>
      <c r="H115" s="180"/>
      <c r="I115" s="180"/>
      <c r="K115" s="241"/>
      <c r="L115" s="241"/>
      <c r="M115" s="241"/>
      <c r="N115" s="445" t="s">
        <v>796</v>
      </c>
      <c r="O115" s="445">
        <v>4</v>
      </c>
      <c r="P115" s="445" t="s">
        <v>140</v>
      </c>
      <c r="Q115" s="445" t="s">
        <v>140</v>
      </c>
      <c r="R115" s="445" t="s">
        <v>140</v>
      </c>
      <c r="S115" s="445"/>
      <c r="T115" s="192"/>
      <c r="U115" s="192"/>
      <c r="V115" s="191"/>
      <c r="W115" s="191"/>
    </row>
    <row r="116" spans="1:23" ht="14.25" hidden="1" x14ac:dyDescent="0.2">
      <c r="A116" s="238"/>
      <c r="B116" s="238"/>
      <c r="C116" s="238"/>
      <c r="D116" s="238"/>
      <c r="E116" s="238"/>
      <c r="F116" s="180"/>
      <c r="G116" s="180"/>
      <c r="H116" s="180"/>
      <c r="I116" s="180"/>
      <c r="K116" s="241"/>
      <c r="L116" s="241"/>
      <c r="M116" s="241"/>
      <c r="N116" s="445" t="s">
        <v>797</v>
      </c>
      <c r="O116" s="445">
        <v>13</v>
      </c>
      <c r="P116" s="445" t="s">
        <v>140</v>
      </c>
      <c r="Q116" s="445" t="s">
        <v>140</v>
      </c>
      <c r="R116" s="445" t="s">
        <v>140</v>
      </c>
      <c r="S116" s="445"/>
      <c r="T116" s="192"/>
      <c r="U116" s="192"/>
      <c r="V116" s="191"/>
      <c r="W116" s="191"/>
    </row>
    <row r="117" spans="1:23" ht="14.25" hidden="1" x14ac:dyDescent="0.2">
      <c r="A117" s="238"/>
      <c r="B117" s="238"/>
      <c r="C117" s="238"/>
      <c r="D117" s="238"/>
      <c r="E117" s="238"/>
      <c r="F117" s="180"/>
      <c r="G117" s="180"/>
      <c r="H117" s="180"/>
      <c r="I117" s="180"/>
      <c r="K117" s="241"/>
      <c r="L117" s="241"/>
      <c r="M117" s="241"/>
      <c r="N117" s="445" t="s">
        <v>798</v>
      </c>
      <c r="O117" s="445">
        <v>1</v>
      </c>
      <c r="P117" s="445" t="s">
        <v>140</v>
      </c>
      <c r="Q117" s="445" t="s">
        <v>140</v>
      </c>
      <c r="R117" s="445" t="s">
        <v>140</v>
      </c>
      <c r="S117" s="445"/>
      <c r="T117" s="192"/>
      <c r="U117" s="192"/>
      <c r="V117" s="191"/>
      <c r="W117" s="191"/>
    </row>
    <row r="118" spans="1:23" ht="14.25" hidden="1" x14ac:dyDescent="0.2">
      <c r="A118" s="238"/>
      <c r="B118" s="238"/>
      <c r="C118" s="238"/>
      <c r="D118" s="238"/>
      <c r="E118" s="238"/>
      <c r="F118" s="180"/>
      <c r="G118" s="180"/>
      <c r="H118" s="180"/>
      <c r="I118" s="180"/>
      <c r="K118" s="241"/>
      <c r="L118" s="241"/>
      <c r="M118" s="241"/>
      <c r="N118" s="445" t="s">
        <v>148</v>
      </c>
      <c r="O118" s="445">
        <v>13</v>
      </c>
      <c r="P118" s="445">
        <v>2008</v>
      </c>
      <c r="Q118" s="445">
        <v>12</v>
      </c>
      <c r="R118" s="445" t="s">
        <v>799</v>
      </c>
      <c r="S118" s="445"/>
      <c r="T118" s="192"/>
      <c r="U118" s="192"/>
      <c r="V118" s="191"/>
      <c r="W118" s="191"/>
    </row>
    <row r="119" spans="1:23" ht="14.25" hidden="1" x14ac:dyDescent="0.2">
      <c r="A119" s="238"/>
      <c r="B119" s="238"/>
      <c r="C119" s="238"/>
      <c r="D119" s="238"/>
      <c r="E119" s="238"/>
      <c r="F119" s="180"/>
      <c r="G119" s="180"/>
      <c r="H119" s="180"/>
      <c r="I119" s="180"/>
      <c r="K119" s="241"/>
      <c r="L119" s="241"/>
      <c r="M119" s="241"/>
      <c r="N119" s="445" t="s">
        <v>800</v>
      </c>
      <c r="O119" s="445">
        <v>5</v>
      </c>
      <c r="P119" s="445" t="s">
        <v>140</v>
      </c>
      <c r="Q119" s="445" t="s">
        <v>140</v>
      </c>
      <c r="R119" s="445" t="s">
        <v>140</v>
      </c>
      <c r="S119" s="445"/>
      <c r="T119" s="192"/>
      <c r="U119" s="192"/>
      <c r="V119" s="191"/>
      <c r="W119" s="191"/>
    </row>
    <row r="120" spans="1:23" ht="14.25" hidden="1" x14ac:dyDescent="0.2">
      <c r="A120" s="238"/>
      <c r="B120" s="238"/>
      <c r="C120" s="238"/>
      <c r="D120" s="238"/>
      <c r="E120" s="238"/>
      <c r="F120" s="180"/>
      <c r="G120" s="180"/>
      <c r="H120" s="180"/>
      <c r="I120" s="180"/>
      <c r="K120" s="241"/>
      <c r="L120" s="241"/>
      <c r="M120" s="241"/>
      <c r="N120" s="445" t="s">
        <v>25</v>
      </c>
      <c r="O120" s="445">
        <v>5</v>
      </c>
      <c r="P120" s="445">
        <v>2015</v>
      </c>
      <c r="Q120" s="445">
        <v>12</v>
      </c>
      <c r="R120" s="445" t="s">
        <v>801</v>
      </c>
      <c r="S120" s="445"/>
      <c r="T120" s="192"/>
      <c r="U120" s="192"/>
      <c r="V120" s="191"/>
      <c r="W120" s="191"/>
    </row>
    <row r="121" spans="1:23" ht="14.25" hidden="1" x14ac:dyDescent="0.2">
      <c r="A121" s="238"/>
      <c r="B121" s="238"/>
      <c r="C121" s="238"/>
      <c r="D121" s="238"/>
      <c r="E121" s="238"/>
      <c r="F121" s="180"/>
      <c r="G121" s="180"/>
      <c r="H121" s="180"/>
      <c r="I121" s="180"/>
      <c r="K121" s="241"/>
      <c r="L121" s="241"/>
      <c r="M121" s="241"/>
      <c r="N121" s="445" t="s">
        <v>802</v>
      </c>
      <c r="O121" s="445">
        <v>13</v>
      </c>
      <c r="P121" s="445" t="s">
        <v>140</v>
      </c>
      <c r="Q121" s="445" t="s">
        <v>140</v>
      </c>
      <c r="R121" s="445" t="s">
        <v>140</v>
      </c>
      <c r="S121" s="445"/>
      <c r="T121" s="192"/>
      <c r="U121" s="192"/>
      <c r="V121" s="191"/>
      <c r="W121" s="191"/>
    </row>
    <row r="122" spans="1:23" ht="14.25" hidden="1" x14ac:dyDescent="0.2">
      <c r="A122" s="238"/>
      <c r="B122" s="238"/>
      <c r="C122" s="238"/>
      <c r="D122" s="238"/>
      <c r="E122" s="238"/>
      <c r="F122" s="180"/>
      <c r="G122" s="180"/>
      <c r="H122" s="180"/>
      <c r="I122" s="180"/>
      <c r="K122" s="241"/>
      <c r="L122" s="241"/>
      <c r="M122" s="241"/>
      <c r="N122" s="445" t="s">
        <v>803</v>
      </c>
      <c r="O122" s="445">
        <v>5</v>
      </c>
      <c r="P122" s="445" t="s">
        <v>140</v>
      </c>
      <c r="Q122" s="445" t="s">
        <v>140</v>
      </c>
      <c r="R122" s="445" t="s">
        <v>140</v>
      </c>
      <c r="S122" s="445"/>
      <c r="T122" s="192"/>
      <c r="U122" s="192"/>
      <c r="V122" s="191"/>
      <c r="W122" s="191"/>
    </row>
    <row r="123" spans="1:23" ht="14.25" hidden="1" x14ac:dyDescent="0.2">
      <c r="A123" s="238"/>
      <c r="B123" s="238"/>
      <c r="C123" s="238"/>
      <c r="D123" s="238"/>
      <c r="E123" s="238"/>
      <c r="F123" s="180"/>
      <c r="G123" s="180"/>
      <c r="H123" s="180"/>
      <c r="I123" s="180"/>
      <c r="K123" s="241"/>
      <c r="L123" s="241"/>
      <c r="M123" s="241"/>
      <c r="N123" s="445" t="s">
        <v>804</v>
      </c>
      <c r="O123" s="445">
        <v>6</v>
      </c>
      <c r="P123" s="445" t="s">
        <v>140</v>
      </c>
      <c r="Q123" s="445" t="s">
        <v>140</v>
      </c>
      <c r="R123" s="445" t="s">
        <v>140</v>
      </c>
      <c r="S123" s="445"/>
      <c r="T123" s="192"/>
      <c r="U123" s="192"/>
      <c r="V123" s="191"/>
      <c r="W123" s="191"/>
    </row>
    <row r="124" spans="1:23" ht="14.25" hidden="1" x14ac:dyDescent="0.2">
      <c r="A124" s="238"/>
      <c r="B124" s="238"/>
      <c r="C124" s="238"/>
      <c r="D124" s="238"/>
      <c r="E124" s="238"/>
      <c r="F124" s="180"/>
      <c r="G124" s="180"/>
      <c r="H124" s="180"/>
      <c r="I124" s="180"/>
      <c r="K124" s="241"/>
      <c r="L124" s="241"/>
      <c r="M124" s="241"/>
      <c r="N124" s="445" t="s">
        <v>611</v>
      </c>
      <c r="O124" s="445">
        <v>13</v>
      </c>
      <c r="P124" s="445">
        <v>2007</v>
      </c>
      <c r="Q124" s="445">
        <v>12</v>
      </c>
      <c r="R124" s="445" t="s">
        <v>805</v>
      </c>
      <c r="S124" s="445"/>
      <c r="T124" s="192"/>
      <c r="U124" s="192"/>
      <c r="V124" s="191"/>
      <c r="W124" s="191"/>
    </row>
    <row r="125" spans="1:23" ht="14.25" hidden="1" x14ac:dyDescent="0.2">
      <c r="A125" s="238"/>
      <c r="B125" s="238"/>
      <c r="C125" s="238"/>
      <c r="D125" s="238"/>
      <c r="E125" s="238"/>
      <c r="F125" s="180"/>
      <c r="G125" s="180"/>
      <c r="H125" s="180"/>
      <c r="I125" s="180"/>
      <c r="K125" s="241"/>
      <c r="L125" s="241"/>
      <c r="M125" s="241"/>
      <c r="N125" s="446" t="s">
        <v>612</v>
      </c>
      <c r="O125" s="445">
        <v>13</v>
      </c>
      <c r="P125" s="445">
        <v>2009</v>
      </c>
      <c r="Q125" s="445">
        <v>12</v>
      </c>
      <c r="R125" s="445" t="s">
        <v>806</v>
      </c>
      <c r="S125" s="445"/>
      <c r="T125" s="192"/>
      <c r="U125" s="192"/>
      <c r="V125" s="191"/>
      <c r="W125" s="191"/>
    </row>
    <row r="126" spans="1:23" ht="14.25" hidden="1" x14ac:dyDescent="0.2">
      <c r="A126" s="238"/>
      <c r="B126" s="238"/>
      <c r="C126" s="238"/>
      <c r="D126" s="238"/>
      <c r="E126" s="238"/>
      <c r="F126" s="180"/>
      <c r="G126" s="180"/>
      <c r="H126" s="180"/>
      <c r="I126" s="180"/>
      <c r="K126" s="241"/>
      <c r="L126" s="241"/>
      <c r="M126" s="241"/>
      <c r="N126" s="445" t="s">
        <v>151</v>
      </c>
      <c r="O126" s="445">
        <v>13</v>
      </c>
      <c r="P126" s="445">
        <v>2010</v>
      </c>
      <c r="Q126" s="445">
        <v>12</v>
      </c>
      <c r="R126" s="445" t="s">
        <v>807</v>
      </c>
      <c r="S126" s="445"/>
      <c r="T126" s="192"/>
      <c r="U126" s="192"/>
      <c r="V126" s="191"/>
      <c r="W126" s="191"/>
    </row>
    <row r="127" spans="1:23" ht="14.25" hidden="1" x14ac:dyDescent="0.2">
      <c r="A127" s="238"/>
      <c r="B127" s="238"/>
      <c r="C127" s="238"/>
      <c r="D127" s="238"/>
      <c r="E127" s="238"/>
      <c r="F127" s="180"/>
      <c r="G127" s="180"/>
      <c r="H127" s="180"/>
      <c r="I127" s="180"/>
      <c r="K127" s="241"/>
      <c r="L127" s="241"/>
      <c r="M127" s="241"/>
      <c r="N127" s="445" t="s">
        <v>808</v>
      </c>
      <c r="O127" s="445">
        <v>4</v>
      </c>
      <c r="P127" s="445" t="s">
        <v>140</v>
      </c>
      <c r="Q127" s="445" t="s">
        <v>140</v>
      </c>
      <c r="R127" s="445" t="s">
        <v>140</v>
      </c>
      <c r="S127" s="445"/>
      <c r="T127" s="192"/>
      <c r="U127" s="192"/>
      <c r="V127" s="191"/>
      <c r="W127" s="191"/>
    </row>
    <row r="128" spans="1:23" ht="14.25" hidden="1" x14ac:dyDescent="0.2">
      <c r="A128" s="238"/>
      <c r="B128" s="238"/>
      <c r="C128" s="238"/>
      <c r="D128" s="238"/>
      <c r="E128" s="238"/>
      <c r="F128" s="180"/>
      <c r="G128" s="180"/>
      <c r="H128" s="180"/>
      <c r="I128" s="180"/>
      <c r="K128" s="241"/>
      <c r="L128" s="241"/>
      <c r="M128" s="241"/>
      <c r="N128" s="445" t="s">
        <v>27</v>
      </c>
      <c r="O128" s="445">
        <v>5</v>
      </c>
      <c r="P128" s="445">
        <v>2004</v>
      </c>
      <c r="Q128" s="445">
        <v>12</v>
      </c>
      <c r="R128" s="445" t="s">
        <v>809</v>
      </c>
      <c r="S128" s="445"/>
      <c r="T128" s="192"/>
      <c r="U128" s="192"/>
      <c r="V128" s="191"/>
      <c r="W128" s="191"/>
    </row>
    <row r="129" spans="1:23" ht="14.25" hidden="1" x14ac:dyDescent="0.2">
      <c r="A129" s="238"/>
      <c r="B129" s="238"/>
      <c r="C129" s="238"/>
      <c r="D129" s="238"/>
      <c r="E129" s="238"/>
      <c r="F129" s="180"/>
      <c r="G129" s="180"/>
      <c r="H129" s="180"/>
      <c r="I129" s="180"/>
      <c r="K129" s="241"/>
      <c r="L129" s="241"/>
      <c r="M129" s="241"/>
      <c r="N129" s="445" t="s">
        <v>152</v>
      </c>
      <c r="O129" s="445">
        <v>13</v>
      </c>
      <c r="P129" s="445">
        <v>2004</v>
      </c>
      <c r="Q129" s="445">
        <v>12</v>
      </c>
      <c r="R129" s="445" t="s">
        <v>810</v>
      </c>
      <c r="S129" s="445"/>
      <c r="T129" s="192"/>
      <c r="U129" s="192"/>
      <c r="V129" s="191"/>
      <c r="W129" s="191"/>
    </row>
    <row r="130" spans="1:23" ht="14.25" hidden="1" x14ac:dyDescent="0.2">
      <c r="A130" s="238"/>
      <c r="B130" s="238"/>
      <c r="C130" s="238"/>
      <c r="D130" s="238"/>
      <c r="E130" s="238"/>
      <c r="F130" s="180"/>
      <c r="G130" s="180"/>
      <c r="H130" s="180"/>
      <c r="I130" s="180"/>
      <c r="K130" s="241"/>
      <c r="L130" s="241"/>
      <c r="M130" s="241"/>
      <c r="N130" s="445" t="s">
        <v>153</v>
      </c>
      <c r="O130" s="445">
        <v>13</v>
      </c>
      <c r="P130" s="445">
        <v>1999</v>
      </c>
      <c r="Q130" s="445">
        <v>12</v>
      </c>
      <c r="R130" s="445" t="s">
        <v>811</v>
      </c>
      <c r="S130" s="445"/>
      <c r="T130" s="192"/>
      <c r="U130" s="192"/>
      <c r="V130" s="191"/>
      <c r="W130" s="191"/>
    </row>
    <row r="131" spans="1:23" ht="14.25" hidden="1" x14ac:dyDescent="0.2">
      <c r="A131" s="238"/>
      <c r="B131" s="238"/>
      <c r="C131" s="238"/>
      <c r="D131" s="238"/>
      <c r="E131" s="238"/>
      <c r="F131" s="180"/>
      <c r="G131" s="180"/>
      <c r="H131" s="180"/>
      <c r="I131" s="180"/>
      <c r="K131" s="241"/>
      <c r="L131" s="241"/>
      <c r="M131" s="241"/>
      <c r="N131" s="445" t="s">
        <v>15</v>
      </c>
      <c r="O131" s="445">
        <v>4</v>
      </c>
      <c r="P131" s="445">
        <v>2004</v>
      </c>
      <c r="Q131" s="445">
        <v>12</v>
      </c>
      <c r="R131" s="445" t="s">
        <v>812</v>
      </c>
      <c r="S131" s="445"/>
      <c r="T131" s="192"/>
      <c r="U131" s="192"/>
      <c r="V131" s="191"/>
      <c r="W131" s="191"/>
    </row>
    <row r="132" spans="1:23" ht="14.25" hidden="1" x14ac:dyDescent="0.2">
      <c r="A132" s="238"/>
      <c r="B132" s="238"/>
      <c r="C132" s="238"/>
      <c r="D132" s="238"/>
      <c r="E132" s="238"/>
      <c r="F132" s="180"/>
      <c r="G132" s="180"/>
      <c r="H132" s="180"/>
      <c r="I132" s="180"/>
      <c r="K132" s="241"/>
      <c r="L132" s="241"/>
      <c r="M132" s="241"/>
      <c r="N132" s="445" t="s">
        <v>182</v>
      </c>
      <c r="O132" s="445">
        <v>14</v>
      </c>
      <c r="P132" s="445">
        <v>2008</v>
      </c>
      <c r="Q132" s="445">
        <v>12</v>
      </c>
      <c r="R132" s="445" t="s">
        <v>813</v>
      </c>
      <c r="S132" s="445"/>
      <c r="T132" s="192"/>
      <c r="U132" s="192"/>
      <c r="V132" s="191"/>
      <c r="W132" s="191"/>
    </row>
    <row r="133" spans="1:23" ht="14.25" hidden="1" x14ac:dyDescent="0.2">
      <c r="A133" s="238"/>
      <c r="B133" s="238"/>
      <c r="C133" s="238"/>
      <c r="D133" s="238"/>
      <c r="E133" s="238"/>
      <c r="F133" s="180"/>
      <c r="G133" s="180"/>
      <c r="H133" s="180"/>
      <c r="I133" s="180"/>
      <c r="K133" s="241"/>
      <c r="L133" s="241"/>
      <c r="M133" s="241"/>
      <c r="N133" s="445" t="s">
        <v>814</v>
      </c>
      <c r="O133" s="445">
        <v>11</v>
      </c>
      <c r="P133" s="445" t="s">
        <v>140</v>
      </c>
      <c r="Q133" s="445" t="s">
        <v>140</v>
      </c>
      <c r="R133" s="445" t="s">
        <v>140</v>
      </c>
      <c r="S133" s="445"/>
      <c r="T133" s="192"/>
      <c r="U133" s="192"/>
      <c r="V133" s="191"/>
      <c r="W133" s="191"/>
    </row>
    <row r="134" spans="1:23" ht="14.25" hidden="1" x14ac:dyDescent="0.2">
      <c r="A134" s="238"/>
      <c r="B134" s="238"/>
      <c r="C134" s="238"/>
      <c r="D134" s="238"/>
      <c r="E134" s="238"/>
      <c r="F134" s="180"/>
      <c r="G134" s="180"/>
      <c r="H134" s="180"/>
      <c r="I134" s="180"/>
      <c r="K134" s="241"/>
      <c r="L134" s="241"/>
      <c r="M134" s="241"/>
      <c r="N134" s="445" t="s">
        <v>815</v>
      </c>
      <c r="O134" s="445">
        <v>14</v>
      </c>
      <c r="P134" s="445" t="s">
        <v>140</v>
      </c>
      <c r="Q134" s="445" t="s">
        <v>140</v>
      </c>
      <c r="R134" s="445" t="s">
        <v>140</v>
      </c>
      <c r="S134" s="445"/>
      <c r="T134" s="192"/>
      <c r="U134" s="192"/>
      <c r="V134" s="191"/>
      <c r="W134" s="191"/>
    </row>
    <row r="135" spans="1:23" ht="14.25" hidden="1" x14ac:dyDescent="0.2">
      <c r="A135" s="238"/>
      <c r="B135" s="238"/>
      <c r="C135" s="238"/>
      <c r="D135" s="238"/>
      <c r="E135" s="238"/>
      <c r="F135" s="180"/>
      <c r="G135" s="180"/>
      <c r="H135" s="180"/>
      <c r="I135" s="180"/>
      <c r="K135" s="241"/>
      <c r="L135" s="241"/>
      <c r="M135" s="241"/>
      <c r="N135" s="445" t="s">
        <v>816</v>
      </c>
      <c r="O135" s="445">
        <v>12</v>
      </c>
      <c r="P135" s="445" t="s">
        <v>140</v>
      </c>
      <c r="Q135" s="445" t="s">
        <v>140</v>
      </c>
      <c r="R135" s="445" t="s">
        <v>140</v>
      </c>
      <c r="S135" s="445"/>
      <c r="T135" s="192"/>
      <c r="U135" s="192"/>
      <c r="V135" s="191"/>
      <c r="W135" s="191"/>
    </row>
    <row r="136" spans="1:23" ht="14.25" hidden="1" x14ac:dyDescent="0.2">
      <c r="A136" s="238"/>
      <c r="B136" s="238"/>
      <c r="C136" s="238"/>
      <c r="D136" s="238"/>
      <c r="E136" s="238"/>
      <c r="F136" s="180"/>
      <c r="G136" s="180"/>
      <c r="H136" s="180"/>
      <c r="I136" s="180"/>
      <c r="K136" s="241"/>
      <c r="L136" s="241"/>
      <c r="M136" s="241"/>
      <c r="N136" s="445" t="s">
        <v>96</v>
      </c>
      <c r="O136" s="445">
        <v>8</v>
      </c>
      <c r="P136" s="445">
        <v>2015</v>
      </c>
      <c r="Q136" s="445">
        <v>12</v>
      </c>
      <c r="R136" s="445" t="s">
        <v>817</v>
      </c>
      <c r="S136" s="445"/>
      <c r="T136" s="192"/>
      <c r="U136" s="192"/>
      <c r="V136" s="191"/>
      <c r="W136" s="191"/>
    </row>
    <row r="137" spans="1:23" ht="14.25" hidden="1" x14ac:dyDescent="0.2">
      <c r="A137" s="238"/>
      <c r="B137" s="238"/>
      <c r="C137" s="238"/>
      <c r="D137" s="238"/>
      <c r="E137" s="238"/>
      <c r="F137" s="180"/>
      <c r="G137" s="180"/>
      <c r="H137" s="180"/>
      <c r="I137" s="180"/>
      <c r="K137" s="241"/>
      <c r="L137" s="241"/>
      <c r="M137" s="241"/>
      <c r="N137" s="446" t="s">
        <v>154</v>
      </c>
      <c r="O137" s="446">
        <v>13</v>
      </c>
      <c r="P137" s="445">
        <v>2009</v>
      </c>
      <c r="Q137" s="445">
        <v>12</v>
      </c>
      <c r="R137" s="445" t="s">
        <v>818</v>
      </c>
      <c r="S137" s="445"/>
      <c r="T137" s="192"/>
      <c r="U137" s="192"/>
      <c r="V137" s="191"/>
      <c r="W137" s="191"/>
    </row>
    <row r="138" spans="1:23" ht="14.25" hidden="1" x14ac:dyDescent="0.2">
      <c r="A138" s="238"/>
      <c r="B138" s="238"/>
      <c r="C138" s="238"/>
      <c r="D138" s="238"/>
      <c r="E138" s="238"/>
      <c r="F138" s="180"/>
      <c r="G138" s="180"/>
      <c r="H138" s="180"/>
      <c r="I138" s="180"/>
      <c r="K138" s="241"/>
      <c r="L138" s="241"/>
      <c r="M138" s="241"/>
      <c r="N138" s="445" t="s">
        <v>819</v>
      </c>
      <c r="O138" s="445">
        <v>14</v>
      </c>
      <c r="P138" s="445" t="s">
        <v>140</v>
      </c>
      <c r="Q138" s="445" t="s">
        <v>140</v>
      </c>
      <c r="R138" s="445" t="s">
        <v>140</v>
      </c>
      <c r="S138" s="445"/>
      <c r="T138" s="192"/>
      <c r="U138" s="192"/>
      <c r="V138" s="191"/>
      <c r="W138" s="191"/>
    </row>
    <row r="139" spans="1:23" ht="14.25" hidden="1" x14ac:dyDescent="0.2">
      <c r="A139" s="238"/>
      <c r="B139" s="238"/>
      <c r="C139" s="238"/>
      <c r="D139" s="238"/>
      <c r="E139" s="238"/>
      <c r="F139" s="180"/>
      <c r="G139" s="180"/>
      <c r="H139" s="180"/>
      <c r="I139" s="180"/>
      <c r="K139" s="241"/>
      <c r="L139" s="241"/>
      <c r="M139" s="241"/>
      <c r="N139" s="445" t="s">
        <v>820</v>
      </c>
      <c r="O139" s="445">
        <v>6</v>
      </c>
      <c r="P139" s="445" t="s">
        <v>140</v>
      </c>
      <c r="Q139" s="445" t="s">
        <v>140</v>
      </c>
      <c r="R139" s="445" t="s">
        <v>140</v>
      </c>
      <c r="S139" s="445"/>
      <c r="T139" s="192"/>
      <c r="U139" s="192"/>
      <c r="V139" s="191"/>
      <c r="W139" s="191"/>
    </row>
    <row r="140" spans="1:23" ht="14.25" hidden="1" x14ac:dyDescent="0.2">
      <c r="A140" s="238"/>
      <c r="B140" s="238"/>
      <c r="C140" s="238"/>
      <c r="D140" s="238"/>
      <c r="E140" s="238"/>
      <c r="F140" s="180"/>
      <c r="G140" s="180"/>
      <c r="H140" s="180"/>
      <c r="I140" s="180"/>
      <c r="K140" s="241"/>
      <c r="L140" s="241"/>
      <c r="M140" s="241"/>
      <c r="N140" s="445" t="s">
        <v>821</v>
      </c>
      <c r="O140" s="445">
        <v>13</v>
      </c>
      <c r="P140" s="445" t="s">
        <v>140</v>
      </c>
      <c r="Q140" s="445" t="s">
        <v>140</v>
      </c>
      <c r="R140" s="445" t="s">
        <v>140</v>
      </c>
      <c r="S140" s="445"/>
      <c r="T140" s="192"/>
      <c r="U140" s="192"/>
      <c r="V140" s="191"/>
      <c r="W140" s="191"/>
    </row>
    <row r="141" spans="1:23" ht="14.25" hidden="1" x14ac:dyDescent="0.2">
      <c r="A141" s="238"/>
      <c r="B141" s="238"/>
      <c r="C141" s="238"/>
      <c r="D141" s="238"/>
      <c r="E141" s="238"/>
      <c r="F141" s="180"/>
      <c r="G141" s="180"/>
      <c r="H141" s="180"/>
      <c r="I141" s="180"/>
      <c r="K141" s="241"/>
      <c r="L141" s="241"/>
      <c r="M141" s="241"/>
      <c r="N141" s="445" t="s">
        <v>113</v>
      </c>
      <c r="O141" s="445">
        <v>9</v>
      </c>
      <c r="P141" s="445">
        <v>2017</v>
      </c>
      <c r="Q141" s="445">
        <v>12</v>
      </c>
      <c r="R141" s="445" t="s">
        <v>822</v>
      </c>
      <c r="S141" s="445"/>
      <c r="T141" s="192"/>
      <c r="U141" s="192"/>
      <c r="V141" s="191"/>
      <c r="W141" s="191"/>
    </row>
    <row r="142" spans="1:23" ht="14.25" hidden="1" x14ac:dyDescent="0.2">
      <c r="A142" s="238"/>
      <c r="B142" s="238"/>
      <c r="C142" s="238"/>
      <c r="D142" s="238"/>
      <c r="E142" s="238"/>
      <c r="F142" s="180"/>
      <c r="G142" s="180"/>
      <c r="H142" s="180"/>
      <c r="I142" s="180"/>
      <c r="K142" s="241"/>
      <c r="L142" s="241"/>
      <c r="M142" s="241"/>
      <c r="N142" s="445" t="s">
        <v>97</v>
      </c>
      <c r="O142" s="445">
        <v>8</v>
      </c>
      <c r="P142" s="445">
        <v>2002</v>
      </c>
      <c r="Q142" s="445">
        <v>12</v>
      </c>
      <c r="R142" s="445" t="s">
        <v>823</v>
      </c>
      <c r="S142" s="445"/>
      <c r="T142" s="192"/>
      <c r="U142" s="192"/>
      <c r="V142" s="191"/>
      <c r="W142" s="191"/>
    </row>
    <row r="143" spans="1:23" ht="14.25" hidden="1" x14ac:dyDescent="0.2">
      <c r="A143" s="238"/>
      <c r="B143" s="238"/>
      <c r="C143" s="238"/>
      <c r="D143" s="238"/>
      <c r="E143" s="238"/>
      <c r="F143" s="180"/>
      <c r="G143" s="180"/>
      <c r="H143" s="180"/>
      <c r="I143" s="180"/>
      <c r="K143" s="241"/>
      <c r="L143" s="241"/>
      <c r="M143" s="241"/>
      <c r="N143" s="445" t="s">
        <v>68</v>
      </c>
      <c r="O143" s="445">
        <v>7</v>
      </c>
      <c r="P143" s="445">
        <v>2010</v>
      </c>
      <c r="Q143" s="445">
        <v>12</v>
      </c>
      <c r="R143" s="445" t="s">
        <v>824</v>
      </c>
      <c r="S143" s="445"/>
      <c r="T143" s="192"/>
      <c r="U143" s="192"/>
      <c r="V143" s="191"/>
      <c r="W143" s="191"/>
    </row>
    <row r="144" spans="1:23" ht="14.25" hidden="1" x14ac:dyDescent="0.2">
      <c r="A144" s="238"/>
      <c r="B144" s="238"/>
      <c r="C144" s="238"/>
      <c r="D144" s="238"/>
      <c r="E144" s="238"/>
      <c r="F144" s="180"/>
      <c r="G144" s="180"/>
      <c r="H144" s="180"/>
      <c r="I144" s="180"/>
      <c r="K144" s="241"/>
      <c r="L144" s="241"/>
      <c r="M144" s="241"/>
      <c r="N144" s="445" t="s">
        <v>28</v>
      </c>
      <c r="O144" s="445">
        <v>5</v>
      </c>
      <c r="P144" s="445">
        <v>2008</v>
      </c>
      <c r="Q144" s="445">
        <v>12</v>
      </c>
      <c r="R144" s="445" t="s">
        <v>825</v>
      </c>
      <c r="S144" s="445"/>
      <c r="T144" s="192"/>
      <c r="U144" s="192"/>
      <c r="V144" s="191"/>
      <c r="W144" s="191"/>
    </row>
    <row r="145" spans="1:23" ht="14.25" hidden="1" x14ac:dyDescent="0.2">
      <c r="A145" s="238"/>
      <c r="B145" s="238"/>
      <c r="C145" s="238"/>
      <c r="D145" s="238"/>
      <c r="E145" s="238"/>
      <c r="F145" s="180"/>
      <c r="G145" s="180"/>
      <c r="H145" s="180"/>
      <c r="I145" s="180"/>
      <c r="K145" s="241"/>
      <c r="L145" s="241"/>
      <c r="M145" s="241"/>
      <c r="N145" s="445" t="s">
        <v>69</v>
      </c>
      <c r="O145" s="445">
        <v>7</v>
      </c>
      <c r="P145" s="445">
        <v>2017</v>
      </c>
      <c r="Q145" s="445">
        <v>12</v>
      </c>
      <c r="R145" s="445" t="s">
        <v>826</v>
      </c>
      <c r="S145" s="445"/>
      <c r="T145" s="192"/>
      <c r="U145" s="192"/>
      <c r="V145" s="191"/>
      <c r="W145" s="191"/>
    </row>
    <row r="146" spans="1:23" ht="14.25" hidden="1" x14ac:dyDescent="0.2">
      <c r="A146" s="238"/>
      <c r="B146" s="238"/>
      <c r="C146" s="238"/>
      <c r="D146" s="238"/>
      <c r="E146" s="238"/>
      <c r="F146" s="180"/>
      <c r="G146" s="180"/>
      <c r="H146" s="180"/>
      <c r="I146" s="180"/>
      <c r="K146" s="241"/>
      <c r="L146" s="241"/>
      <c r="M146" s="241"/>
      <c r="N146" s="445" t="s">
        <v>827</v>
      </c>
      <c r="O146" s="445">
        <v>6</v>
      </c>
      <c r="P146" s="445" t="s">
        <v>140</v>
      </c>
      <c r="Q146" s="445" t="s">
        <v>140</v>
      </c>
      <c r="R146" s="445" t="s">
        <v>140</v>
      </c>
      <c r="S146" s="445"/>
      <c r="T146" s="192"/>
      <c r="U146" s="192"/>
      <c r="V146" s="191"/>
      <c r="W146" s="191"/>
    </row>
    <row r="147" spans="1:23" ht="14.25" hidden="1" x14ac:dyDescent="0.2">
      <c r="A147" s="238"/>
      <c r="B147" s="238"/>
      <c r="C147" s="238"/>
      <c r="D147" s="238"/>
      <c r="E147" s="238"/>
      <c r="F147" s="180"/>
      <c r="G147" s="180"/>
      <c r="H147" s="180"/>
      <c r="I147" s="180"/>
      <c r="K147" s="241"/>
      <c r="L147" s="241"/>
      <c r="M147" s="241"/>
      <c r="N147" s="445" t="s">
        <v>828</v>
      </c>
      <c r="O147" s="445">
        <v>5</v>
      </c>
      <c r="P147" s="445" t="s">
        <v>140</v>
      </c>
      <c r="Q147" s="445" t="s">
        <v>140</v>
      </c>
      <c r="R147" s="445" t="s">
        <v>140</v>
      </c>
      <c r="S147" s="445"/>
      <c r="T147" s="192"/>
      <c r="U147" s="192"/>
      <c r="V147" s="191"/>
      <c r="W147" s="191"/>
    </row>
    <row r="148" spans="1:23" ht="14.25" hidden="1" x14ac:dyDescent="0.2">
      <c r="A148" s="238"/>
      <c r="B148" s="238"/>
      <c r="C148" s="238"/>
      <c r="D148" s="238"/>
      <c r="E148" s="238"/>
      <c r="F148" s="180"/>
      <c r="G148" s="180"/>
      <c r="H148" s="180"/>
      <c r="I148" s="180"/>
      <c r="K148" s="241"/>
      <c r="L148" s="241"/>
      <c r="M148" s="241"/>
      <c r="N148" s="445" t="s">
        <v>126</v>
      </c>
      <c r="O148" s="445">
        <v>10</v>
      </c>
      <c r="P148" s="445">
        <v>2015</v>
      </c>
      <c r="Q148" s="445">
        <v>12</v>
      </c>
      <c r="R148" s="445" t="s">
        <v>829</v>
      </c>
      <c r="S148" s="445"/>
      <c r="T148" s="192"/>
      <c r="U148" s="192"/>
      <c r="V148" s="191"/>
      <c r="W148" s="191"/>
    </row>
    <row r="149" spans="1:23" ht="14.25" hidden="1" x14ac:dyDescent="0.2">
      <c r="A149" s="238"/>
      <c r="B149" s="238"/>
      <c r="C149" s="238"/>
      <c r="D149" s="238"/>
      <c r="E149" s="238"/>
      <c r="F149" s="180"/>
      <c r="G149" s="180"/>
      <c r="H149" s="180"/>
      <c r="I149" s="180"/>
      <c r="K149" s="241"/>
      <c r="L149" s="241"/>
      <c r="M149" s="241"/>
      <c r="N149" s="445" t="s">
        <v>155</v>
      </c>
      <c r="O149" s="445">
        <v>13</v>
      </c>
      <c r="P149" s="445" t="s">
        <v>140</v>
      </c>
      <c r="Q149" s="445" t="s">
        <v>140</v>
      </c>
      <c r="R149" s="445" t="s">
        <v>140</v>
      </c>
      <c r="S149" s="445"/>
      <c r="T149" s="192"/>
      <c r="U149" s="192"/>
      <c r="V149" s="191"/>
      <c r="W149" s="191"/>
    </row>
    <row r="150" spans="1:23" ht="14.25" hidden="1" x14ac:dyDescent="0.2">
      <c r="A150" s="238"/>
      <c r="B150" s="238"/>
      <c r="C150" s="238"/>
      <c r="D150" s="238"/>
      <c r="E150" s="238"/>
      <c r="F150" s="180"/>
      <c r="G150" s="180"/>
      <c r="H150" s="180"/>
      <c r="I150" s="180"/>
      <c r="K150" s="241"/>
      <c r="L150" s="241"/>
      <c r="M150" s="241"/>
      <c r="N150" s="445" t="s">
        <v>156</v>
      </c>
      <c r="O150" s="445">
        <v>13</v>
      </c>
      <c r="P150" s="445">
        <v>2004</v>
      </c>
      <c r="Q150" s="445">
        <v>12</v>
      </c>
      <c r="R150" s="445" t="s">
        <v>830</v>
      </c>
      <c r="S150" s="445"/>
      <c r="T150" s="192"/>
      <c r="U150" s="192"/>
      <c r="V150" s="191"/>
      <c r="W150" s="191"/>
    </row>
    <row r="151" spans="1:23" ht="14.25" hidden="1" x14ac:dyDescent="0.2">
      <c r="A151" s="238"/>
      <c r="B151" s="238"/>
      <c r="C151" s="238"/>
      <c r="D151" s="238"/>
      <c r="E151" s="238"/>
      <c r="F151" s="180"/>
      <c r="G151" s="180"/>
      <c r="H151" s="180"/>
      <c r="I151" s="180"/>
      <c r="K151" s="241"/>
      <c r="L151" s="241"/>
      <c r="M151" s="241"/>
      <c r="N151" s="445" t="s">
        <v>157</v>
      </c>
      <c r="O151" s="445">
        <v>13</v>
      </c>
      <c r="P151" s="445">
        <v>2002</v>
      </c>
      <c r="Q151" s="445">
        <v>12</v>
      </c>
      <c r="R151" s="445" t="s">
        <v>831</v>
      </c>
      <c r="S151" s="445"/>
      <c r="T151" s="192"/>
      <c r="U151" s="192"/>
      <c r="V151" s="191"/>
      <c r="W151" s="191"/>
    </row>
    <row r="152" spans="1:23" ht="14.25" hidden="1" x14ac:dyDescent="0.2">
      <c r="A152" s="238"/>
      <c r="B152" s="238"/>
      <c r="C152" s="238"/>
      <c r="D152" s="238"/>
      <c r="E152" s="238"/>
      <c r="F152" s="180"/>
      <c r="G152" s="180"/>
      <c r="H152" s="180"/>
      <c r="I152" s="180"/>
      <c r="K152" s="241"/>
      <c r="L152" s="241"/>
      <c r="M152" s="241"/>
      <c r="N152" s="445" t="s">
        <v>45</v>
      </c>
      <c r="O152" s="445">
        <v>6</v>
      </c>
      <c r="P152" s="445">
        <v>2010</v>
      </c>
      <c r="Q152" s="445">
        <v>12</v>
      </c>
      <c r="R152" s="445" t="s">
        <v>832</v>
      </c>
      <c r="S152" s="445"/>
      <c r="T152" s="192"/>
      <c r="U152" s="192"/>
      <c r="V152" s="191"/>
      <c r="W152" s="191"/>
    </row>
    <row r="153" spans="1:23" ht="14.25" hidden="1" x14ac:dyDescent="0.2">
      <c r="A153" s="238"/>
      <c r="B153" s="238"/>
      <c r="C153" s="238"/>
      <c r="D153" s="238"/>
      <c r="E153" s="238"/>
      <c r="F153" s="180"/>
      <c r="G153" s="180"/>
      <c r="H153" s="180"/>
      <c r="I153" s="180"/>
      <c r="K153" s="241"/>
      <c r="L153" s="241"/>
      <c r="M153" s="241"/>
      <c r="N153" s="445" t="s">
        <v>114</v>
      </c>
      <c r="O153" s="445">
        <v>9</v>
      </c>
      <c r="P153" s="445">
        <v>2010</v>
      </c>
      <c r="Q153" s="445">
        <v>12</v>
      </c>
      <c r="R153" s="445" t="s">
        <v>833</v>
      </c>
      <c r="S153" s="445"/>
      <c r="T153" s="192"/>
      <c r="U153" s="192"/>
      <c r="V153" s="191"/>
      <c r="W153" s="191"/>
    </row>
    <row r="154" spans="1:23" ht="14.25" hidden="1" x14ac:dyDescent="0.2">
      <c r="A154" s="238"/>
      <c r="B154" s="238"/>
      <c r="C154" s="238"/>
      <c r="D154" s="238"/>
      <c r="E154" s="238"/>
      <c r="F154" s="180"/>
      <c r="G154" s="180"/>
      <c r="H154" s="180"/>
      <c r="I154" s="180"/>
      <c r="K154" s="241"/>
      <c r="L154" s="241"/>
      <c r="M154" s="241"/>
      <c r="N154" s="445" t="s">
        <v>70</v>
      </c>
      <c r="O154" s="445">
        <v>7</v>
      </c>
      <c r="P154" s="445">
        <v>2004</v>
      </c>
      <c r="Q154" s="445">
        <v>12</v>
      </c>
      <c r="R154" s="445" t="s">
        <v>834</v>
      </c>
      <c r="S154" s="445"/>
      <c r="T154" s="192"/>
      <c r="U154" s="192"/>
      <c r="V154" s="191"/>
      <c r="W154" s="191"/>
    </row>
    <row r="155" spans="1:23" ht="14.25" hidden="1" x14ac:dyDescent="0.2">
      <c r="A155" s="238"/>
      <c r="B155" s="238"/>
      <c r="C155" s="238"/>
      <c r="D155" s="238"/>
      <c r="E155" s="238"/>
      <c r="F155" s="180"/>
      <c r="G155" s="180"/>
      <c r="H155" s="180"/>
      <c r="I155" s="180"/>
      <c r="K155" s="241"/>
      <c r="L155" s="241"/>
      <c r="M155" s="241"/>
      <c r="N155" s="445" t="s">
        <v>835</v>
      </c>
      <c r="O155" s="445">
        <v>9</v>
      </c>
      <c r="P155" s="445" t="s">
        <v>140</v>
      </c>
      <c r="Q155" s="445" t="s">
        <v>140</v>
      </c>
      <c r="R155" s="445" t="s">
        <v>140</v>
      </c>
      <c r="S155" s="445"/>
      <c r="T155" s="192"/>
      <c r="U155" s="192"/>
      <c r="V155" s="191"/>
      <c r="W155" s="191"/>
    </row>
    <row r="156" spans="1:23" ht="14.25" hidden="1" x14ac:dyDescent="0.2">
      <c r="A156" s="238"/>
      <c r="B156" s="238"/>
      <c r="C156" s="238"/>
      <c r="D156" s="238"/>
      <c r="E156" s="238"/>
      <c r="F156" s="180"/>
      <c r="G156" s="180"/>
      <c r="H156" s="180"/>
      <c r="I156" s="180"/>
      <c r="K156" s="241"/>
      <c r="L156" s="241"/>
      <c r="M156" s="241"/>
      <c r="N156" s="445" t="s">
        <v>836</v>
      </c>
      <c r="O156" s="445">
        <v>8</v>
      </c>
      <c r="P156" s="445" t="s">
        <v>140</v>
      </c>
      <c r="Q156" s="445" t="s">
        <v>140</v>
      </c>
      <c r="R156" s="445" t="s">
        <v>140</v>
      </c>
      <c r="S156" s="445"/>
      <c r="T156" s="192"/>
      <c r="U156" s="192"/>
      <c r="V156" s="191"/>
      <c r="W156" s="191"/>
    </row>
    <row r="157" spans="1:23" ht="14.25" hidden="1" x14ac:dyDescent="0.2">
      <c r="A157" s="238"/>
      <c r="B157" s="238"/>
      <c r="C157" s="238"/>
      <c r="D157" s="238"/>
      <c r="E157" s="238"/>
      <c r="F157" s="180"/>
      <c r="G157" s="180"/>
      <c r="H157" s="180"/>
      <c r="I157" s="180"/>
      <c r="K157" s="241"/>
      <c r="L157" s="241"/>
      <c r="M157" s="241"/>
      <c r="N157" s="445" t="s">
        <v>602</v>
      </c>
      <c r="O157" s="445">
        <v>5</v>
      </c>
      <c r="P157" s="445">
        <v>2019</v>
      </c>
      <c r="Q157" s="445">
        <v>12</v>
      </c>
      <c r="R157" s="445" t="s">
        <v>837</v>
      </c>
      <c r="S157" s="445"/>
      <c r="T157" s="192"/>
      <c r="U157" s="192"/>
      <c r="V157" s="191"/>
      <c r="W157" s="191"/>
    </row>
    <row r="158" spans="1:23" ht="14.25" hidden="1" x14ac:dyDescent="0.2">
      <c r="A158" s="238"/>
      <c r="B158" s="238"/>
      <c r="C158" s="238"/>
      <c r="D158" s="238"/>
      <c r="E158" s="238"/>
      <c r="F158" s="180"/>
      <c r="G158" s="180"/>
      <c r="H158" s="180"/>
      <c r="I158" s="180"/>
      <c r="K158" s="241"/>
      <c r="L158" s="241"/>
      <c r="M158" s="241"/>
      <c r="N158" s="445" t="s">
        <v>98</v>
      </c>
      <c r="O158" s="445">
        <v>8</v>
      </c>
      <c r="P158" s="445">
        <v>2004</v>
      </c>
      <c r="Q158" s="445">
        <v>12</v>
      </c>
      <c r="R158" s="445" t="s">
        <v>838</v>
      </c>
      <c r="S158" s="445"/>
      <c r="T158" s="192"/>
      <c r="U158" s="192"/>
      <c r="V158" s="191"/>
      <c r="W158" s="191"/>
    </row>
    <row r="159" spans="1:23" ht="14.25" hidden="1" x14ac:dyDescent="0.2">
      <c r="A159" s="238"/>
      <c r="B159" s="238"/>
      <c r="C159" s="238"/>
      <c r="D159" s="238"/>
      <c r="E159" s="238"/>
      <c r="F159" s="180"/>
      <c r="G159" s="180"/>
      <c r="H159" s="180"/>
      <c r="I159" s="180"/>
      <c r="K159" s="241"/>
      <c r="L159" s="241"/>
      <c r="M159" s="241"/>
      <c r="N159" s="445" t="s">
        <v>839</v>
      </c>
      <c r="O159" s="445">
        <v>14</v>
      </c>
      <c r="P159" s="445" t="s">
        <v>140</v>
      </c>
      <c r="Q159" s="445" t="s">
        <v>140</v>
      </c>
      <c r="R159" s="445" t="s">
        <v>140</v>
      </c>
      <c r="S159" s="445"/>
      <c r="T159" s="192"/>
      <c r="U159" s="192"/>
      <c r="V159" s="191"/>
      <c r="W159" s="191"/>
    </row>
    <row r="160" spans="1:23" ht="14.25" hidden="1" x14ac:dyDescent="0.2">
      <c r="A160" s="238"/>
      <c r="B160" s="238"/>
      <c r="C160" s="238"/>
      <c r="D160" s="238"/>
      <c r="E160" s="238"/>
      <c r="F160" s="180"/>
      <c r="G160" s="180"/>
      <c r="H160" s="180"/>
      <c r="I160" s="180"/>
      <c r="K160" s="241"/>
      <c r="L160" s="241"/>
      <c r="M160" s="241"/>
      <c r="N160" s="445" t="s">
        <v>840</v>
      </c>
      <c r="O160" s="445">
        <v>10</v>
      </c>
      <c r="P160" s="445" t="s">
        <v>140</v>
      </c>
      <c r="Q160" s="445" t="s">
        <v>140</v>
      </c>
      <c r="R160" s="445" t="s">
        <v>140</v>
      </c>
      <c r="S160" s="445"/>
      <c r="T160" s="192"/>
      <c r="U160" s="192"/>
      <c r="V160" s="191"/>
      <c r="W160" s="191"/>
    </row>
    <row r="161" spans="1:23" ht="14.25" hidden="1" x14ac:dyDescent="0.2">
      <c r="A161" s="238"/>
      <c r="B161" s="238"/>
      <c r="C161" s="238"/>
      <c r="D161" s="238"/>
      <c r="E161" s="238"/>
      <c r="F161" s="180"/>
      <c r="G161" s="180"/>
      <c r="H161" s="180"/>
      <c r="I161" s="180"/>
      <c r="K161" s="241"/>
      <c r="L161" s="241"/>
      <c r="M161" s="241"/>
      <c r="N161" s="445" t="s">
        <v>841</v>
      </c>
      <c r="O161" s="445">
        <v>9</v>
      </c>
      <c r="P161" s="445" t="s">
        <v>140</v>
      </c>
      <c r="Q161" s="445" t="s">
        <v>140</v>
      </c>
      <c r="R161" s="445" t="s">
        <v>140</v>
      </c>
      <c r="S161" s="445"/>
      <c r="T161" s="192"/>
      <c r="U161" s="192"/>
      <c r="V161" s="191"/>
      <c r="W161" s="191"/>
    </row>
    <row r="162" spans="1:23" ht="14.25" hidden="1" x14ac:dyDescent="0.2">
      <c r="A162" s="238"/>
      <c r="B162" s="238"/>
      <c r="C162" s="238"/>
      <c r="D162" s="238"/>
      <c r="E162" s="238"/>
      <c r="F162" s="180"/>
      <c r="G162" s="180"/>
      <c r="H162" s="180"/>
      <c r="I162" s="180"/>
      <c r="K162" s="241"/>
      <c r="L162" s="241"/>
      <c r="M162" s="241"/>
      <c r="N162" s="445" t="s">
        <v>16</v>
      </c>
      <c r="O162" s="445">
        <v>4</v>
      </c>
      <c r="P162" s="445">
        <v>2017</v>
      </c>
      <c r="Q162" s="445">
        <v>12</v>
      </c>
      <c r="R162" s="445" t="s">
        <v>842</v>
      </c>
      <c r="S162" s="445"/>
      <c r="T162" s="192"/>
      <c r="U162" s="192"/>
      <c r="V162" s="191"/>
      <c r="W162" s="191"/>
    </row>
    <row r="163" spans="1:23" ht="14.25" hidden="1" x14ac:dyDescent="0.2">
      <c r="A163" s="238"/>
      <c r="B163" s="238"/>
      <c r="C163" s="238"/>
      <c r="D163" s="238"/>
      <c r="E163" s="238"/>
      <c r="F163" s="180"/>
      <c r="G163" s="180"/>
      <c r="H163" s="180"/>
      <c r="I163" s="180"/>
      <c r="K163" s="241"/>
      <c r="L163" s="241"/>
      <c r="M163" s="241"/>
      <c r="N163" s="445" t="s">
        <v>99</v>
      </c>
      <c r="O163" s="445">
        <v>8</v>
      </c>
      <c r="P163" s="445">
        <v>2007</v>
      </c>
      <c r="Q163" s="445">
        <v>12</v>
      </c>
      <c r="R163" s="445" t="s">
        <v>843</v>
      </c>
      <c r="S163" s="445"/>
      <c r="T163" s="192"/>
      <c r="U163" s="192"/>
      <c r="V163" s="191"/>
      <c r="W163" s="191"/>
    </row>
    <row r="164" spans="1:23" ht="14.25" hidden="1" x14ac:dyDescent="0.2">
      <c r="A164" s="238"/>
      <c r="B164" s="238"/>
      <c r="C164" s="238"/>
      <c r="D164" s="238"/>
      <c r="E164" s="238"/>
      <c r="F164" s="180"/>
      <c r="G164" s="180"/>
      <c r="H164" s="180"/>
      <c r="I164" s="180"/>
      <c r="K164" s="241"/>
      <c r="L164" s="241"/>
      <c r="M164" s="241"/>
      <c r="N164" s="445" t="s">
        <v>844</v>
      </c>
      <c r="O164" s="445">
        <v>9</v>
      </c>
      <c r="P164" s="445" t="s">
        <v>140</v>
      </c>
      <c r="Q164" s="445" t="s">
        <v>140</v>
      </c>
      <c r="R164" s="445" t="s">
        <v>140</v>
      </c>
      <c r="S164" s="445"/>
      <c r="T164" s="192"/>
      <c r="U164" s="192"/>
      <c r="V164" s="191"/>
      <c r="W164" s="191"/>
    </row>
    <row r="165" spans="1:23" ht="14.25" hidden="1" x14ac:dyDescent="0.2">
      <c r="A165" s="238"/>
      <c r="B165" s="238"/>
      <c r="C165" s="238"/>
      <c r="D165" s="238"/>
      <c r="E165" s="238"/>
      <c r="F165" s="180"/>
      <c r="G165" s="180"/>
      <c r="H165" s="180"/>
      <c r="I165" s="180"/>
      <c r="K165" s="241"/>
      <c r="L165" s="241"/>
      <c r="M165" s="241"/>
      <c r="N165" s="445" t="s">
        <v>845</v>
      </c>
      <c r="O165" s="445">
        <v>6</v>
      </c>
      <c r="P165" s="445" t="s">
        <v>140</v>
      </c>
      <c r="Q165" s="445" t="s">
        <v>140</v>
      </c>
      <c r="R165" s="445" t="s">
        <v>140</v>
      </c>
      <c r="S165" s="445"/>
      <c r="T165" s="192"/>
      <c r="U165" s="192"/>
      <c r="V165" s="191"/>
      <c r="W165" s="191"/>
    </row>
    <row r="166" spans="1:23" ht="14.25" hidden="1" x14ac:dyDescent="0.2">
      <c r="A166" s="238"/>
      <c r="B166" s="238"/>
      <c r="C166" s="238"/>
      <c r="D166" s="238"/>
      <c r="E166" s="238"/>
      <c r="F166" s="180"/>
      <c r="G166" s="180"/>
      <c r="H166" s="180"/>
      <c r="I166" s="180"/>
      <c r="K166" s="241"/>
      <c r="L166" s="241"/>
      <c r="M166" s="241"/>
      <c r="N166" s="445" t="s">
        <v>613</v>
      </c>
      <c r="O166" s="445">
        <v>13</v>
      </c>
      <c r="P166" s="445">
        <v>2002</v>
      </c>
      <c r="Q166" s="445">
        <v>12</v>
      </c>
      <c r="R166" s="445" t="s">
        <v>846</v>
      </c>
      <c r="S166" s="445"/>
      <c r="T166" s="192"/>
      <c r="U166" s="192"/>
      <c r="V166" s="191"/>
      <c r="W166" s="191"/>
    </row>
    <row r="167" spans="1:23" ht="14.25" hidden="1" x14ac:dyDescent="0.2">
      <c r="A167" s="238"/>
      <c r="B167" s="238"/>
      <c r="C167" s="238"/>
      <c r="D167" s="238"/>
      <c r="E167" s="238"/>
      <c r="F167" s="180"/>
      <c r="G167" s="180"/>
      <c r="H167" s="180"/>
      <c r="I167" s="180"/>
      <c r="K167" s="241"/>
      <c r="L167" s="241"/>
      <c r="M167" s="241"/>
      <c r="N167" s="445" t="s">
        <v>847</v>
      </c>
      <c r="O167" s="445">
        <v>14</v>
      </c>
      <c r="P167" s="445" t="s">
        <v>140</v>
      </c>
      <c r="Q167" s="445" t="s">
        <v>140</v>
      </c>
      <c r="R167" s="445" t="s">
        <v>140</v>
      </c>
      <c r="S167" s="445"/>
      <c r="T167" s="192"/>
      <c r="U167" s="192"/>
      <c r="V167" s="191"/>
      <c r="W167" s="191"/>
    </row>
    <row r="168" spans="1:23" ht="14.25" hidden="1" x14ac:dyDescent="0.2">
      <c r="A168" s="238"/>
      <c r="B168" s="238"/>
      <c r="C168" s="238"/>
      <c r="D168" s="238"/>
      <c r="E168" s="238"/>
      <c r="F168" s="180"/>
      <c r="G168" s="180"/>
      <c r="H168" s="180"/>
      <c r="I168" s="180"/>
      <c r="K168" s="241"/>
      <c r="L168" s="241"/>
      <c r="M168" s="241"/>
      <c r="N168" s="445" t="s">
        <v>159</v>
      </c>
      <c r="O168" s="445">
        <v>13</v>
      </c>
      <c r="P168" s="445">
        <v>2006</v>
      </c>
      <c r="Q168" s="445">
        <v>12</v>
      </c>
      <c r="R168" s="445" t="s">
        <v>848</v>
      </c>
      <c r="S168" s="445"/>
      <c r="T168" s="192"/>
      <c r="U168" s="192"/>
      <c r="V168" s="191"/>
      <c r="W168" s="191"/>
    </row>
    <row r="169" spans="1:23" ht="14.25" hidden="1" x14ac:dyDescent="0.2">
      <c r="A169" s="238"/>
      <c r="B169" s="238"/>
      <c r="C169" s="238"/>
      <c r="D169" s="238"/>
      <c r="E169" s="238"/>
      <c r="F169" s="180"/>
      <c r="G169" s="180"/>
      <c r="H169" s="180"/>
      <c r="I169" s="180"/>
      <c r="K169" s="241"/>
      <c r="L169" s="241"/>
      <c r="M169" s="241"/>
      <c r="N169" s="445" t="s">
        <v>46</v>
      </c>
      <c r="O169" s="445">
        <v>6</v>
      </c>
      <c r="P169" s="445">
        <v>2002</v>
      </c>
      <c r="Q169" s="445">
        <v>12</v>
      </c>
      <c r="R169" s="445" t="s">
        <v>849</v>
      </c>
      <c r="S169" s="445"/>
      <c r="T169" s="192"/>
      <c r="U169" s="192"/>
      <c r="V169" s="191"/>
      <c r="W169" s="191"/>
    </row>
    <row r="170" spans="1:23" ht="14.25" hidden="1" x14ac:dyDescent="0.2">
      <c r="A170" s="238"/>
      <c r="B170" s="238"/>
      <c r="C170" s="238"/>
      <c r="D170" s="238"/>
      <c r="E170" s="238"/>
      <c r="F170" s="180"/>
      <c r="G170" s="180"/>
      <c r="H170" s="180"/>
      <c r="I170" s="180"/>
      <c r="K170" s="241"/>
      <c r="L170" s="241"/>
      <c r="M170" s="241"/>
      <c r="N170" s="445" t="s">
        <v>850</v>
      </c>
      <c r="O170" s="445">
        <v>6</v>
      </c>
      <c r="P170" s="445" t="s">
        <v>140</v>
      </c>
      <c r="Q170" s="445" t="s">
        <v>140</v>
      </c>
      <c r="R170" s="445" t="s">
        <v>140</v>
      </c>
      <c r="S170" s="445"/>
      <c r="T170" s="192"/>
      <c r="U170" s="192"/>
      <c r="V170" s="191"/>
      <c r="W170" s="191"/>
    </row>
    <row r="171" spans="1:23" ht="14.25" hidden="1" x14ac:dyDescent="0.2">
      <c r="A171" s="238"/>
      <c r="B171" s="238"/>
      <c r="C171" s="238"/>
      <c r="D171" s="238"/>
      <c r="E171" s="238"/>
      <c r="F171" s="180"/>
      <c r="G171" s="180"/>
      <c r="H171" s="180"/>
      <c r="I171" s="180"/>
      <c r="K171" s="241"/>
      <c r="L171" s="241"/>
      <c r="M171" s="241"/>
      <c r="N171" s="445" t="s">
        <v>851</v>
      </c>
      <c r="O171" s="445">
        <v>2</v>
      </c>
      <c r="P171" s="445" t="s">
        <v>140</v>
      </c>
      <c r="Q171" s="445" t="s">
        <v>140</v>
      </c>
      <c r="R171" s="445" t="s">
        <v>140</v>
      </c>
      <c r="S171" s="445"/>
      <c r="T171" s="192"/>
      <c r="U171" s="192"/>
      <c r="V171" s="191"/>
      <c r="W171" s="191"/>
    </row>
    <row r="172" spans="1:23" ht="14.25" hidden="1" x14ac:dyDescent="0.2">
      <c r="A172" s="238"/>
      <c r="B172" s="238"/>
      <c r="C172" s="238"/>
      <c r="D172" s="238"/>
      <c r="E172" s="238"/>
      <c r="F172" s="180"/>
      <c r="G172" s="180"/>
      <c r="H172" s="180"/>
      <c r="I172" s="180"/>
      <c r="K172" s="241"/>
      <c r="L172" s="241"/>
      <c r="M172" s="241"/>
      <c r="N172" s="446" t="s">
        <v>160</v>
      </c>
      <c r="O172" s="446">
        <v>13</v>
      </c>
      <c r="P172" s="445">
        <v>2009</v>
      </c>
      <c r="Q172" s="445">
        <v>12</v>
      </c>
      <c r="R172" s="445" t="s">
        <v>852</v>
      </c>
      <c r="S172" s="445"/>
      <c r="T172" s="192"/>
      <c r="U172" s="192"/>
      <c r="V172" s="191"/>
      <c r="W172" s="191"/>
    </row>
    <row r="173" spans="1:23" ht="14.25" hidden="1" x14ac:dyDescent="0.2">
      <c r="A173" s="238"/>
      <c r="B173" s="238"/>
      <c r="C173" s="238"/>
      <c r="D173" s="238"/>
      <c r="E173" s="238"/>
      <c r="F173" s="180"/>
      <c r="G173" s="180"/>
      <c r="H173" s="180"/>
      <c r="I173" s="180"/>
      <c r="K173" s="241"/>
      <c r="L173" s="241"/>
      <c r="M173" s="241"/>
      <c r="N173" s="445" t="s">
        <v>853</v>
      </c>
      <c r="O173" s="445">
        <v>14</v>
      </c>
      <c r="P173" s="445" t="s">
        <v>140</v>
      </c>
      <c r="Q173" s="445" t="s">
        <v>140</v>
      </c>
      <c r="R173" s="445" t="s">
        <v>140</v>
      </c>
      <c r="S173" s="445"/>
      <c r="T173" s="192"/>
      <c r="U173" s="192"/>
      <c r="V173" s="191"/>
      <c r="W173" s="191"/>
    </row>
    <row r="174" spans="1:23" ht="14.25" hidden="1" x14ac:dyDescent="0.2">
      <c r="A174" s="238"/>
      <c r="B174" s="238"/>
      <c r="C174" s="238"/>
      <c r="D174" s="238"/>
      <c r="E174" s="238"/>
      <c r="F174" s="180"/>
      <c r="G174" s="180"/>
      <c r="H174" s="180"/>
      <c r="I174" s="180"/>
      <c r="K174" s="241"/>
      <c r="L174" s="241"/>
      <c r="M174" s="241"/>
      <c r="N174" s="446" t="s">
        <v>71</v>
      </c>
      <c r="O174" s="446">
        <v>7</v>
      </c>
      <c r="P174" s="445">
        <v>2009</v>
      </c>
      <c r="Q174" s="445">
        <v>12</v>
      </c>
      <c r="R174" s="445" t="s">
        <v>854</v>
      </c>
      <c r="S174" s="445"/>
      <c r="T174" s="192"/>
      <c r="U174" s="192"/>
      <c r="V174" s="191"/>
      <c r="W174" s="191"/>
    </row>
    <row r="175" spans="1:23" ht="14.25" hidden="1" x14ac:dyDescent="0.2">
      <c r="A175" s="238"/>
      <c r="B175" s="238"/>
      <c r="C175" s="238"/>
      <c r="D175" s="238"/>
      <c r="E175" s="238"/>
      <c r="F175" s="180"/>
      <c r="G175" s="180"/>
      <c r="H175" s="180"/>
      <c r="I175" s="180"/>
      <c r="K175" s="241"/>
      <c r="L175" s="241"/>
      <c r="M175" s="241"/>
      <c r="N175" s="445" t="s">
        <v>127</v>
      </c>
      <c r="O175" s="445">
        <v>10</v>
      </c>
      <c r="P175" s="445">
        <v>2015</v>
      </c>
      <c r="Q175" s="445">
        <v>12</v>
      </c>
      <c r="R175" s="445" t="s">
        <v>855</v>
      </c>
      <c r="S175" s="445"/>
      <c r="T175" s="192"/>
      <c r="U175" s="192"/>
      <c r="V175" s="191"/>
      <c r="W175" s="191"/>
    </row>
    <row r="176" spans="1:23" ht="14.25" hidden="1" x14ac:dyDescent="0.2">
      <c r="A176" s="238"/>
      <c r="B176" s="238"/>
      <c r="C176" s="238"/>
      <c r="D176" s="238"/>
      <c r="E176" s="238"/>
      <c r="F176" s="180"/>
      <c r="G176" s="180"/>
      <c r="H176" s="180"/>
      <c r="I176" s="180"/>
      <c r="K176" s="241"/>
      <c r="L176" s="241"/>
      <c r="M176" s="241"/>
      <c r="N176" s="445" t="s">
        <v>856</v>
      </c>
      <c r="O176" s="445">
        <v>2</v>
      </c>
      <c r="P176" s="445" t="s">
        <v>140</v>
      </c>
      <c r="Q176" s="445" t="s">
        <v>140</v>
      </c>
      <c r="R176" s="445" t="s">
        <v>140</v>
      </c>
      <c r="S176" s="445"/>
      <c r="T176" s="192"/>
      <c r="U176" s="192"/>
      <c r="V176" s="191"/>
      <c r="W176" s="191"/>
    </row>
    <row r="177" spans="1:23" ht="14.25" hidden="1" x14ac:dyDescent="0.2">
      <c r="A177" s="238"/>
      <c r="B177" s="238"/>
      <c r="C177" s="238"/>
      <c r="D177" s="238"/>
      <c r="E177" s="238"/>
      <c r="F177" s="180"/>
      <c r="G177" s="180"/>
      <c r="H177" s="180"/>
      <c r="I177" s="180"/>
      <c r="K177" s="241"/>
      <c r="L177" s="241"/>
      <c r="M177" s="241"/>
      <c r="N177" s="445" t="s">
        <v>857</v>
      </c>
      <c r="O177" s="445">
        <v>9</v>
      </c>
      <c r="P177" s="445" t="s">
        <v>140</v>
      </c>
      <c r="Q177" s="445" t="s">
        <v>140</v>
      </c>
      <c r="R177" s="445" t="s">
        <v>140</v>
      </c>
      <c r="S177" s="445"/>
      <c r="T177" s="192"/>
      <c r="U177" s="192"/>
      <c r="V177" s="191"/>
      <c r="W177" s="191"/>
    </row>
    <row r="178" spans="1:23" ht="14.25" hidden="1" x14ac:dyDescent="0.2">
      <c r="A178" s="238"/>
      <c r="B178" s="238"/>
      <c r="C178" s="238"/>
      <c r="D178" s="238"/>
      <c r="E178" s="238"/>
      <c r="F178" s="180"/>
      <c r="G178" s="180"/>
      <c r="H178" s="180"/>
      <c r="I178" s="180"/>
      <c r="K178" s="241"/>
      <c r="L178" s="241"/>
      <c r="M178" s="241"/>
      <c r="N178" s="445" t="s">
        <v>161</v>
      </c>
      <c r="O178" s="445">
        <v>13</v>
      </c>
      <c r="P178" s="445">
        <v>2002</v>
      </c>
      <c r="Q178" s="445">
        <v>12</v>
      </c>
      <c r="R178" s="445" t="s">
        <v>858</v>
      </c>
      <c r="S178" s="445"/>
      <c r="T178" s="192"/>
      <c r="U178" s="192"/>
      <c r="V178" s="191"/>
      <c r="W178" s="191"/>
    </row>
    <row r="179" spans="1:23" ht="14.25" hidden="1" x14ac:dyDescent="0.2">
      <c r="A179" s="238"/>
      <c r="B179" s="238"/>
      <c r="C179" s="238"/>
      <c r="D179" s="238"/>
      <c r="E179" s="238"/>
      <c r="F179" s="180"/>
      <c r="G179" s="180"/>
      <c r="H179" s="180"/>
      <c r="I179" s="180"/>
      <c r="K179" s="241"/>
      <c r="L179" s="241"/>
      <c r="M179" s="241"/>
      <c r="N179" s="445" t="s">
        <v>72</v>
      </c>
      <c r="O179" s="445">
        <v>7</v>
      </c>
      <c r="P179" s="445">
        <v>2008</v>
      </c>
      <c r="Q179" s="445">
        <v>12</v>
      </c>
      <c r="R179" s="445" t="s">
        <v>859</v>
      </c>
      <c r="S179" s="445"/>
      <c r="T179" s="192"/>
      <c r="U179" s="192"/>
      <c r="V179" s="191"/>
      <c r="W179" s="191"/>
    </row>
    <row r="180" spans="1:23" ht="14.25" hidden="1" x14ac:dyDescent="0.2">
      <c r="A180" s="238"/>
      <c r="B180" s="238"/>
      <c r="C180" s="238"/>
      <c r="D180" s="238"/>
      <c r="E180" s="238"/>
      <c r="F180" s="180"/>
      <c r="G180" s="180"/>
      <c r="H180" s="180"/>
      <c r="I180" s="180"/>
      <c r="K180" s="241"/>
      <c r="L180" s="241"/>
      <c r="M180" s="241"/>
      <c r="N180" s="445" t="s">
        <v>17</v>
      </c>
      <c r="O180" s="445">
        <v>4</v>
      </c>
      <c r="P180" s="445">
        <v>2015</v>
      </c>
      <c r="Q180" s="445">
        <v>12</v>
      </c>
      <c r="R180" s="445" t="s">
        <v>860</v>
      </c>
      <c r="S180" s="445"/>
      <c r="T180" s="192"/>
      <c r="U180" s="192"/>
      <c r="V180" s="191"/>
      <c r="W180" s="191"/>
    </row>
    <row r="181" spans="1:23" ht="14.25" hidden="1" x14ac:dyDescent="0.2">
      <c r="A181" s="238"/>
      <c r="B181" s="238"/>
      <c r="C181" s="238"/>
      <c r="D181" s="238"/>
      <c r="E181" s="238"/>
      <c r="F181" s="180"/>
      <c r="G181" s="180"/>
      <c r="H181" s="180"/>
      <c r="I181" s="180"/>
      <c r="K181" s="241"/>
      <c r="L181" s="241"/>
      <c r="M181" s="241"/>
      <c r="N181" s="445" t="s">
        <v>47</v>
      </c>
      <c r="O181" s="445">
        <v>6</v>
      </c>
      <c r="P181" s="445">
        <v>2007</v>
      </c>
      <c r="Q181" s="445">
        <v>12</v>
      </c>
      <c r="R181" s="445" t="s">
        <v>861</v>
      </c>
      <c r="S181" s="445"/>
      <c r="T181" s="192"/>
      <c r="U181" s="192"/>
      <c r="V181" s="191"/>
      <c r="W181" s="191"/>
    </row>
    <row r="182" spans="1:23" ht="14.25" hidden="1" x14ac:dyDescent="0.2">
      <c r="A182" s="238"/>
      <c r="B182" s="238"/>
      <c r="C182" s="238"/>
      <c r="D182" s="238"/>
      <c r="E182" s="238"/>
      <c r="F182" s="180"/>
      <c r="G182" s="180"/>
      <c r="H182" s="180"/>
      <c r="I182" s="180"/>
      <c r="K182" s="241"/>
      <c r="L182" s="241"/>
      <c r="M182" s="241"/>
      <c r="N182" s="445" t="s">
        <v>100</v>
      </c>
      <c r="O182" s="445">
        <v>8</v>
      </c>
      <c r="P182" s="445">
        <v>2008</v>
      </c>
      <c r="Q182" s="445">
        <v>12</v>
      </c>
      <c r="R182" s="445" t="s">
        <v>862</v>
      </c>
      <c r="S182" s="445"/>
      <c r="T182" s="192"/>
      <c r="U182" s="192"/>
      <c r="V182" s="191"/>
      <c r="W182" s="191"/>
    </row>
    <row r="183" spans="1:23" ht="14.25" hidden="1" x14ac:dyDescent="0.2">
      <c r="A183" s="238"/>
      <c r="B183" s="238"/>
      <c r="C183" s="238"/>
      <c r="D183" s="238"/>
      <c r="E183" s="238"/>
      <c r="F183" s="180"/>
      <c r="G183" s="180"/>
      <c r="H183" s="180"/>
      <c r="I183" s="180"/>
      <c r="K183" s="241"/>
      <c r="L183" s="241"/>
      <c r="M183" s="241"/>
      <c r="N183" s="445" t="s">
        <v>863</v>
      </c>
      <c r="O183" s="445">
        <v>8</v>
      </c>
      <c r="P183" s="445" t="s">
        <v>140</v>
      </c>
      <c r="Q183" s="445" t="s">
        <v>140</v>
      </c>
      <c r="R183" s="445" t="s">
        <v>140</v>
      </c>
      <c r="S183" s="445"/>
      <c r="T183" s="192"/>
      <c r="U183" s="192"/>
      <c r="V183" s="191"/>
      <c r="W183" s="191"/>
    </row>
    <row r="184" spans="1:23" ht="14.25" hidden="1" x14ac:dyDescent="0.2">
      <c r="A184" s="238"/>
      <c r="B184" s="238"/>
      <c r="C184" s="238"/>
      <c r="D184" s="238"/>
      <c r="E184" s="238"/>
      <c r="F184" s="180"/>
      <c r="G184" s="180"/>
      <c r="H184" s="180"/>
      <c r="I184" s="180"/>
      <c r="K184" s="241"/>
      <c r="L184" s="241"/>
      <c r="M184" s="241"/>
      <c r="N184" s="445" t="s">
        <v>864</v>
      </c>
      <c r="O184" s="445">
        <v>6</v>
      </c>
      <c r="P184" s="445" t="s">
        <v>140</v>
      </c>
      <c r="Q184" s="445" t="s">
        <v>140</v>
      </c>
      <c r="R184" s="445" t="s">
        <v>140</v>
      </c>
      <c r="S184" s="445"/>
      <c r="T184" s="192"/>
      <c r="U184" s="192"/>
      <c r="V184" s="191"/>
      <c r="W184" s="191"/>
    </row>
    <row r="185" spans="1:23" ht="14.25" hidden="1" x14ac:dyDescent="0.2">
      <c r="A185" s="238"/>
      <c r="B185" s="238"/>
      <c r="C185" s="238"/>
      <c r="D185" s="238"/>
      <c r="E185" s="238"/>
      <c r="F185" s="180"/>
      <c r="G185" s="180"/>
      <c r="H185" s="180"/>
      <c r="I185" s="180"/>
      <c r="K185" s="241"/>
      <c r="L185" s="241"/>
      <c r="M185" s="241"/>
      <c r="N185" s="445" t="s">
        <v>134</v>
      </c>
      <c r="O185" s="445">
        <v>12</v>
      </c>
      <c r="P185" s="445">
        <v>2008</v>
      </c>
      <c r="Q185" s="445">
        <v>12</v>
      </c>
      <c r="R185" s="445" t="s">
        <v>865</v>
      </c>
      <c r="S185" s="445"/>
      <c r="T185" s="192"/>
      <c r="U185" s="192"/>
      <c r="V185" s="191"/>
      <c r="W185" s="191"/>
    </row>
    <row r="186" spans="1:23" ht="14.25" hidden="1" x14ac:dyDescent="0.2">
      <c r="A186" s="238"/>
      <c r="B186" s="238"/>
      <c r="C186" s="238"/>
      <c r="D186" s="238"/>
      <c r="E186" s="238"/>
      <c r="F186" s="180"/>
      <c r="G186" s="180"/>
      <c r="H186" s="180"/>
      <c r="I186" s="180"/>
      <c r="K186" s="241"/>
      <c r="L186" s="241"/>
      <c r="M186" s="241"/>
      <c r="N186" s="445" t="s">
        <v>48</v>
      </c>
      <c r="O186" s="445">
        <v>6</v>
      </c>
      <c r="P186" s="445">
        <v>2017</v>
      </c>
      <c r="Q186" s="445">
        <v>12</v>
      </c>
      <c r="R186" s="445" t="s">
        <v>866</v>
      </c>
      <c r="S186" s="445"/>
      <c r="T186" s="192"/>
      <c r="U186" s="192"/>
      <c r="V186" s="191"/>
      <c r="W186" s="191"/>
    </row>
    <row r="187" spans="1:23" ht="14.25" hidden="1" x14ac:dyDescent="0.2">
      <c r="A187" s="238"/>
      <c r="B187" s="238"/>
      <c r="C187" s="238"/>
      <c r="D187" s="238"/>
      <c r="E187" s="238"/>
      <c r="F187" s="180"/>
      <c r="G187" s="180"/>
      <c r="H187" s="180"/>
      <c r="I187" s="180"/>
      <c r="K187" s="241"/>
      <c r="L187" s="241"/>
      <c r="M187" s="241"/>
      <c r="N187" s="445" t="s">
        <v>867</v>
      </c>
      <c r="O187" s="445">
        <v>8</v>
      </c>
      <c r="P187" s="445" t="s">
        <v>140</v>
      </c>
      <c r="Q187" s="445" t="s">
        <v>140</v>
      </c>
      <c r="R187" s="445" t="s">
        <v>140</v>
      </c>
      <c r="S187" s="445"/>
      <c r="T187" s="192"/>
      <c r="U187" s="192"/>
      <c r="V187" s="191"/>
      <c r="W187" s="191"/>
    </row>
    <row r="188" spans="1:23" ht="14.25" hidden="1" x14ac:dyDescent="0.2">
      <c r="A188" s="238"/>
      <c r="B188" s="238"/>
      <c r="C188" s="238"/>
      <c r="D188" s="238"/>
      <c r="E188" s="238"/>
      <c r="F188" s="180"/>
      <c r="G188" s="180"/>
      <c r="H188" s="180"/>
      <c r="I188" s="180"/>
      <c r="K188" s="241"/>
      <c r="L188" s="241"/>
      <c r="M188" s="241"/>
      <c r="N188" s="445" t="s">
        <v>868</v>
      </c>
      <c r="O188" s="445">
        <v>8</v>
      </c>
      <c r="P188" s="445" t="s">
        <v>140</v>
      </c>
      <c r="Q188" s="445" t="s">
        <v>140</v>
      </c>
      <c r="R188" s="445" t="s">
        <v>140</v>
      </c>
      <c r="S188" s="445"/>
      <c r="T188" s="192"/>
      <c r="U188" s="192"/>
      <c r="V188" s="191"/>
      <c r="W188" s="191"/>
    </row>
    <row r="189" spans="1:23" ht="14.25" hidden="1" x14ac:dyDescent="0.2">
      <c r="A189" s="238"/>
      <c r="B189" s="238"/>
      <c r="C189" s="238"/>
      <c r="D189" s="238"/>
      <c r="E189" s="238"/>
      <c r="F189" s="180"/>
      <c r="G189" s="180"/>
      <c r="H189" s="180"/>
      <c r="I189" s="180"/>
      <c r="K189" s="241"/>
      <c r="L189" s="241"/>
      <c r="M189" s="241"/>
      <c r="N189" s="445" t="s">
        <v>869</v>
      </c>
      <c r="O189" s="445">
        <v>5</v>
      </c>
      <c r="P189" s="445" t="s">
        <v>140</v>
      </c>
      <c r="Q189" s="445" t="s">
        <v>140</v>
      </c>
      <c r="R189" s="445" t="s">
        <v>140</v>
      </c>
      <c r="S189" s="445"/>
      <c r="T189" s="192"/>
      <c r="U189" s="192"/>
      <c r="V189" s="191"/>
      <c r="W189" s="191"/>
    </row>
    <row r="190" spans="1:23" ht="14.25" hidden="1" x14ac:dyDescent="0.2">
      <c r="A190" s="238"/>
      <c r="B190" s="238"/>
      <c r="C190" s="238"/>
      <c r="D190" s="238"/>
      <c r="E190" s="238"/>
      <c r="F190" s="180"/>
      <c r="G190" s="180"/>
      <c r="H190" s="180"/>
      <c r="I190" s="180"/>
      <c r="K190" s="241"/>
      <c r="L190" s="241"/>
      <c r="M190" s="241"/>
      <c r="N190" s="445" t="s">
        <v>115</v>
      </c>
      <c r="O190" s="445">
        <v>9</v>
      </c>
      <c r="P190" s="445">
        <v>2004</v>
      </c>
      <c r="Q190" s="445">
        <v>12</v>
      </c>
      <c r="R190" s="445" t="s">
        <v>870</v>
      </c>
      <c r="S190" s="445"/>
      <c r="T190" s="192"/>
      <c r="U190" s="192"/>
      <c r="V190" s="191"/>
      <c r="W190" s="191"/>
    </row>
    <row r="191" spans="1:23" ht="14.25" hidden="1" x14ac:dyDescent="0.2">
      <c r="A191" s="238"/>
      <c r="B191" s="238"/>
      <c r="C191" s="238"/>
      <c r="D191" s="238"/>
      <c r="E191" s="238"/>
      <c r="F191" s="180"/>
      <c r="G191" s="180"/>
      <c r="H191" s="180"/>
      <c r="I191" s="180"/>
      <c r="K191" s="241"/>
      <c r="L191" s="241"/>
      <c r="M191" s="241"/>
      <c r="N191" s="445" t="s">
        <v>871</v>
      </c>
      <c r="O191" s="445">
        <v>8</v>
      </c>
      <c r="P191" s="445" t="s">
        <v>140</v>
      </c>
      <c r="Q191" s="445" t="s">
        <v>140</v>
      </c>
      <c r="R191" s="445" t="s">
        <v>140</v>
      </c>
      <c r="S191" s="445"/>
      <c r="T191" s="192"/>
      <c r="U191" s="192"/>
      <c r="V191" s="191"/>
      <c r="W191" s="191"/>
    </row>
    <row r="192" spans="1:23" ht="14.25" hidden="1" x14ac:dyDescent="0.2">
      <c r="A192" s="238"/>
      <c r="B192" s="238"/>
      <c r="C192" s="238"/>
      <c r="D192" s="238"/>
      <c r="E192" s="238"/>
      <c r="F192" s="180"/>
      <c r="G192" s="180"/>
      <c r="H192" s="180"/>
      <c r="I192" s="180"/>
      <c r="K192" s="241"/>
      <c r="L192" s="241"/>
      <c r="M192" s="241"/>
      <c r="N192" s="445" t="s">
        <v>162</v>
      </c>
      <c r="O192" s="445">
        <v>13</v>
      </c>
      <c r="P192" s="445">
        <v>1997</v>
      </c>
      <c r="Q192" s="445">
        <v>12</v>
      </c>
      <c r="R192" s="445" t="s">
        <v>872</v>
      </c>
      <c r="S192" s="445"/>
      <c r="T192" s="192"/>
      <c r="U192" s="192"/>
      <c r="V192" s="191"/>
      <c r="W192" s="191"/>
    </row>
    <row r="193" spans="1:23" ht="14.25" hidden="1" x14ac:dyDescent="0.2">
      <c r="A193" s="238"/>
      <c r="B193" s="238"/>
      <c r="C193" s="238"/>
      <c r="D193" s="238"/>
      <c r="E193" s="238"/>
      <c r="F193" s="180"/>
      <c r="G193" s="180"/>
      <c r="H193" s="180"/>
      <c r="I193" s="180"/>
      <c r="K193" s="241"/>
      <c r="L193" s="241"/>
      <c r="M193" s="241"/>
      <c r="N193" s="445" t="s">
        <v>873</v>
      </c>
      <c r="O193" s="445">
        <v>11</v>
      </c>
      <c r="P193" s="445" t="s">
        <v>140</v>
      </c>
      <c r="Q193" s="445" t="s">
        <v>140</v>
      </c>
      <c r="R193" s="445" t="s">
        <v>140</v>
      </c>
      <c r="S193" s="445"/>
      <c r="T193" s="192"/>
      <c r="U193" s="192"/>
      <c r="V193" s="191"/>
      <c r="W193" s="191"/>
    </row>
    <row r="194" spans="1:23" ht="14.25" hidden="1" x14ac:dyDescent="0.2">
      <c r="A194" s="238"/>
      <c r="B194" s="238"/>
      <c r="C194" s="238"/>
      <c r="D194" s="238"/>
      <c r="E194" s="238"/>
      <c r="F194" s="180"/>
      <c r="G194" s="180"/>
      <c r="H194" s="180"/>
      <c r="I194" s="180"/>
      <c r="K194" s="241"/>
      <c r="L194" s="241"/>
      <c r="M194" s="241"/>
      <c r="N194" s="445" t="s">
        <v>874</v>
      </c>
      <c r="O194" s="445">
        <v>6</v>
      </c>
      <c r="P194" s="445" t="s">
        <v>140</v>
      </c>
      <c r="Q194" s="445" t="s">
        <v>140</v>
      </c>
      <c r="R194" s="445" t="s">
        <v>140</v>
      </c>
      <c r="S194" s="445"/>
      <c r="T194" s="192"/>
      <c r="U194" s="192"/>
      <c r="V194" s="191"/>
      <c r="W194" s="191"/>
    </row>
    <row r="195" spans="1:23" ht="14.25" hidden="1" x14ac:dyDescent="0.2">
      <c r="A195" s="238"/>
      <c r="B195" s="238"/>
      <c r="C195" s="238"/>
      <c r="D195" s="238"/>
      <c r="E195" s="238"/>
      <c r="F195" s="180"/>
      <c r="G195" s="180"/>
      <c r="H195" s="180"/>
      <c r="I195" s="180"/>
      <c r="K195" s="241"/>
      <c r="L195" s="241"/>
      <c r="M195" s="241"/>
      <c r="N195" s="445" t="s">
        <v>875</v>
      </c>
      <c r="O195" s="445">
        <v>2</v>
      </c>
      <c r="P195" s="445" t="s">
        <v>140</v>
      </c>
      <c r="Q195" s="445" t="s">
        <v>140</v>
      </c>
      <c r="R195" s="445" t="s">
        <v>140</v>
      </c>
      <c r="S195" s="445"/>
      <c r="T195" s="192"/>
      <c r="U195" s="192"/>
      <c r="V195" s="191"/>
      <c r="W195" s="191"/>
    </row>
    <row r="196" spans="1:23" ht="14.25" hidden="1" x14ac:dyDescent="0.2">
      <c r="A196" s="238"/>
      <c r="B196" s="238"/>
      <c r="C196" s="238"/>
      <c r="D196" s="238"/>
      <c r="E196" s="238"/>
      <c r="F196" s="180"/>
      <c r="G196" s="180"/>
      <c r="H196" s="180"/>
      <c r="I196" s="180"/>
      <c r="K196" s="241"/>
      <c r="L196" s="241"/>
      <c r="M196" s="241"/>
      <c r="N196" s="445" t="s">
        <v>29</v>
      </c>
      <c r="O196" s="445">
        <v>5</v>
      </c>
      <c r="P196" s="445">
        <v>2004</v>
      </c>
      <c r="Q196" s="445">
        <v>12</v>
      </c>
      <c r="R196" s="445" t="s">
        <v>876</v>
      </c>
      <c r="S196" s="445"/>
      <c r="T196" s="192"/>
      <c r="U196" s="192"/>
      <c r="V196" s="191"/>
      <c r="W196" s="191"/>
    </row>
    <row r="197" spans="1:23" ht="14.25" hidden="1" x14ac:dyDescent="0.2">
      <c r="A197" s="238"/>
      <c r="B197" s="238"/>
      <c r="C197" s="238"/>
      <c r="D197" s="238"/>
      <c r="E197" s="238"/>
      <c r="F197" s="180"/>
      <c r="G197" s="180"/>
      <c r="H197" s="180"/>
      <c r="I197" s="180"/>
      <c r="K197" s="241"/>
      <c r="L197" s="241"/>
      <c r="M197" s="241"/>
      <c r="N197" s="445" t="s">
        <v>128</v>
      </c>
      <c r="O197" s="445">
        <v>10</v>
      </c>
      <c r="P197" s="445">
        <v>2004</v>
      </c>
      <c r="Q197" s="445">
        <v>12</v>
      </c>
      <c r="R197" s="445" t="s">
        <v>877</v>
      </c>
      <c r="S197" s="445"/>
      <c r="T197" s="192"/>
      <c r="U197" s="192"/>
      <c r="V197" s="191"/>
      <c r="W197" s="191"/>
    </row>
    <row r="198" spans="1:23" ht="14.25" hidden="1" x14ac:dyDescent="0.2">
      <c r="A198" s="238"/>
      <c r="B198" s="238"/>
      <c r="C198" s="238"/>
      <c r="D198" s="238"/>
      <c r="E198" s="238"/>
      <c r="F198" s="180"/>
      <c r="G198" s="180"/>
      <c r="H198" s="180"/>
      <c r="I198" s="180"/>
      <c r="K198" s="241"/>
      <c r="L198" s="241"/>
      <c r="M198" s="241"/>
      <c r="N198" s="445" t="s">
        <v>18</v>
      </c>
      <c r="O198" s="445">
        <v>4</v>
      </c>
      <c r="P198" s="445">
        <v>2004</v>
      </c>
      <c r="Q198" s="445">
        <v>12</v>
      </c>
      <c r="R198" s="445" t="s">
        <v>878</v>
      </c>
      <c r="S198" s="445"/>
      <c r="T198" s="192"/>
      <c r="U198" s="192"/>
      <c r="V198" s="191"/>
      <c r="W198" s="191"/>
    </row>
    <row r="199" spans="1:23" ht="14.25" hidden="1" x14ac:dyDescent="0.2">
      <c r="A199" s="238"/>
      <c r="B199" s="238"/>
      <c r="C199" s="238"/>
      <c r="D199" s="238"/>
      <c r="E199" s="238"/>
      <c r="F199" s="180"/>
      <c r="G199" s="180"/>
      <c r="H199" s="180"/>
      <c r="I199" s="180"/>
      <c r="K199" s="241"/>
      <c r="L199" s="241"/>
      <c r="M199" s="241"/>
      <c r="N199" s="445" t="s">
        <v>879</v>
      </c>
      <c r="O199" s="445">
        <v>13</v>
      </c>
      <c r="P199" s="445" t="s">
        <v>140</v>
      </c>
      <c r="Q199" s="445" t="s">
        <v>140</v>
      </c>
      <c r="R199" s="445" t="s">
        <v>140</v>
      </c>
      <c r="S199" s="445"/>
      <c r="T199" s="192"/>
      <c r="U199" s="192"/>
      <c r="V199" s="191"/>
      <c r="W199" s="191"/>
    </row>
    <row r="200" spans="1:23" ht="14.25" hidden="1" x14ac:dyDescent="0.2">
      <c r="A200" s="238"/>
      <c r="B200" s="238"/>
      <c r="C200" s="238"/>
      <c r="D200" s="238"/>
      <c r="E200" s="238"/>
      <c r="F200" s="180"/>
      <c r="G200" s="180"/>
      <c r="H200" s="180"/>
      <c r="I200" s="180"/>
      <c r="K200" s="241"/>
      <c r="L200" s="241"/>
      <c r="M200" s="241"/>
      <c r="N200" s="445" t="s">
        <v>116</v>
      </c>
      <c r="O200" s="445">
        <v>9</v>
      </c>
      <c r="P200" s="445">
        <v>2015</v>
      </c>
      <c r="Q200" s="445">
        <v>12</v>
      </c>
      <c r="R200" s="445" t="s">
        <v>880</v>
      </c>
      <c r="S200" s="445"/>
      <c r="T200" s="192"/>
      <c r="U200" s="192"/>
      <c r="V200" s="191"/>
      <c r="W200" s="191"/>
    </row>
    <row r="201" spans="1:23" ht="14.25" hidden="1" x14ac:dyDescent="0.2">
      <c r="A201" s="238"/>
      <c r="B201" s="238"/>
      <c r="C201" s="238"/>
      <c r="D201" s="238"/>
      <c r="E201" s="238"/>
      <c r="F201" s="180"/>
      <c r="G201" s="180"/>
      <c r="H201" s="180"/>
      <c r="I201" s="180"/>
      <c r="K201" s="241"/>
      <c r="L201" s="241"/>
      <c r="M201" s="241"/>
      <c r="N201" s="445" t="s">
        <v>881</v>
      </c>
      <c r="O201" s="445">
        <v>4</v>
      </c>
      <c r="P201" s="445" t="s">
        <v>140</v>
      </c>
      <c r="Q201" s="445" t="s">
        <v>140</v>
      </c>
      <c r="R201" s="445" t="s">
        <v>140</v>
      </c>
      <c r="S201" s="445"/>
      <c r="T201" s="192"/>
      <c r="U201" s="192"/>
      <c r="V201" s="191"/>
      <c r="W201" s="191"/>
    </row>
    <row r="202" spans="1:23" ht="14.25" hidden="1" x14ac:dyDescent="0.2">
      <c r="A202" s="238"/>
      <c r="B202" s="238"/>
      <c r="C202" s="238"/>
      <c r="D202" s="238"/>
      <c r="E202" s="238"/>
      <c r="F202" s="180"/>
      <c r="G202" s="180"/>
      <c r="H202" s="180"/>
      <c r="I202" s="180"/>
      <c r="K202" s="241"/>
      <c r="L202" s="241"/>
      <c r="M202" s="241"/>
      <c r="N202" s="445" t="s">
        <v>183</v>
      </c>
      <c r="O202" s="445">
        <v>14</v>
      </c>
      <c r="P202" s="445">
        <v>2015</v>
      </c>
      <c r="Q202" s="445">
        <v>12</v>
      </c>
      <c r="R202" s="445" t="s">
        <v>882</v>
      </c>
      <c r="S202" s="445"/>
      <c r="T202" s="192"/>
      <c r="U202" s="192"/>
      <c r="V202" s="191"/>
      <c r="W202" s="191"/>
    </row>
    <row r="203" spans="1:23" ht="14.25" hidden="1" x14ac:dyDescent="0.2">
      <c r="A203" s="238"/>
      <c r="B203" s="238"/>
      <c r="C203" s="238"/>
      <c r="D203" s="238"/>
      <c r="E203" s="238"/>
      <c r="F203" s="180"/>
      <c r="G203" s="180"/>
      <c r="H203" s="180"/>
      <c r="I203" s="180"/>
      <c r="K203" s="241"/>
      <c r="L203" s="241"/>
      <c r="M203" s="241"/>
      <c r="N203" s="445" t="s">
        <v>883</v>
      </c>
      <c r="O203" s="445">
        <v>13</v>
      </c>
      <c r="P203" s="445" t="s">
        <v>140</v>
      </c>
      <c r="Q203" s="445" t="s">
        <v>140</v>
      </c>
      <c r="R203" s="445" t="s">
        <v>140</v>
      </c>
      <c r="S203" s="445"/>
      <c r="T203" s="192"/>
      <c r="U203" s="192"/>
      <c r="V203" s="191"/>
      <c r="W203" s="191"/>
    </row>
    <row r="204" spans="1:23" ht="14.25" hidden="1" x14ac:dyDescent="0.2">
      <c r="A204" s="238"/>
      <c r="B204" s="238"/>
      <c r="C204" s="238"/>
      <c r="D204" s="238"/>
      <c r="E204" s="238"/>
      <c r="F204" s="180"/>
      <c r="G204" s="180"/>
      <c r="H204" s="180"/>
      <c r="I204" s="180"/>
      <c r="K204" s="241"/>
      <c r="L204" s="241"/>
      <c r="M204" s="241"/>
      <c r="N204" s="445" t="s">
        <v>884</v>
      </c>
      <c r="O204" s="445">
        <v>10</v>
      </c>
      <c r="P204" s="445" t="s">
        <v>140</v>
      </c>
      <c r="Q204" s="445" t="s">
        <v>140</v>
      </c>
      <c r="R204" s="445" t="s">
        <v>140</v>
      </c>
      <c r="S204" s="445"/>
      <c r="T204" s="192"/>
      <c r="U204" s="192"/>
      <c r="V204" s="191"/>
      <c r="W204" s="191"/>
    </row>
    <row r="205" spans="1:23" ht="14.25" hidden="1" x14ac:dyDescent="0.2">
      <c r="A205" s="238"/>
      <c r="B205" s="238"/>
      <c r="C205" s="238"/>
      <c r="D205" s="238"/>
      <c r="E205" s="238"/>
      <c r="F205" s="180"/>
      <c r="G205" s="180"/>
      <c r="H205" s="180"/>
      <c r="I205" s="180"/>
      <c r="K205" s="241"/>
      <c r="L205" s="241"/>
      <c r="M205" s="241"/>
      <c r="N205" s="445" t="s">
        <v>885</v>
      </c>
      <c r="O205" s="445">
        <v>6</v>
      </c>
      <c r="P205" s="445" t="s">
        <v>140</v>
      </c>
      <c r="Q205" s="445" t="s">
        <v>140</v>
      </c>
      <c r="R205" s="445" t="s">
        <v>140</v>
      </c>
      <c r="S205" s="445"/>
      <c r="T205" s="192"/>
      <c r="U205" s="192"/>
      <c r="V205" s="191"/>
      <c r="W205" s="191"/>
    </row>
    <row r="206" spans="1:23" ht="14.25" hidden="1" x14ac:dyDescent="0.2">
      <c r="A206" s="238"/>
      <c r="B206" s="238"/>
      <c r="C206" s="238"/>
      <c r="D206" s="238"/>
      <c r="E206" s="238"/>
      <c r="F206" s="180"/>
      <c r="G206" s="180"/>
      <c r="H206" s="180"/>
      <c r="I206" s="180"/>
      <c r="K206" s="241"/>
      <c r="L206" s="241"/>
      <c r="M206" s="241"/>
      <c r="N206" s="445" t="s">
        <v>886</v>
      </c>
      <c r="O206" s="445">
        <v>14</v>
      </c>
      <c r="P206" s="445" t="s">
        <v>140</v>
      </c>
      <c r="Q206" s="445" t="s">
        <v>140</v>
      </c>
      <c r="R206" s="445" t="s">
        <v>140</v>
      </c>
      <c r="S206" s="445"/>
      <c r="T206" s="192"/>
      <c r="U206" s="192"/>
      <c r="V206" s="191"/>
      <c r="W206" s="191"/>
    </row>
    <row r="207" spans="1:23" ht="14.25" hidden="1" x14ac:dyDescent="0.2">
      <c r="A207" s="238"/>
      <c r="B207" s="238"/>
      <c r="C207" s="238"/>
      <c r="D207" s="238"/>
      <c r="E207" s="238"/>
      <c r="F207" s="180"/>
      <c r="G207" s="180"/>
      <c r="H207" s="180"/>
      <c r="I207" s="180"/>
      <c r="K207" s="241"/>
      <c r="L207" s="241"/>
      <c r="M207" s="241"/>
      <c r="N207" s="445" t="s">
        <v>30</v>
      </c>
      <c r="O207" s="445">
        <v>5</v>
      </c>
      <c r="P207" s="445">
        <v>2015</v>
      </c>
      <c r="Q207" s="445">
        <v>12</v>
      </c>
      <c r="R207" s="445" t="s">
        <v>887</v>
      </c>
      <c r="S207" s="445"/>
      <c r="T207" s="192"/>
      <c r="U207" s="192"/>
      <c r="V207" s="191"/>
      <c r="W207" s="191"/>
    </row>
    <row r="208" spans="1:23" ht="14.25" hidden="1" x14ac:dyDescent="0.2">
      <c r="A208" s="238"/>
      <c r="B208" s="238"/>
      <c r="C208" s="238"/>
      <c r="D208" s="238"/>
      <c r="E208" s="238"/>
      <c r="F208" s="180"/>
      <c r="G208" s="180"/>
      <c r="H208" s="180"/>
      <c r="I208" s="180"/>
      <c r="K208" s="241"/>
      <c r="L208" s="241"/>
      <c r="M208" s="241"/>
      <c r="N208" s="445" t="s">
        <v>888</v>
      </c>
      <c r="O208" s="445">
        <v>5</v>
      </c>
      <c r="P208" s="445" t="s">
        <v>140</v>
      </c>
      <c r="Q208" s="445" t="s">
        <v>140</v>
      </c>
      <c r="R208" s="445" t="s">
        <v>140</v>
      </c>
      <c r="S208" s="445"/>
      <c r="T208" s="192"/>
      <c r="U208" s="192"/>
      <c r="V208" s="191"/>
      <c r="W208" s="191"/>
    </row>
    <row r="209" spans="1:23" ht="14.25" hidden="1" x14ac:dyDescent="0.2">
      <c r="A209" s="238"/>
      <c r="B209" s="238"/>
      <c r="C209" s="238"/>
      <c r="D209" s="238"/>
      <c r="E209" s="238"/>
      <c r="F209" s="180"/>
      <c r="G209" s="180"/>
      <c r="H209" s="180"/>
      <c r="I209" s="180"/>
      <c r="K209" s="241"/>
      <c r="L209" s="241"/>
      <c r="M209" s="241"/>
      <c r="N209" s="445" t="s">
        <v>889</v>
      </c>
      <c r="O209" s="445">
        <v>6</v>
      </c>
      <c r="P209" s="445" t="s">
        <v>140</v>
      </c>
      <c r="Q209" s="445" t="s">
        <v>140</v>
      </c>
      <c r="R209" s="445" t="s">
        <v>140</v>
      </c>
      <c r="S209" s="445"/>
      <c r="T209" s="192"/>
      <c r="U209" s="192"/>
      <c r="V209" s="191"/>
      <c r="W209" s="191"/>
    </row>
    <row r="210" spans="1:23" ht="14.25" hidden="1" x14ac:dyDescent="0.2">
      <c r="A210" s="238"/>
      <c r="B210" s="238"/>
      <c r="C210" s="238"/>
      <c r="D210" s="238"/>
      <c r="E210" s="238"/>
      <c r="F210" s="180"/>
      <c r="G210" s="180"/>
      <c r="H210" s="180"/>
      <c r="I210" s="180"/>
      <c r="K210" s="241"/>
      <c r="L210" s="241"/>
      <c r="M210" s="241"/>
      <c r="N210" s="445" t="s">
        <v>73</v>
      </c>
      <c r="O210" s="445">
        <v>7</v>
      </c>
      <c r="P210" s="445">
        <v>2008</v>
      </c>
      <c r="Q210" s="445">
        <v>12</v>
      </c>
      <c r="R210" s="445" t="s">
        <v>890</v>
      </c>
      <c r="S210" s="445"/>
      <c r="T210" s="192"/>
      <c r="U210" s="192"/>
      <c r="V210" s="191"/>
      <c r="W210" s="191"/>
    </row>
    <row r="211" spans="1:23" ht="14.25" hidden="1" x14ac:dyDescent="0.2">
      <c r="A211" s="238"/>
      <c r="B211" s="238"/>
      <c r="C211" s="238"/>
      <c r="D211" s="238"/>
      <c r="E211" s="238"/>
      <c r="F211" s="180"/>
      <c r="G211" s="180"/>
      <c r="H211" s="180"/>
      <c r="I211" s="180"/>
      <c r="K211" s="241"/>
      <c r="L211" s="241"/>
      <c r="M211" s="241"/>
      <c r="N211" s="445" t="s">
        <v>163</v>
      </c>
      <c r="O211" s="445">
        <v>13</v>
      </c>
      <c r="P211" s="445">
        <v>2002</v>
      </c>
      <c r="Q211" s="445">
        <v>12</v>
      </c>
      <c r="R211" s="445" t="s">
        <v>891</v>
      </c>
      <c r="S211" s="445"/>
      <c r="T211" s="192"/>
      <c r="U211" s="192"/>
      <c r="V211" s="191"/>
      <c r="W211" s="191"/>
    </row>
    <row r="212" spans="1:23" ht="14.25" hidden="1" x14ac:dyDescent="0.2">
      <c r="A212" s="238"/>
      <c r="B212" s="238"/>
      <c r="C212" s="238"/>
      <c r="D212" s="238"/>
      <c r="E212" s="238"/>
      <c r="F212" s="180"/>
      <c r="G212" s="180"/>
      <c r="H212" s="180"/>
      <c r="I212" s="180"/>
      <c r="K212" s="241"/>
      <c r="L212" s="241"/>
      <c r="M212" s="241"/>
      <c r="N212" s="445" t="s">
        <v>892</v>
      </c>
      <c r="O212" s="445">
        <v>7</v>
      </c>
      <c r="P212" s="445" t="s">
        <v>140</v>
      </c>
      <c r="Q212" s="445" t="s">
        <v>140</v>
      </c>
      <c r="R212" s="445" t="s">
        <v>140</v>
      </c>
      <c r="S212" s="445"/>
      <c r="T212" s="192"/>
      <c r="U212" s="192"/>
      <c r="V212" s="191"/>
      <c r="W212" s="191"/>
    </row>
    <row r="213" spans="1:23" ht="14.25" hidden="1" x14ac:dyDescent="0.2">
      <c r="A213" s="238"/>
      <c r="B213" s="238"/>
      <c r="C213" s="238"/>
      <c r="D213" s="238"/>
      <c r="E213" s="238"/>
      <c r="F213" s="180"/>
      <c r="G213" s="180"/>
      <c r="H213" s="180"/>
      <c r="I213" s="180"/>
      <c r="K213" s="241"/>
      <c r="L213" s="241"/>
      <c r="M213" s="241"/>
      <c r="N213" s="445" t="s">
        <v>74</v>
      </c>
      <c r="O213" s="445">
        <v>7</v>
      </c>
      <c r="P213" s="445">
        <v>2017</v>
      </c>
      <c r="Q213" s="445">
        <v>12</v>
      </c>
      <c r="R213" s="445" t="s">
        <v>893</v>
      </c>
      <c r="S213" s="445"/>
      <c r="T213" s="192"/>
      <c r="U213" s="192"/>
      <c r="V213" s="191"/>
      <c r="W213" s="191"/>
    </row>
    <row r="214" spans="1:23" ht="14.25" hidden="1" x14ac:dyDescent="0.2">
      <c r="A214" s="238"/>
      <c r="B214" s="238"/>
      <c r="C214" s="238"/>
      <c r="D214" s="238"/>
      <c r="E214" s="238"/>
      <c r="F214" s="180"/>
      <c r="G214" s="180"/>
      <c r="H214" s="180"/>
      <c r="I214" s="180"/>
      <c r="K214" s="241"/>
      <c r="L214" s="241"/>
      <c r="M214" s="241"/>
      <c r="N214" s="445" t="s">
        <v>101</v>
      </c>
      <c r="O214" s="445">
        <v>8</v>
      </c>
      <c r="P214" s="445">
        <v>2002</v>
      </c>
      <c r="Q214" s="445">
        <v>12</v>
      </c>
      <c r="R214" s="445" t="s">
        <v>894</v>
      </c>
      <c r="S214" s="445"/>
      <c r="T214" s="192"/>
      <c r="U214" s="192"/>
      <c r="V214" s="191"/>
      <c r="W214" s="191"/>
    </row>
    <row r="215" spans="1:23" ht="14.25" hidden="1" x14ac:dyDescent="0.2">
      <c r="A215" s="238"/>
      <c r="B215" s="238"/>
      <c r="C215" s="238"/>
      <c r="D215" s="238"/>
      <c r="E215" s="238"/>
      <c r="F215" s="180"/>
      <c r="G215" s="180"/>
      <c r="H215" s="180"/>
      <c r="I215" s="180"/>
      <c r="K215" s="241"/>
      <c r="L215" s="241"/>
      <c r="M215" s="241"/>
      <c r="N215" s="445" t="s">
        <v>895</v>
      </c>
      <c r="O215" s="445">
        <v>7</v>
      </c>
      <c r="P215" s="445" t="s">
        <v>140</v>
      </c>
      <c r="Q215" s="445" t="s">
        <v>140</v>
      </c>
      <c r="R215" s="445" t="s">
        <v>140</v>
      </c>
      <c r="S215" s="445"/>
      <c r="T215" s="192"/>
      <c r="U215" s="192"/>
      <c r="V215" s="191"/>
      <c r="W215" s="191"/>
    </row>
    <row r="216" spans="1:23" ht="14.25" hidden="1" x14ac:dyDescent="0.2">
      <c r="A216" s="238"/>
      <c r="B216" s="238"/>
      <c r="C216" s="238"/>
      <c r="D216" s="238"/>
      <c r="E216" s="238"/>
      <c r="F216" s="180"/>
      <c r="G216" s="180"/>
      <c r="H216" s="180"/>
      <c r="I216" s="180"/>
      <c r="K216" s="241"/>
      <c r="L216" s="241"/>
      <c r="M216" s="241"/>
      <c r="N216" s="445" t="s">
        <v>102</v>
      </c>
      <c r="O216" s="445">
        <v>8</v>
      </c>
      <c r="P216" s="445">
        <v>2004</v>
      </c>
      <c r="Q216" s="445">
        <v>12</v>
      </c>
      <c r="R216" s="445" t="s">
        <v>896</v>
      </c>
      <c r="S216" s="445"/>
      <c r="T216" s="192"/>
      <c r="U216" s="192"/>
      <c r="V216" s="191"/>
      <c r="W216" s="191"/>
    </row>
    <row r="217" spans="1:23" ht="14.25" hidden="1" x14ac:dyDescent="0.2">
      <c r="A217" s="238"/>
      <c r="B217" s="238"/>
      <c r="C217" s="238"/>
      <c r="D217" s="238"/>
      <c r="E217" s="238"/>
      <c r="F217" s="180"/>
      <c r="G217" s="180"/>
      <c r="H217" s="180"/>
      <c r="I217" s="180"/>
      <c r="K217" s="241"/>
      <c r="L217" s="241"/>
      <c r="M217" s="241"/>
      <c r="N217" s="446" t="s">
        <v>164</v>
      </c>
      <c r="O217" s="446">
        <v>13</v>
      </c>
      <c r="P217" s="445">
        <v>2009</v>
      </c>
      <c r="Q217" s="445">
        <v>12</v>
      </c>
      <c r="R217" s="445" t="s">
        <v>897</v>
      </c>
      <c r="S217" s="445"/>
      <c r="T217" s="192"/>
      <c r="U217" s="192"/>
      <c r="V217" s="191"/>
      <c r="W217" s="191"/>
    </row>
    <row r="218" spans="1:23" ht="14.25" hidden="1" x14ac:dyDescent="0.2">
      <c r="A218" s="238"/>
      <c r="B218" s="238"/>
      <c r="C218" s="238"/>
      <c r="D218" s="238"/>
      <c r="E218" s="238"/>
      <c r="F218" s="180"/>
      <c r="G218" s="180"/>
      <c r="H218" s="180"/>
      <c r="I218" s="180"/>
      <c r="K218" s="241"/>
      <c r="L218" s="241"/>
      <c r="M218" s="241"/>
      <c r="N218" s="445" t="s">
        <v>165</v>
      </c>
      <c r="O218" s="445">
        <v>13</v>
      </c>
      <c r="P218" s="445">
        <v>2002</v>
      </c>
      <c r="Q218" s="445">
        <v>12</v>
      </c>
      <c r="R218" s="445" t="s">
        <v>898</v>
      </c>
      <c r="S218" s="445"/>
      <c r="T218" s="192"/>
      <c r="U218" s="192"/>
      <c r="V218" s="191"/>
      <c r="W218" s="191"/>
    </row>
    <row r="219" spans="1:23" ht="14.25" hidden="1" x14ac:dyDescent="0.2">
      <c r="A219" s="238"/>
      <c r="B219" s="238"/>
      <c r="C219" s="238"/>
      <c r="D219" s="238"/>
      <c r="E219" s="238"/>
      <c r="F219" s="180"/>
      <c r="G219" s="180"/>
      <c r="H219" s="180"/>
      <c r="I219" s="180"/>
      <c r="K219" s="241"/>
      <c r="L219" s="241"/>
      <c r="M219" s="241"/>
      <c r="N219" s="445" t="s">
        <v>49</v>
      </c>
      <c r="O219" s="445">
        <v>6</v>
      </c>
      <c r="P219" s="445">
        <v>2018</v>
      </c>
      <c r="Q219" s="445">
        <v>12</v>
      </c>
      <c r="R219" s="445" t="s">
        <v>899</v>
      </c>
      <c r="S219" s="445"/>
      <c r="T219" s="192"/>
      <c r="U219" s="192"/>
      <c r="V219" s="191"/>
      <c r="W219" s="191"/>
    </row>
    <row r="220" spans="1:23" ht="14.25" hidden="1" x14ac:dyDescent="0.2">
      <c r="A220" s="238"/>
      <c r="B220" s="238"/>
      <c r="C220" s="238"/>
      <c r="D220" s="238"/>
      <c r="E220" s="238"/>
      <c r="F220" s="180"/>
      <c r="G220" s="180"/>
      <c r="H220" s="180"/>
      <c r="I220" s="180"/>
      <c r="K220" s="241"/>
      <c r="L220" s="241"/>
      <c r="M220" s="241"/>
      <c r="N220" s="445" t="s">
        <v>900</v>
      </c>
      <c r="O220" s="445">
        <v>9</v>
      </c>
      <c r="P220" s="445" t="s">
        <v>140</v>
      </c>
      <c r="Q220" s="445" t="s">
        <v>140</v>
      </c>
      <c r="R220" s="445" t="s">
        <v>140</v>
      </c>
      <c r="S220" s="445"/>
      <c r="T220" s="192"/>
      <c r="U220" s="192"/>
      <c r="V220" s="191"/>
      <c r="W220" s="191"/>
    </row>
    <row r="221" spans="1:23" ht="14.25" hidden="1" x14ac:dyDescent="0.2">
      <c r="A221" s="238"/>
      <c r="B221" s="238"/>
      <c r="C221" s="238"/>
      <c r="D221" s="238"/>
      <c r="E221" s="238"/>
      <c r="F221" s="180"/>
      <c r="G221" s="180"/>
      <c r="H221" s="180"/>
      <c r="I221" s="180"/>
      <c r="K221" s="241"/>
      <c r="L221" s="241"/>
      <c r="M221" s="241"/>
      <c r="N221" s="445" t="s">
        <v>901</v>
      </c>
      <c r="O221" s="445">
        <v>5</v>
      </c>
      <c r="P221" s="445" t="s">
        <v>140</v>
      </c>
      <c r="Q221" s="445" t="s">
        <v>140</v>
      </c>
      <c r="R221" s="445" t="s">
        <v>140</v>
      </c>
      <c r="S221" s="445"/>
      <c r="T221" s="192"/>
      <c r="U221" s="192"/>
      <c r="V221" s="191"/>
      <c r="W221" s="191"/>
    </row>
    <row r="222" spans="1:23" ht="14.25" hidden="1" x14ac:dyDescent="0.2">
      <c r="A222" s="238"/>
      <c r="B222" s="238"/>
      <c r="C222" s="238"/>
      <c r="D222" s="238"/>
      <c r="E222" s="238"/>
      <c r="F222" s="180"/>
      <c r="G222" s="180"/>
      <c r="H222" s="180"/>
      <c r="I222" s="180"/>
      <c r="K222" s="241"/>
      <c r="L222" s="241"/>
      <c r="M222" s="241"/>
      <c r="N222" s="445" t="s">
        <v>50</v>
      </c>
      <c r="O222" s="445">
        <v>6</v>
      </c>
      <c r="P222" s="445">
        <v>2015</v>
      </c>
      <c r="Q222" s="445">
        <v>12</v>
      </c>
      <c r="R222" s="445" t="s">
        <v>902</v>
      </c>
      <c r="S222" s="445"/>
      <c r="T222" s="192"/>
      <c r="U222" s="192"/>
      <c r="V222" s="191"/>
      <c r="W222" s="191"/>
    </row>
    <row r="223" spans="1:23" ht="14.25" hidden="1" x14ac:dyDescent="0.2">
      <c r="A223" s="238"/>
      <c r="B223" s="238"/>
      <c r="C223" s="238"/>
      <c r="D223" s="238"/>
      <c r="E223" s="238"/>
      <c r="F223" s="180"/>
      <c r="G223" s="180"/>
      <c r="H223" s="180"/>
      <c r="I223" s="180"/>
      <c r="K223" s="241"/>
      <c r="L223" s="241"/>
      <c r="M223" s="241"/>
      <c r="N223" s="445" t="s">
        <v>903</v>
      </c>
      <c r="O223" s="445">
        <v>1</v>
      </c>
      <c r="P223" s="445" t="s">
        <v>140</v>
      </c>
      <c r="Q223" s="445" t="s">
        <v>140</v>
      </c>
      <c r="R223" s="445" t="s">
        <v>140</v>
      </c>
      <c r="S223" s="445"/>
      <c r="T223" s="192"/>
      <c r="U223" s="192"/>
      <c r="V223" s="191"/>
      <c r="W223" s="191"/>
    </row>
    <row r="224" spans="1:23" ht="14.25" hidden="1" x14ac:dyDescent="0.2">
      <c r="A224" s="238"/>
      <c r="B224" s="238"/>
      <c r="C224" s="238"/>
      <c r="D224" s="238"/>
      <c r="E224" s="238"/>
      <c r="F224" s="180"/>
      <c r="G224" s="180"/>
      <c r="H224" s="180"/>
      <c r="I224" s="180"/>
      <c r="K224" s="241"/>
      <c r="L224" s="241"/>
      <c r="M224" s="241"/>
      <c r="N224" s="445" t="s">
        <v>51</v>
      </c>
      <c r="O224" s="445">
        <v>6</v>
      </c>
      <c r="P224" s="445">
        <v>2010</v>
      </c>
      <c r="Q224" s="445">
        <v>12</v>
      </c>
      <c r="R224" s="445" t="s">
        <v>904</v>
      </c>
      <c r="S224" s="445"/>
      <c r="T224" s="192"/>
      <c r="U224" s="192"/>
      <c r="V224" s="191"/>
      <c r="W224" s="191"/>
    </row>
    <row r="225" spans="1:23" ht="14.25" hidden="1" x14ac:dyDescent="0.2">
      <c r="A225" s="238"/>
      <c r="B225" s="238"/>
      <c r="C225" s="238"/>
      <c r="D225" s="238"/>
      <c r="E225" s="238"/>
      <c r="F225" s="180"/>
      <c r="G225" s="180"/>
      <c r="H225" s="180"/>
      <c r="I225" s="180"/>
      <c r="K225" s="241"/>
      <c r="L225" s="241"/>
      <c r="M225" s="241"/>
      <c r="N225" s="445" t="s">
        <v>905</v>
      </c>
      <c r="O225" s="445">
        <v>6</v>
      </c>
      <c r="P225" s="445" t="s">
        <v>140</v>
      </c>
      <c r="Q225" s="445" t="s">
        <v>140</v>
      </c>
      <c r="R225" s="445" t="s">
        <v>140</v>
      </c>
      <c r="S225" s="445"/>
      <c r="T225" s="192"/>
      <c r="U225" s="192"/>
      <c r="V225" s="191"/>
      <c r="W225" s="191"/>
    </row>
    <row r="226" spans="1:23" ht="14.25" hidden="1" x14ac:dyDescent="0.2">
      <c r="A226" s="238"/>
      <c r="B226" s="238"/>
      <c r="C226" s="238"/>
      <c r="D226" s="238"/>
      <c r="E226" s="238"/>
      <c r="F226" s="180"/>
      <c r="G226" s="180"/>
      <c r="H226" s="180"/>
      <c r="I226" s="180"/>
      <c r="K226" s="241"/>
      <c r="L226" s="241"/>
      <c r="M226" s="241"/>
      <c r="N226" s="445" t="s">
        <v>906</v>
      </c>
      <c r="O226" s="445">
        <v>8</v>
      </c>
      <c r="P226" s="445" t="s">
        <v>140</v>
      </c>
      <c r="Q226" s="445" t="s">
        <v>140</v>
      </c>
      <c r="R226" s="445" t="s">
        <v>140</v>
      </c>
      <c r="S226" s="445"/>
      <c r="T226" s="192"/>
      <c r="U226" s="192"/>
      <c r="V226" s="191"/>
      <c r="W226" s="191"/>
    </row>
    <row r="227" spans="1:23" ht="14.25" hidden="1" x14ac:dyDescent="0.2">
      <c r="A227" s="238"/>
      <c r="B227" s="238"/>
      <c r="C227" s="238"/>
      <c r="D227" s="238"/>
      <c r="E227" s="238"/>
      <c r="F227" s="180"/>
      <c r="G227" s="180"/>
      <c r="H227" s="180"/>
      <c r="I227" s="180"/>
      <c r="K227" s="241"/>
      <c r="L227" s="241"/>
      <c r="M227" s="241"/>
      <c r="N227" s="445" t="s">
        <v>166</v>
      </c>
      <c r="O227" s="445">
        <v>13</v>
      </c>
      <c r="P227" s="445">
        <v>2015</v>
      </c>
      <c r="Q227" s="445">
        <v>12</v>
      </c>
      <c r="R227" s="445" t="s">
        <v>907</v>
      </c>
      <c r="S227" s="445"/>
      <c r="T227" s="192"/>
      <c r="U227" s="192"/>
      <c r="V227" s="191"/>
      <c r="W227" s="191"/>
    </row>
    <row r="228" spans="1:23" ht="14.25" hidden="1" x14ac:dyDescent="0.2">
      <c r="A228" s="238"/>
      <c r="B228" s="238"/>
      <c r="C228" s="238"/>
      <c r="D228" s="238"/>
      <c r="E228" s="238"/>
      <c r="F228" s="180"/>
      <c r="G228" s="180"/>
      <c r="H228" s="180"/>
      <c r="I228" s="180"/>
      <c r="K228" s="241"/>
      <c r="L228" s="241"/>
      <c r="M228" s="241"/>
      <c r="N228" s="445" t="s">
        <v>117</v>
      </c>
      <c r="O228" s="445">
        <v>9</v>
      </c>
      <c r="P228" s="445">
        <v>2015</v>
      </c>
      <c r="Q228" s="445">
        <v>12</v>
      </c>
      <c r="R228" s="445" t="s">
        <v>908</v>
      </c>
      <c r="S228" s="445"/>
      <c r="T228" s="192"/>
      <c r="U228" s="192"/>
      <c r="V228" s="191"/>
      <c r="W228" s="191"/>
    </row>
    <row r="229" spans="1:23" ht="14.25" hidden="1" x14ac:dyDescent="0.2">
      <c r="A229" s="238"/>
      <c r="B229" s="238"/>
      <c r="C229" s="238"/>
      <c r="D229" s="238"/>
      <c r="E229" s="238"/>
      <c r="F229" s="180"/>
      <c r="G229" s="180"/>
      <c r="H229" s="180"/>
      <c r="I229" s="180"/>
      <c r="K229" s="241"/>
      <c r="L229" s="241"/>
      <c r="M229" s="241"/>
      <c r="N229" s="445" t="s">
        <v>52</v>
      </c>
      <c r="O229" s="445">
        <v>6</v>
      </c>
      <c r="P229" s="445">
        <v>2002</v>
      </c>
      <c r="Q229" s="445">
        <v>12</v>
      </c>
      <c r="R229" s="445" t="s">
        <v>909</v>
      </c>
      <c r="S229" s="445"/>
      <c r="T229" s="192"/>
      <c r="U229" s="192"/>
      <c r="V229" s="191"/>
      <c r="W229" s="191"/>
    </row>
    <row r="230" spans="1:23" ht="14.25" hidden="1" x14ac:dyDescent="0.2">
      <c r="A230" s="238"/>
      <c r="B230" s="238"/>
      <c r="C230" s="238"/>
      <c r="D230" s="238"/>
      <c r="E230" s="238"/>
      <c r="F230" s="180"/>
      <c r="G230" s="180"/>
      <c r="H230" s="180"/>
      <c r="I230" s="180"/>
      <c r="K230" s="241"/>
      <c r="L230" s="241"/>
      <c r="M230" s="241"/>
      <c r="N230" s="445" t="s">
        <v>910</v>
      </c>
      <c r="O230" s="445">
        <v>8</v>
      </c>
      <c r="P230" s="445" t="s">
        <v>140</v>
      </c>
      <c r="Q230" s="445" t="s">
        <v>140</v>
      </c>
      <c r="R230" s="445" t="s">
        <v>140</v>
      </c>
      <c r="S230" s="445"/>
      <c r="T230" s="192"/>
      <c r="U230" s="192"/>
      <c r="V230" s="191"/>
      <c r="W230" s="191"/>
    </row>
    <row r="231" spans="1:23" ht="14.25" hidden="1" x14ac:dyDescent="0.2">
      <c r="A231" s="238"/>
      <c r="B231" s="238"/>
      <c r="C231" s="238"/>
      <c r="D231" s="238"/>
      <c r="E231" s="238"/>
      <c r="F231" s="180"/>
      <c r="G231" s="180"/>
      <c r="H231" s="180"/>
      <c r="I231" s="180"/>
      <c r="K231" s="241"/>
      <c r="L231" s="241"/>
      <c r="M231" s="241"/>
      <c r="N231" s="445" t="s">
        <v>135</v>
      </c>
      <c r="O231" s="445">
        <v>12</v>
      </c>
      <c r="P231" s="445">
        <v>2015</v>
      </c>
      <c r="Q231" s="445">
        <v>12</v>
      </c>
      <c r="R231" s="445" t="s">
        <v>911</v>
      </c>
      <c r="S231" s="445"/>
      <c r="T231" s="192"/>
      <c r="U231" s="192"/>
      <c r="V231" s="191"/>
      <c r="W231" s="191"/>
    </row>
    <row r="232" spans="1:23" ht="14.25" hidden="1" x14ac:dyDescent="0.2">
      <c r="A232" s="238"/>
      <c r="B232" s="238"/>
      <c r="C232" s="238"/>
      <c r="D232" s="238"/>
      <c r="E232" s="238"/>
      <c r="F232" s="180"/>
      <c r="G232" s="180"/>
      <c r="H232" s="180"/>
      <c r="I232" s="180"/>
      <c r="K232" s="241"/>
      <c r="L232" s="241"/>
      <c r="M232" s="241"/>
      <c r="N232" s="445" t="s">
        <v>5</v>
      </c>
      <c r="O232" s="445">
        <v>1</v>
      </c>
      <c r="P232" s="445">
        <v>2015</v>
      </c>
      <c r="Q232" s="445">
        <v>12</v>
      </c>
      <c r="R232" s="445" t="s">
        <v>677</v>
      </c>
      <c r="S232" s="445"/>
      <c r="T232" s="192"/>
      <c r="U232" s="192"/>
      <c r="V232" s="191"/>
      <c r="W232" s="191"/>
    </row>
    <row r="233" spans="1:23" ht="14.25" hidden="1" x14ac:dyDescent="0.2">
      <c r="A233" s="238"/>
      <c r="B233" s="238"/>
      <c r="C233" s="238"/>
      <c r="D233" s="238"/>
      <c r="E233" s="238"/>
      <c r="F233" s="180"/>
      <c r="G233" s="180"/>
      <c r="H233" s="180"/>
      <c r="I233" s="180"/>
      <c r="K233" s="241"/>
      <c r="L233" s="241"/>
      <c r="M233" s="241"/>
      <c r="N233" s="445" t="s">
        <v>912</v>
      </c>
      <c r="O233" s="445">
        <v>12</v>
      </c>
      <c r="P233" s="445" t="s">
        <v>140</v>
      </c>
      <c r="Q233" s="445" t="s">
        <v>140</v>
      </c>
      <c r="R233" s="445" t="s">
        <v>140</v>
      </c>
      <c r="S233" s="445"/>
      <c r="T233" s="192"/>
      <c r="U233" s="192"/>
      <c r="V233" s="191"/>
      <c r="W233" s="191"/>
    </row>
    <row r="234" spans="1:23" ht="14.25" hidden="1" x14ac:dyDescent="0.2">
      <c r="A234" s="238"/>
      <c r="B234" s="238"/>
      <c r="C234" s="238"/>
      <c r="D234" s="238"/>
      <c r="E234" s="238"/>
      <c r="F234" s="180"/>
      <c r="G234" s="180"/>
      <c r="H234" s="180"/>
      <c r="I234" s="180"/>
      <c r="K234" s="241"/>
      <c r="L234" s="241"/>
      <c r="M234" s="241"/>
      <c r="N234" s="445" t="s">
        <v>167</v>
      </c>
      <c r="O234" s="445">
        <v>13</v>
      </c>
      <c r="P234" s="445">
        <v>2015</v>
      </c>
      <c r="Q234" s="445">
        <v>12</v>
      </c>
      <c r="R234" s="445" t="s">
        <v>913</v>
      </c>
      <c r="S234" s="445"/>
      <c r="T234" s="192"/>
      <c r="U234" s="192"/>
      <c r="V234" s="191"/>
      <c r="W234" s="191"/>
    </row>
    <row r="235" spans="1:23" ht="14.25" hidden="1" x14ac:dyDescent="0.2">
      <c r="A235" s="238"/>
      <c r="B235" s="238"/>
      <c r="C235" s="238"/>
      <c r="D235" s="238"/>
      <c r="E235" s="238"/>
      <c r="F235" s="180"/>
      <c r="G235" s="180"/>
      <c r="H235" s="180"/>
      <c r="I235" s="180"/>
      <c r="K235" s="241"/>
      <c r="L235" s="241"/>
      <c r="M235" s="241"/>
      <c r="N235" s="445" t="s">
        <v>601</v>
      </c>
      <c r="O235" s="445">
        <v>5</v>
      </c>
      <c r="P235" s="445">
        <v>2019</v>
      </c>
      <c r="Q235" s="445">
        <v>12</v>
      </c>
      <c r="R235" s="445" t="s">
        <v>914</v>
      </c>
      <c r="S235" s="445"/>
      <c r="T235" s="192"/>
      <c r="U235" s="192"/>
      <c r="V235" s="191"/>
      <c r="W235" s="191"/>
    </row>
    <row r="236" spans="1:23" ht="14.25" hidden="1" x14ac:dyDescent="0.2">
      <c r="A236" s="238"/>
      <c r="B236" s="238"/>
      <c r="C236" s="238"/>
      <c r="D236" s="238"/>
      <c r="E236" s="238"/>
      <c r="F236" s="180"/>
      <c r="G236" s="180"/>
      <c r="H236" s="180"/>
      <c r="I236" s="180"/>
      <c r="K236" s="241"/>
      <c r="L236" s="241"/>
      <c r="M236" s="241"/>
      <c r="N236" s="445" t="s">
        <v>609</v>
      </c>
      <c r="O236" s="445">
        <v>9</v>
      </c>
      <c r="P236" s="445">
        <v>2019</v>
      </c>
      <c r="Q236" s="445">
        <v>12</v>
      </c>
      <c r="R236" s="445" t="s">
        <v>915</v>
      </c>
      <c r="S236" s="445"/>
      <c r="T236" s="192"/>
      <c r="U236" s="192"/>
      <c r="V236" s="191"/>
      <c r="W236" s="191"/>
    </row>
    <row r="237" spans="1:23" ht="14.25" hidden="1" x14ac:dyDescent="0.2">
      <c r="A237" s="238"/>
      <c r="B237" s="238"/>
      <c r="C237" s="238"/>
      <c r="D237" s="238"/>
      <c r="E237" s="238"/>
      <c r="F237" s="180"/>
      <c r="G237" s="180"/>
      <c r="H237" s="180"/>
      <c r="I237" s="180"/>
      <c r="K237" s="241"/>
      <c r="L237" s="241"/>
      <c r="M237" s="241"/>
      <c r="N237" s="445" t="s">
        <v>168</v>
      </c>
      <c r="O237" s="445">
        <v>13</v>
      </c>
      <c r="P237" s="445">
        <v>1995</v>
      </c>
      <c r="Q237" s="445">
        <v>12</v>
      </c>
      <c r="R237" s="445" t="s">
        <v>916</v>
      </c>
      <c r="S237" s="445"/>
      <c r="T237" s="192"/>
      <c r="U237" s="192"/>
      <c r="V237" s="191"/>
      <c r="W237" s="191"/>
    </row>
    <row r="238" spans="1:23" ht="14.25" hidden="1" x14ac:dyDescent="0.2">
      <c r="A238" s="238"/>
      <c r="B238" s="238"/>
      <c r="C238" s="238"/>
      <c r="D238" s="238"/>
      <c r="E238" s="238"/>
      <c r="F238" s="180"/>
      <c r="G238" s="180"/>
      <c r="H238" s="180"/>
      <c r="I238" s="180"/>
      <c r="K238" s="241"/>
      <c r="L238" s="241"/>
      <c r="M238" s="241"/>
      <c r="N238" s="445" t="s">
        <v>170</v>
      </c>
      <c r="O238" s="445">
        <v>13</v>
      </c>
      <c r="P238" s="445">
        <v>1999</v>
      </c>
      <c r="Q238" s="445">
        <v>12</v>
      </c>
      <c r="R238" s="445" t="s">
        <v>917</v>
      </c>
      <c r="S238" s="445"/>
      <c r="T238" s="192"/>
      <c r="U238" s="192"/>
      <c r="V238" s="191"/>
      <c r="W238" s="191"/>
    </row>
    <row r="239" spans="1:23" ht="14.25" hidden="1" x14ac:dyDescent="0.2">
      <c r="A239" s="238"/>
      <c r="B239" s="238"/>
      <c r="C239" s="238"/>
      <c r="D239" s="238"/>
      <c r="E239" s="238"/>
      <c r="F239" s="180"/>
      <c r="G239" s="180"/>
      <c r="H239" s="180"/>
      <c r="I239" s="180"/>
      <c r="K239" s="241"/>
      <c r="L239" s="241"/>
      <c r="M239" s="241"/>
      <c r="N239" s="445" t="s">
        <v>169</v>
      </c>
      <c r="O239" s="445">
        <v>13</v>
      </c>
      <c r="P239" s="445">
        <v>1999</v>
      </c>
      <c r="Q239" s="445">
        <v>12</v>
      </c>
      <c r="R239" s="445" t="s">
        <v>918</v>
      </c>
      <c r="S239" s="445"/>
      <c r="T239" s="192"/>
      <c r="U239" s="192"/>
      <c r="V239" s="191"/>
      <c r="W239" s="191"/>
    </row>
    <row r="240" spans="1:23" ht="14.25" hidden="1" x14ac:dyDescent="0.2">
      <c r="A240" s="238"/>
      <c r="B240" s="238"/>
      <c r="C240" s="238"/>
      <c r="D240" s="238"/>
      <c r="E240" s="238"/>
      <c r="F240" s="180"/>
      <c r="G240" s="180"/>
      <c r="H240" s="180"/>
      <c r="I240" s="180"/>
      <c r="K240" s="241"/>
      <c r="L240" s="241"/>
      <c r="M240" s="241"/>
      <c r="N240" s="445" t="s">
        <v>129</v>
      </c>
      <c r="O240" s="445">
        <v>10</v>
      </c>
      <c r="P240" s="445">
        <v>2002</v>
      </c>
      <c r="Q240" s="445">
        <v>12</v>
      </c>
      <c r="R240" s="445" t="s">
        <v>919</v>
      </c>
      <c r="S240" s="445"/>
      <c r="T240" s="192"/>
      <c r="U240" s="192"/>
      <c r="V240" s="191"/>
      <c r="W240" s="191"/>
    </row>
    <row r="241" spans="1:23" ht="14.25" hidden="1" x14ac:dyDescent="0.2">
      <c r="A241" s="238"/>
      <c r="B241" s="238"/>
      <c r="C241" s="238"/>
      <c r="D241" s="238"/>
      <c r="E241" s="238"/>
      <c r="F241" s="180"/>
      <c r="G241" s="180"/>
      <c r="H241" s="180"/>
      <c r="I241" s="180"/>
      <c r="K241" s="241"/>
      <c r="L241" s="241"/>
      <c r="M241" s="241"/>
      <c r="N241" s="445" t="s">
        <v>920</v>
      </c>
      <c r="O241" s="445">
        <v>10</v>
      </c>
      <c r="P241" s="445" t="s">
        <v>140</v>
      </c>
      <c r="Q241" s="445" t="s">
        <v>140</v>
      </c>
      <c r="R241" s="445" t="s">
        <v>140</v>
      </c>
      <c r="S241" s="445"/>
      <c r="T241" s="192"/>
      <c r="U241" s="192"/>
      <c r="V241" s="191"/>
      <c r="W241" s="191"/>
    </row>
    <row r="242" spans="1:23" ht="14.25" hidden="1" x14ac:dyDescent="0.2">
      <c r="A242" s="238"/>
      <c r="B242" s="238"/>
      <c r="C242" s="238"/>
      <c r="D242" s="238"/>
      <c r="E242" s="238"/>
      <c r="F242" s="180"/>
      <c r="G242" s="180"/>
      <c r="H242" s="180"/>
      <c r="I242" s="180"/>
      <c r="K242" s="241"/>
      <c r="L242" s="241"/>
      <c r="M242" s="241"/>
      <c r="N242" s="445" t="s">
        <v>921</v>
      </c>
      <c r="O242" s="445">
        <v>10</v>
      </c>
      <c r="P242" s="445" t="s">
        <v>140</v>
      </c>
      <c r="Q242" s="445" t="s">
        <v>140</v>
      </c>
      <c r="R242" s="445" t="s">
        <v>140</v>
      </c>
      <c r="S242" s="445"/>
      <c r="T242" s="192"/>
      <c r="U242" s="192"/>
      <c r="V242" s="191"/>
      <c r="W242" s="191"/>
    </row>
    <row r="243" spans="1:23" ht="14.25" hidden="1" x14ac:dyDescent="0.2">
      <c r="A243" s="238"/>
      <c r="B243" s="238"/>
      <c r="C243" s="238"/>
      <c r="D243" s="238"/>
      <c r="E243" s="238"/>
      <c r="F243" s="180"/>
      <c r="G243" s="180"/>
      <c r="H243" s="180"/>
      <c r="I243" s="180"/>
      <c r="K243" s="241"/>
      <c r="L243" s="241"/>
      <c r="M243" s="241"/>
      <c r="N243" s="445" t="s">
        <v>53</v>
      </c>
      <c r="O243" s="445">
        <v>6</v>
      </c>
      <c r="P243" s="445">
        <v>2017</v>
      </c>
      <c r="Q243" s="445">
        <v>12</v>
      </c>
      <c r="R243" s="445" t="s">
        <v>922</v>
      </c>
      <c r="S243" s="445"/>
      <c r="T243" s="192"/>
      <c r="U243" s="192"/>
      <c r="V243" s="191"/>
      <c r="W243" s="191"/>
    </row>
    <row r="244" spans="1:23" ht="14.25" hidden="1" x14ac:dyDescent="0.2">
      <c r="A244" s="238"/>
      <c r="B244" s="238"/>
      <c r="C244" s="238"/>
      <c r="D244" s="238"/>
      <c r="E244" s="238"/>
      <c r="F244" s="180"/>
      <c r="G244" s="180"/>
      <c r="H244" s="180"/>
      <c r="I244" s="180"/>
      <c r="K244" s="241"/>
      <c r="L244" s="241"/>
      <c r="M244" s="241"/>
      <c r="N244" s="445" t="s">
        <v>923</v>
      </c>
      <c r="O244" s="445">
        <v>4</v>
      </c>
      <c r="P244" s="445" t="s">
        <v>140</v>
      </c>
      <c r="Q244" s="445" t="s">
        <v>140</v>
      </c>
      <c r="R244" s="445" t="s">
        <v>140</v>
      </c>
      <c r="S244" s="445"/>
      <c r="T244" s="192"/>
      <c r="U244" s="192"/>
      <c r="V244" s="191"/>
      <c r="W244" s="191"/>
    </row>
    <row r="245" spans="1:23" ht="14.25" hidden="1" x14ac:dyDescent="0.2">
      <c r="A245" s="238"/>
      <c r="B245" s="238"/>
      <c r="C245" s="238"/>
      <c r="D245" s="238"/>
      <c r="E245" s="238"/>
      <c r="F245" s="180"/>
      <c r="G245" s="180"/>
      <c r="H245" s="180"/>
      <c r="I245" s="180"/>
      <c r="K245" s="241"/>
      <c r="L245" s="241"/>
      <c r="M245" s="241"/>
      <c r="N245" s="445" t="s">
        <v>136</v>
      </c>
      <c r="O245" s="445">
        <v>12</v>
      </c>
      <c r="P245" s="445">
        <v>1999</v>
      </c>
      <c r="Q245" s="445">
        <v>12</v>
      </c>
      <c r="R245" s="445" t="s">
        <v>924</v>
      </c>
      <c r="S245" s="445"/>
      <c r="T245" s="192"/>
      <c r="U245" s="192"/>
      <c r="V245" s="191"/>
      <c r="W245" s="191"/>
    </row>
    <row r="246" spans="1:23" ht="14.25" hidden="1" x14ac:dyDescent="0.2">
      <c r="A246" s="238"/>
      <c r="B246" s="238"/>
      <c r="C246" s="238"/>
      <c r="D246" s="238"/>
      <c r="E246" s="238"/>
      <c r="F246" s="180"/>
      <c r="G246" s="180"/>
      <c r="H246" s="180"/>
      <c r="I246" s="180"/>
      <c r="K246" s="241"/>
      <c r="L246" s="241"/>
      <c r="M246" s="241"/>
      <c r="N246" s="445" t="s">
        <v>925</v>
      </c>
      <c r="O246" s="445">
        <v>10</v>
      </c>
      <c r="P246" s="445" t="s">
        <v>140</v>
      </c>
      <c r="Q246" s="445" t="s">
        <v>140</v>
      </c>
      <c r="R246" s="445" t="s">
        <v>140</v>
      </c>
      <c r="S246" s="445"/>
      <c r="T246" s="192"/>
      <c r="U246" s="192"/>
      <c r="V246" s="191"/>
      <c r="W246" s="191"/>
    </row>
    <row r="247" spans="1:23" ht="14.25" hidden="1" x14ac:dyDescent="0.2">
      <c r="A247" s="238"/>
      <c r="B247" s="238"/>
      <c r="C247" s="238"/>
      <c r="D247" s="238"/>
      <c r="E247" s="238"/>
      <c r="F247" s="180"/>
      <c r="G247" s="180"/>
      <c r="H247" s="180"/>
      <c r="I247" s="180"/>
      <c r="K247" s="241"/>
      <c r="L247" s="241"/>
      <c r="M247" s="241"/>
      <c r="N247" s="445" t="s">
        <v>926</v>
      </c>
      <c r="O247" s="445">
        <v>9</v>
      </c>
      <c r="P247" s="445" t="s">
        <v>140</v>
      </c>
      <c r="Q247" s="445" t="s">
        <v>140</v>
      </c>
      <c r="R247" s="445" t="s">
        <v>140</v>
      </c>
      <c r="S247" s="445"/>
      <c r="T247" s="192"/>
      <c r="U247" s="192"/>
      <c r="V247" s="191"/>
      <c r="W247" s="191"/>
    </row>
    <row r="248" spans="1:23" ht="14.25" hidden="1" x14ac:dyDescent="0.2">
      <c r="A248" s="238"/>
      <c r="B248" s="238"/>
      <c r="C248" s="238"/>
      <c r="D248" s="238"/>
      <c r="E248" s="238"/>
      <c r="F248" s="180"/>
      <c r="G248" s="180"/>
      <c r="H248" s="180"/>
      <c r="I248" s="180"/>
      <c r="K248" s="241"/>
      <c r="L248" s="241"/>
      <c r="M248" s="241"/>
      <c r="N248" s="445" t="s">
        <v>130</v>
      </c>
      <c r="O248" s="445">
        <v>10</v>
      </c>
      <c r="P248" s="445">
        <v>2008</v>
      </c>
      <c r="Q248" s="445">
        <v>12</v>
      </c>
      <c r="R248" s="445" t="s">
        <v>927</v>
      </c>
      <c r="S248" s="445"/>
      <c r="T248" s="192"/>
      <c r="U248" s="192"/>
      <c r="V248" s="191"/>
      <c r="W248" s="191"/>
    </row>
    <row r="249" spans="1:23" ht="14.25" hidden="1" x14ac:dyDescent="0.2">
      <c r="A249" s="238"/>
      <c r="B249" s="238"/>
      <c r="C249" s="238"/>
      <c r="D249" s="238"/>
      <c r="E249" s="238"/>
      <c r="F249" s="180"/>
      <c r="G249" s="180"/>
      <c r="H249" s="180"/>
      <c r="I249" s="180"/>
      <c r="K249" s="241"/>
      <c r="L249" s="241"/>
      <c r="M249" s="241"/>
      <c r="N249" s="445" t="s">
        <v>31</v>
      </c>
      <c r="O249" s="445">
        <v>5</v>
      </c>
      <c r="P249" s="445">
        <v>2007</v>
      </c>
      <c r="Q249" s="445">
        <v>12</v>
      </c>
      <c r="R249" s="445" t="s">
        <v>928</v>
      </c>
      <c r="S249" s="445"/>
      <c r="T249" s="192"/>
      <c r="U249" s="192"/>
      <c r="V249" s="191"/>
      <c r="W249" s="191"/>
    </row>
    <row r="250" spans="1:23" ht="14.25" hidden="1" x14ac:dyDescent="0.2">
      <c r="A250" s="238"/>
      <c r="B250" s="238"/>
      <c r="C250" s="238"/>
      <c r="D250" s="238"/>
      <c r="E250" s="238"/>
      <c r="F250" s="180"/>
      <c r="G250" s="180"/>
      <c r="H250" s="180"/>
      <c r="I250" s="180"/>
      <c r="K250" s="241"/>
      <c r="L250" s="241"/>
      <c r="M250" s="241"/>
      <c r="N250" s="445" t="s">
        <v>188</v>
      </c>
      <c r="O250" s="445">
        <v>15</v>
      </c>
      <c r="P250" s="445">
        <v>2015</v>
      </c>
      <c r="Q250" s="445">
        <v>12</v>
      </c>
      <c r="R250" s="445" t="s">
        <v>929</v>
      </c>
      <c r="S250" s="445"/>
      <c r="T250" s="192"/>
      <c r="U250" s="192"/>
      <c r="V250" s="191"/>
      <c r="W250" s="191"/>
    </row>
    <row r="251" spans="1:23" ht="14.25" hidden="1" x14ac:dyDescent="0.2">
      <c r="A251" s="238"/>
      <c r="B251" s="238"/>
      <c r="C251" s="238"/>
      <c r="D251" s="238"/>
      <c r="E251" s="238"/>
      <c r="F251" s="180"/>
      <c r="G251" s="180"/>
      <c r="H251" s="180"/>
      <c r="I251" s="180"/>
      <c r="K251" s="241"/>
      <c r="L251" s="241"/>
      <c r="M251" s="241"/>
      <c r="N251" s="445" t="s">
        <v>930</v>
      </c>
      <c r="O251" s="445">
        <v>10</v>
      </c>
      <c r="P251" s="445" t="s">
        <v>140</v>
      </c>
      <c r="Q251" s="445" t="s">
        <v>140</v>
      </c>
      <c r="R251" s="445" t="s">
        <v>140</v>
      </c>
      <c r="S251" s="445"/>
      <c r="T251" s="192"/>
      <c r="U251" s="192"/>
      <c r="V251" s="191"/>
      <c r="W251" s="191"/>
    </row>
    <row r="252" spans="1:23" ht="14.25" hidden="1" x14ac:dyDescent="0.2">
      <c r="A252" s="238"/>
      <c r="B252" s="238"/>
      <c r="C252" s="238"/>
      <c r="D252" s="238"/>
      <c r="E252" s="238"/>
      <c r="F252" s="180"/>
      <c r="G252" s="180"/>
      <c r="H252" s="180"/>
      <c r="I252" s="180"/>
      <c r="K252" s="241"/>
      <c r="L252" s="241"/>
      <c r="M252" s="241"/>
      <c r="N252" s="445" t="s">
        <v>931</v>
      </c>
      <c r="O252" s="445">
        <v>10</v>
      </c>
      <c r="P252" s="445" t="s">
        <v>140</v>
      </c>
      <c r="Q252" s="445" t="s">
        <v>140</v>
      </c>
      <c r="R252" s="445" t="s">
        <v>140</v>
      </c>
      <c r="S252" s="445"/>
      <c r="T252" s="192"/>
      <c r="U252" s="192"/>
      <c r="V252" s="191"/>
      <c r="W252" s="191"/>
    </row>
    <row r="253" spans="1:23" ht="14.25" hidden="1" x14ac:dyDescent="0.2">
      <c r="A253" s="238"/>
      <c r="B253" s="238"/>
      <c r="C253" s="238"/>
      <c r="D253" s="238"/>
      <c r="E253" s="238"/>
      <c r="F253" s="180"/>
      <c r="G253" s="180"/>
      <c r="H253" s="180"/>
      <c r="I253" s="180"/>
      <c r="K253" s="241"/>
      <c r="L253" s="241"/>
      <c r="M253" s="241"/>
      <c r="N253" s="445" t="s">
        <v>932</v>
      </c>
      <c r="O253" s="445">
        <v>10</v>
      </c>
      <c r="P253" s="445" t="s">
        <v>140</v>
      </c>
      <c r="Q253" s="445" t="s">
        <v>140</v>
      </c>
      <c r="R253" s="445" t="s">
        <v>140</v>
      </c>
      <c r="S253" s="445"/>
      <c r="T253" s="192"/>
      <c r="U253" s="192"/>
      <c r="V253" s="191"/>
      <c r="W253" s="191"/>
    </row>
    <row r="254" spans="1:23" ht="14.25" hidden="1" x14ac:dyDescent="0.2">
      <c r="A254" s="238"/>
      <c r="B254" s="238"/>
      <c r="C254" s="238"/>
      <c r="D254" s="238"/>
      <c r="E254" s="238"/>
      <c r="F254" s="180"/>
      <c r="G254" s="180"/>
      <c r="H254" s="180"/>
      <c r="I254" s="180"/>
      <c r="K254" s="241"/>
      <c r="L254" s="241"/>
      <c r="M254" s="241"/>
      <c r="N254" s="445" t="s">
        <v>933</v>
      </c>
      <c r="O254" s="445">
        <v>10</v>
      </c>
      <c r="P254" s="445" t="s">
        <v>140</v>
      </c>
      <c r="Q254" s="445" t="s">
        <v>140</v>
      </c>
      <c r="R254" s="445" t="s">
        <v>140</v>
      </c>
      <c r="S254" s="445"/>
      <c r="T254" s="192"/>
      <c r="U254" s="192"/>
      <c r="V254" s="191"/>
      <c r="W254" s="191"/>
    </row>
    <row r="255" spans="1:23" ht="14.25" hidden="1" x14ac:dyDescent="0.2">
      <c r="A255" s="238"/>
      <c r="B255" s="238"/>
      <c r="C255" s="238"/>
      <c r="D255" s="238"/>
      <c r="E255" s="238"/>
      <c r="F255" s="180"/>
      <c r="G255" s="180"/>
      <c r="H255" s="180"/>
      <c r="I255" s="180"/>
      <c r="K255" s="241"/>
      <c r="L255" s="241"/>
      <c r="M255" s="241"/>
      <c r="N255" s="445" t="s">
        <v>934</v>
      </c>
      <c r="O255" s="445">
        <v>8</v>
      </c>
      <c r="P255" s="445" t="s">
        <v>140</v>
      </c>
      <c r="Q255" s="445" t="s">
        <v>140</v>
      </c>
      <c r="R255" s="445" t="s">
        <v>140</v>
      </c>
      <c r="S255" s="445"/>
      <c r="T255" s="192"/>
      <c r="U255" s="192"/>
      <c r="V255" s="191"/>
      <c r="W255" s="191"/>
    </row>
    <row r="256" spans="1:23" ht="14.25" hidden="1" x14ac:dyDescent="0.2">
      <c r="A256" s="238"/>
      <c r="B256" s="238"/>
      <c r="C256" s="238"/>
      <c r="D256" s="238"/>
      <c r="E256" s="238"/>
      <c r="F256" s="180"/>
      <c r="G256" s="180"/>
      <c r="H256" s="180"/>
      <c r="I256" s="180"/>
      <c r="K256" s="241"/>
      <c r="L256" s="241"/>
      <c r="M256" s="241"/>
      <c r="N256" s="445" t="s">
        <v>171</v>
      </c>
      <c r="O256" s="445">
        <v>13</v>
      </c>
      <c r="P256" s="445">
        <v>2004</v>
      </c>
      <c r="Q256" s="445">
        <v>12</v>
      </c>
      <c r="R256" s="445" t="s">
        <v>935</v>
      </c>
      <c r="S256" s="445"/>
      <c r="T256" s="192"/>
      <c r="U256" s="192"/>
      <c r="V256" s="191"/>
      <c r="W256" s="191"/>
    </row>
    <row r="257" spans="1:23" ht="14.25" hidden="1" x14ac:dyDescent="0.2">
      <c r="A257" s="238"/>
      <c r="B257" s="238"/>
      <c r="C257" s="238"/>
      <c r="D257" s="238"/>
      <c r="E257" s="238"/>
      <c r="F257" s="180"/>
      <c r="G257" s="180"/>
      <c r="H257" s="180"/>
      <c r="I257" s="180"/>
      <c r="K257" s="241"/>
      <c r="L257" s="241"/>
      <c r="M257" s="241"/>
      <c r="N257" s="445" t="s">
        <v>936</v>
      </c>
      <c r="O257" s="445">
        <v>8</v>
      </c>
      <c r="P257" s="445" t="s">
        <v>140</v>
      </c>
      <c r="Q257" s="445" t="s">
        <v>140</v>
      </c>
      <c r="R257" s="445" t="s">
        <v>140</v>
      </c>
      <c r="S257" s="445"/>
      <c r="T257" s="192"/>
      <c r="U257" s="192"/>
      <c r="V257" s="191"/>
      <c r="W257" s="191"/>
    </row>
    <row r="258" spans="1:23" ht="14.25" hidden="1" x14ac:dyDescent="0.2">
      <c r="A258" s="238"/>
      <c r="B258" s="238"/>
      <c r="C258" s="238"/>
      <c r="D258" s="238"/>
      <c r="E258" s="238"/>
      <c r="F258" s="180"/>
      <c r="G258" s="180"/>
      <c r="H258" s="180"/>
      <c r="I258" s="180"/>
      <c r="K258" s="241"/>
      <c r="L258" s="241"/>
      <c r="M258" s="241"/>
      <c r="N258" s="445" t="s">
        <v>103</v>
      </c>
      <c r="O258" s="445">
        <v>8</v>
      </c>
      <c r="P258" s="445">
        <v>2015</v>
      </c>
      <c r="Q258" s="445">
        <v>12</v>
      </c>
      <c r="R258" s="445" t="s">
        <v>937</v>
      </c>
      <c r="S258" s="445"/>
      <c r="T258" s="192"/>
      <c r="U258" s="192"/>
      <c r="V258" s="191"/>
      <c r="W258" s="191"/>
    </row>
    <row r="259" spans="1:23" ht="14.25" hidden="1" x14ac:dyDescent="0.2">
      <c r="A259" s="238"/>
      <c r="B259" s="238"/>
      <c r="C259" s="238"/>
      <c r="D259" s="238"/>
      <c r="E259" s="238"/>
      <c r="F259" s="180"/>
      <c r="G259" s="180"/>
      <c r="H259" s="180"/>
      <c r="I259" s="180"/>
      <c r="K259" s="241"/>
      <c r="L259" s="241"/>
      <c r="M259" s="241"/>
      <c r="N259" s="445" t="s">
        <v>32</v>
      </c>
      <c r="O259" s="445">
        <v>5</v>
      </c>
      <c r="P259" s="445">
        <v>2002</v>
      </c>
      <c r="Q259" s="445">
        <v>12</v>
      </c>
      <c r="R259" s="445" t="s">
        <v>938</v>
      </c>
      <c r="S259" s="445"/>
      <c r="T259" s="192"/>
      <c r="U259" s="192"/>
      <c r="V259" s="191"/>
      <c r="W259" s="191"/>
    </row>
    <row r="260" spans="1:23" ht="14.25" hidden="1" x14ac:dyDescent="0.2">
      <c r="A260" s="238"/>
      <c r="B260" s="238"/>
      <c r="C260" s="238"/>
      <c r="D260" s="238"/>
      <c r="E260" s="238"/>
      <c r="F260" s="180"/>
      <c r="G260" s="180"/>
      <c r="H260" s="180"/>
      <c r="I260" s="180"/>
      <c r="K260" s="241"/>
      <c r="L260" s="241"/>
      <c r="M260" s="241"/>
      <c r="N260" s="445" t="s">
        <v>33</v>
      </c>
      <c r="O260" s="445">
        <v>5</v>
      </c>
      <c r="P260" s="445">
        <v>2004</v>
      </c>
      <c r="Q260" s="445">
        <v>12</v>
      </c>
      <c r="R260" s="445" t="s">
        <v>939</v>
      </c>
      <c r="S260" s="445"/>
      <c r="T260" s="192"/>
      <c r="U260" s="192"/>
      <c r="V260" s="191"/>
      <c r="W260" s="191"/>
    </row>
    <row r="261" spans="1:23" ht="14.25" hidden="1" x14ac:dyDescent="0.2">
      <c r="A261" s="238"/>
      <c r="B261" s="238"/>
      <c r="C261" s="238"/>
      <c r="D261" s="238"/>
      <c r="E261" s="238"/>
      <c r="F261" s="180"/>
      <c r="G261" s="180"/>
      <c r="H261" s="180"/>
      <c r="I261" s="180"/>
      <c r="K261" s="241"/>
      <c r="L261" s="241"/>
      <c r="M261" s="241"/>
      <c r="N261" s="445" t="s">
        <v>940</v>
      </c>
      <c r="O261" s="445">
        <v>10</v>
      </c>
      <c r="P261" s="445" t="s">
        <v>140</v>
      </c>
      <c r="Q261" s="445" t="s">
        <v>140</v>
      </c>
      <c r="R261" s="445" t="s">
        <v>140</v>
      </c>
      <c r="S261" s="445"/>
      <c r="T261" s="192"/>
      <c r="U261" s="192"/>
      <c r="V261" s="191"/>
      <c r="W261" s="191"/>
    </row>
    <row r="262" spans="1:23" ht="14.25" hidden="1" x14ac:dyDescent="0.2">
      <c r="A262" s="238"/>
      <c r="B262" s="238"/>
      <c r="C262" s="238"/>
      <c r="D262" s="238"/>
      <c r="E262" s="238"/>
      <c r="F262" s="180"/>
      <c r="G262" s="180"/>
      <c r="H262" s="180"/>
      <c r="I262" s="180"/>
      <c r="K262" s="241"/>
      <c r="L262" s="241"/>
      <c r="M262" s="241"/>
      <c r="N262" s="445" t="s">
        <v>54</v>
      </c>
      <c r="O262" s="445">
        <v>6</v>
      </c>
      <c r="P262" s="445">
        <v>2007</v>
      </c>
      <c r="Q262" s="445">
        <v>12</v>
      </c>
      <c r="R262" s="445" t="s">
        <v>941</v>
      </c>
      <c r="S262" s="445"/>
      <c r="T262" s="192"/>
      <c r="U262" s="192"/>
      <c r="V262" s="191"/>
      <c r="W262" s="191"/>
    </row>
    <row r="263" spans="1:23" ht="14.25" hidden="1" x14ac:dyDescent="0.2">
      <c r="A263" s="238"/>
      <c r="B263" s="238"/>
      <c r="C263" s="238"/>
      <c r="D263" s="238"/>
      <c r="E263" s="238"/>
      <c r="F263" s="180"/>
      <c r="G263" s="180"/>
      <c r="H263" s="180"/>
      <c r="I263" s="180"/>
      <c r="K263" s="241"/>
      <c r="L263" s="241"/>
      <c r="M263" s="241"/>
      <c r="N263" s="446" t="s">
        <v>172</v>
      </c>
      <c r="O263" s="446">
        <v>13</v>
      </c>
      <c r="P263" s="445">
        <v>2009</v>
      </c>
      <c r="Q263" s="445">
        <v>12</v>
      </c>
      <c r="R263" s="445" t="s">
        <v>942</v>
      </c>
      <c r="S263" s="445"/>
      <c r="T263" s="192"/>
      <c r="U263" s="192"/>
      <c r="V263" s="191"/>
      <c r="W263" s="191"/>
    </row>
    <row r="264" spans="1:23" ht="14.25" hidden="1" x14ac:dyDescent="0.2">
      <c r="A264" s="238"/>
      <c r="B264" s="238"/>
      <c r="C264" s="238"/>
      <c r="D264" s="238"/>
      <c r="E264" s="238"/>
      <c r="F264" s="180"/>
      <c r="G264" s="180"/>
      <c r="H264" s="180"/>
      <c r="I264" s="180"/>
      <c r="K264" s="241"/>
      <c r="L264" s="241"/>
      <c r="M264" s="241"/>
      <c r="N264" s="445" t="s">
        <v>34</v>
      </c>
      <c r="O264" s="445">
        <v>5</v>
      </c>
      <c r="P264" s="445">
        <v>2002</v>
      </c>
      <c r="Q264" s="445">
        <v>12</v>
      </c>
      <c r="R264" s="445" t="s">
        <v>943</v>
      </c>
      <c r="S264" s="445"/>
      <c r="T264" s="192"/>
      <c r="U264" s="192"/>
      <c r="V264" s="191"/>
      <c r="W264" s="191"/>
    </row>
    <row r="265" spans="1:23" ht="14.25" hidden="1" x14ac:dyDescent="0.2">
      <c r="A265" s="238"/>
      <c r="B265" s="238"/>
      <c r="C265" s="238"/>
      <c r="D265" s="238"/>
      <c r="E265" s="238"/>
      <c r="F265" s="180"/>
      <c r="G265" s="180"/>
      <c r="H265" s="180"/>
      <c r="I265" s="180"/>
      <c r="K265" s="241"/>
      <c r="L265" s="241"/>
      <c r="M265" s="241"/>
      <c r="N265" s="445" t="s">
        <v>944</v>
      </c>
      <c r="O265" s="445">
        <v>8</v>
      </c>
      <c r="P265" s="445" t="s">
        <v>140</v>
      </c>
      <c r="Q265" s="445" t="s">
        <v>140</v>
      </c>
      <c r="R265" s="445" t="s">
        <v>140</v>
      </c>
      <c r="S265" s="445"/>
      <c r="T265" s="192"/>
      <c r="U265" s="192"/>
      <c r="V265" s="191"/>
      <c r="W265" s="191"/>
    </row>
    <row r="266" spans="1:23" ht="14.25" hidden="1" x14ac:dyDescent="0.2">
      <c r="A266" s="238"/>
      <c r="B266" s="238"/>
      <c r="C266" s="238"/>
      <c r="D266" s="238"/>
      <c r="E266" s="238"/>
      <c r="F266" s="180"/>
      <c r="G266" s="180"/>
      <c r="H266" s="180"/>
      <c r="I266" s="180"/>
      <c r="K266" s="241"/>
      <c r="L266" s="241"/>
      <c r="M266" s="241"/>
      <c r="N266" s="445" t="s">
        <v>55</v>
      </c>
      <c r="O266" s="445">
        <v>6</v>
      </c>
      <c r="P266" s="445">
        <v>2002</v>
      </c>
      <c r="Q266" s="445">
        <v>12</v>
      </c>
      <c r="R266" s="445" t="s">
        <v>945</v>
      </c>
      <c r="S266" s="445"/>
      <c r="T266" s="192"/>
      <c r="U266" s="192"/>
      <c r="V266" s="191"/>
      <c r="W266" s="191"/>
    </row>
    <row r="267" spans="1:23" ht="14.25" hidden="1" x14ac:dyDescent="0.2">
      <c r="A267" s="238"/>
      <c r="B267" s="238"/>
      <c r="C267" s="238"/>
      <c r="D267" s="238"/>
      <c r="E267" s="238"/>
      <c r="F267" s="180"/>
      <c r="G267" s="180"/>
      <c r="H267" s="180"/>
      <c r="I267" s="180"/>
      <c r="K267" s="241"/>
      <c r="L267" s="241"/>
      <c r="M267" s="241"/>
      <c r="N267" s="445" t="s">
        <v>946</v>
      </c>
      <c r="O267" s="445">
        <v>8</v>
      </c>
      <c r="P267" s="445" t="s">
        <v>140</v>
      </c>
      <c r="Q267" s="445" t="s">
        <v>140</v>
      </c>
      <c r="R267" s="445" t="s">
        <v>140</v>
      </c>
      <c r="S267" s="445"/>
      <c r="T267" s="192"/>
      <c r="U267" s="192"/>
      <c r="V267" s="191"/>
      <c r="W267" s="191"/>
    </row>
    <row r="268" spans="1:23" ht="14.25" hidden="1" x14ac:dyDescent="0.2">
      <c r="A268" s="238"/>
      <c r="B268" s="238"/>
      <c r="C268" s="238"/>
      <c r="D268" s="238"/>
      <c r="E268" s="238"/>
      <c r="F268" s="180"/>
      <c r="G268" s="180"/>
      <c r="H268" s="180"/>
      <c r="I268" s="180"/>
      <c r="K268" s="241"/>
      <c r="L268" s="241"/>
      <c r="M268" s="241"/>
      <c r="N268" s="445" t="s">
        <v>606</v>
      </c>
      <c r="O268" s="445">
        <v>7</v>
      </c>
      <c r="P268" s="445">
        <v>2019</v>
      </c>
      <c r="Q268" s="445">
        <v>12</v>
      </c>
      <c r="R268" s="445" t="s">
        <v>947</v>
      </c>
      <c r="S268" s="445"/>
      <c r="T268" s="192"/>
      <c r="U268" s="192"/>
      <c r="V268" s="191"/>
      <c r="W268" s="191"/>
    </row>
    <row r="269" spans="1:23" ht="14.25" hidden="1" x14ac:dyDescent="0.2">
      <c r="A269" s="238"/>
      <c r="B269" s="238"/>
      <c r="C269" s="238"/>
      <c r="D269" s="238"/>
      <c r="E269" s="238"/>
      <c r="F269" s="180"/>
      <c r="G269" s="180"/>
      <c r="H269" s="180"/>
      <c r="I269" s="180"/>
      <c r="K269" s="241"/>
      <c r="L269" s="241"/>
      <c r="M269" s="241"/>
      <c r="N269" s="445" t="s">
        <v>173</v>
      </c>
      <c r="O269" s="445">
        <v>13</v>
      </c>
      <c r="P269" s="445">
        <v>2002</v>
      </c>
      <c r="Q269" s="445">
        <v>12</v>
      </c>
      <c r="R269" s="445" t="s">
        <v>948</v>
      </c>
      <c r="S269" s="445"/>
      <c r="T269" s="192"/>
      <c r="U269" s="192"/>
      <c r="V269" s="191"/>
      <c r="W269" s="191"/>
    </row>
    <row r="270" spans="1:23" ht="14.25" hidden="1" x14ac:dyDescent="0.2">
      <c r="A270" s="238"/>
      <c r="B270" s="238"/>
      <c r="C270" s="238"/>
      <c r="D270" s="238"/>
      <c r="E270" s="238"/>
      <c r="F270" s="180"/>
      <c r="G270" s="180"/>
      <c r="H270" s="180"/>
      <c r="I270" s="180"/>
      <c r="K270" s="241"/>
      <c r="L270" s="241"/>
      <c r="M270" s="241"/>
      <c r="N270" s="445" t="s">
        <v>949</v>
      </c>
      <c r="O270" s="445">
        <v>9</v>
      </c>
      <c r="P270" s="445" t="s">
        <v>140</v>
      </c>
      <c r="Q270" s="445" t="s">
        <v>140</v>
      </c>
      <c r="R270" s="445" t="s">
        <v>140</v>
      </c>
      <c r="S270" s="445"/>
      <c r="T270" s="192"/>
      <c r="U270" s="192"/>
      <c r="V270" s="191"/>
      <c r="W270" s="191"/>
    </row>
    <row r="271" spans="1:23" ht="14.25" hidden="1" x14ac:dyDescent="0.2">
      <c r="A271" s="238"/>
      <c r="B271" s="238"/>
      <c r="C271" s="238"/>
      <c r="D271" s="238"/>
      <c r="E271" s="238"/>
      <c r="F271" s="180"/>
      <c r="G271" s="180"/>
      <c r="H271" s="180"/>
      <c r="I271" s="180"/>
      <c r="K271" s="241"/>
      <c r="L271" s="241"/>
      <c r="M271" s="241"/>
      <c r="N271" s="445" t="s">
        <v>174</v>
      </c>
      <c r="O271" s="445">
        <v>13</v>
      </c>
      <c r="P271" s="445" t="s">
        <v>140</v>
      </c>
      <c r="Q271" s="445" t="s">
        <v>140</v>
      </c>
      <c r="R271" s="445" t="s">
        <v>140</v>
      </c>
      <c r="S271" s="445"/>
      <c r="T271" s="192"/>
      <c r="U271" s="192"/>
      <c r="V271" s="191"/>
      <c r="W271" s="191"/>
    </row>
    <row r="272" spans="1:23" ht="14.25" hidden="1" x14ac:dyDescent="0.2">
      <c r="A272" s="238"/>
      <c r="B272" s="238"/>
      <c r="C272" s="238"/>
      <c r="D272" s="238"/>
      <c r="E272" s="238"/>
      <c r="F272" s="180"/>
      <c r="G272" s="180"/>
      <c r="H272" s="180"/>
      <c r="I272" s="180"/>
      <c r="K272" s="241"/>
      <c r="L272" s="241"/>
      <c r="M272" s="241"/>
      <c r="N272" s="445" t="s">
        <v>56</v>
      </c>
      <c r="O272" s="445">
        <v>6</v>
      </c>
      <c r="P272" s="445">
        <v>2002</v>
      </c>
      <c r="Q272" s="445">
        <v>12</v>
      </c>
      <c r="R272" s="445" t="s">
        <v>950</v>
      </c>
      <c r="S272" s="445"/>
      <c r="T272" s="192"/>
      <c r="U272" s="192"/>
      <c r="V272" s="191"/>
      <c r="W272" s="191"/>
    </row>
    <row r="273" spans="1:23" ht="14.25" hidden="1" x14ac:dyDescent="0.2">
      <c r="A273" s="238"/>
      <c r="B273" s="238"/>
      <c r="C273" s="238"/>
      <c r="D273" s="238"/>
      <c r="E273" s="238"/>
      <c r="F273" s="180"/>
      <c r="G273" s="180"/>
      <c r="H273" s="180"/>
      <c r="I273" s="180"/>
      <c r="K273" s="241"/>
      <c r="L273" s="241"/>
      <c r="M273" s="241"/>
      <c r="N273" s="445" t="s">
        <v>951</v>
      </c>
      <c r="O273" s="445">
        <v>6</v>
      </c>
      <c r="P273" s="445" t="s">
        <v>140</v>
      </c>
      <c r="Q273" s="445" t="s">
        <v>140</v>
      </c>
      <c r="R273" s="445" t="s">
        <v>140</v>
      </c>
      <c r="S273" s="445"/>
      <c r="T273" s="192"/>
      <c r="U273" s="192"/>
      <c r="V273" s="191"/>
      <c r="W273" s="191"/>
    </row>
    <row r="274" spans="1:23" ht="14.25" hidden="1" x14ac:dyDescent="0.2">
      <c r="A274" s="238"/>
      <c r="B274" s="238"/>
      <c r="C274" s="238"/>
      <c r="D274" s="238"/>
      <c r="E274" s="238"/>
      <c r="F274" s="180"/>
      <c r="G274" s="180"/>
      <c r="H274" s="180"/>
      <c r="I274" s="180"/>
      <c r="K274" s="241"/>
      <c r="L274" s="241"/>
      <c r="M274" s="241"/>
      <c r="N274" s="445" t="s">
        <v>75</v>
      </c>
      <c r="O274" s="445">
        <v>7</v>
      </c>
      <c r="P274" s="445">
        <v>2007</v>
      </c>
      <c r="Q274" s="445">
        <v>12</v>
      </c>
      <c r="R274" s="445" t="s">
        <v>952</v>
      </c>
      <c r="S274" s="445"/>
      <c r="T274" s="192"/>
      <c r="U274" s="192"/>
      <c r="V274" s="191"/>
      <c r="W274" s="191"/>
    </row>
    <row r="275" spans="1:23" ht="14.25" hidden="1" x14ac:dyDescent="0.2">
      <c r="A275" s="238"/>
      <c r="B275" s="238"/>
      <c r="C275" s="238"/>
      <c r="D275" s="238"/>
      <c r="E275" s="238"/>
      <c r="F275" s="180"/>
      <c r="G275" s="180"/>
      <c r="H275" s="180"/>
      <c r="I275" s="180"/>
      <c r="K275" s="241"/>
      <c r="L275" s="241"/>
      <c r="M275" s="241"/>
      <c r="N275" s="445" t="s">
        <v>953</v>
      </c>
      <c r="O275" s="445">
        <v>5</v>
      </c>
      <c r="P275" s="445" t="s">
        <v>140</v>
      </c>
      <c r="Q275" s="445" t="s">
        <v>140</v>
      </c>
      <c r="R275" s="445" t="s">
        <v>140</v>
      </c>
      <c r="S275" s="445"/>
      <c r="T275" s="192"/>
      <c r="U275" s="192"/>
      <c r="V275" s="191"/>
      <c r="W275" s="191"/>
    </row>
    <row r="276" spans="1:23" ht="14.25" hidden="1" x14ac:dyDescent="0.2">
      <c r="A276" s="238"/>
      <c r="B276" s="238"/>
      <c r="C276" s="238"/>
      <c r="D276" s="238"/>
      <c r="E276" s="238"/>
      <c r="F276" s="180"/>
      <c r="G276" s="180"/>
      <c r="H276" s="180"/>
      <c r="I276" s="180"/>
      <c r="K276" s="241"/>
      <c r="L276" s="241"/>
      <c r="M276" s="241"/>
      <c r="N276" s="445" t="s">
        <v>184</v>
      </c>
      <c r="O276" s="445">
        <v>14</v>
      </c>
      <c r="P276" s="445">
        <v>2015</v>
      </c>
      <c r="Q276" s="445">
        <v>12</v>
      </c>
      <c r="R276" s="445" t="s">
        <v>954</v>
      </c>
      <c r="S276" s="445"/>
      <c r="T276" s="192"/>
      <c r="U276" s="192"/>
      <c r="V276" s="191"/>
      <c r="W276" s="191"/>
    </row>
    <row r="277" spans="1:23" ht="14.25" hidden="1" x14ac:dyDescent="0.2">
      <c r="A277" s="238"/>
      <c r="B277" s="238"/>
      <c r="C277" s="238"/>
      <c r="D277" s="238"/>
      <c r="E277" s="238"/>
      <c r="F277" s="180"/>
      <c r="G277" s="180"/>
      <c r="H277" s="180"/>
      <c r="I277" s="180"/>
      <c r="K277" s="241"/>
      <c r="L277" s="241"/>
      <c r="M277" s="241"/>
      <c r="N277" s="445" t="s">
        <v>605</v>
      </c>
      <c r="O277" s="445">
        <v>7</v>
      </c>
      <c r="P277" s="445">
        <v>2019</v>
      </c>
      <c r="Q277" s="445">
        <v>12</v>
      </c>
      <c r="R277" s="445" t="s">
        <v>955</v>
      </c>
      <c r="S277" s="445"/>
      <c r="T277" s="192"/>
      <c r="U277" s="192"/>
      <c r="V277" s="191"/>
      <c r="W277" s="191"/>
    </row>
    <row r="278" spans="1:23" ht="14.25" hidden="1" x14ac:dyDescent="0.2">
      <c r="A278" s="238"/>
      <c r="B278" s="238"/>
      <c r="C278" s="238"/>
      <c r="D278" s="238"/>
      <c r="E278" s="238"/>
      <c r="F278" s="180"/>
      <c r="G278" s="180"/>
      <c r="H278" s="180"/>
      <c r="I278" s="180"/>
      <c r="K278" s="241"/>
      <c r="L278" s="241"/>
      <c r="M278" s="241"/>
      <c r="N278" s="445" t="s">
        <v>956</v>
      </c>
      <c r="O278" s="445">
        <v>4</v>
      </c>
      <c r="P278" s="445" t="s">
        <v>140</v>
      </c>
      <c r="Q278" s="445" t="s">
        <v>140</v>
      </c>
      <c r="R278" s="445" t="s">
        <v>140</v>
      </c>
      <c r="S278" s="445"/>
      <c r="T278" s="192"/>
      <c r="U278" s="192"/>
      <c r="V278" s="191"/>
      <c r="W278" s="191"/>
    </row>
    <row r="279" spans="1:23" ht="14.25" hidden="1" x14ac:dyDescent="0.2">
      <c r="A279" s="238"/>
      <c r="B279" s="238"/>
      <c r="C279" s="238"/>
      <c r="D279" s="238"/>
      <c r="E279" s="238"/>
      <c r="F279" s="180"/>
      <c r="G279" s="180"/>
      <c r="H279" s="180"/>
      <c r="I279" s="180"/>
      <c r="K279" s="241"/>
      <c r="L279" s="241"/>
      <c r="M279" s="241"/>
      <c r="N279" s="445" t="s">
        <v>957</v>
      </c>
      <c r="O279" s="445">
        <v>11</v>
      </c>
      <c r="P279" s="445" t="s">
        <v>140</v>
      </c>
      <c r="Q279" s="445" t="s">
        <v>140</v>
      </c>
      <c r="R279" s="445" t="s">
        <v>140</v>
      </c>
      <c r="S279" s="445"/>
      <c r="T279" s="192"/>
      <c r="U279" s="192"/>
      <c r="V279" s="191"/>
      <c r="W279" s="191"/>
    </row>
    <row r="280" spans="1:23" ht="14.25" hidden="1" x14ac:dyDescent="0.2">
      <c r="A280" s="238"/>
      <c r="B280" s="238"/>
      <c r="C280" s="238"/>
      <c r="D280" s="238"/>
      <c r="E280" s="238"/>
      <c r="F280" s="180"/>
      <c r="G280" s="180"/>
      <c r="H280" s="180"/>
      <c r="I280" s="180"/>
      <c r="K280" s="241"/>
      <c r="L280" s="241"/>
      <c r="M280" s="241"/>
      <c r="N280" s="445" t="s">
        <v>958</v>
      </c>
      <c r="O280" s="445">
        <v>10</v>
      </c>
      <c r="P280" s="445" t="s">
        <v>140</v>
      </c>
      <c r="Q280" s="445" t="s">
        <v>140</v>
      </c>
      <c r="R280" s="445" t="s">
        <v>140</v>
      </c>
      <c r="S280" s="445"/>
      <c r="T280" s="192"/>
      <c r="U280" s="192"/>
      <c r="V280" s="191"/>
      <c r="W280" s="191"/>
    </row>
    <row r="281" spans="1:23" ht="14.25" hidden="1" x14ac:dyDescent="0.2">
      <c r="A281" s="238"/>
      <c r="B281" s="238"/>
      <c r="C281" s="238"/>
      <c r="D281" s="238"/>
      <c r="E281" s="238"/>
      <c r="F281" s="180"/>
      <c r="G281" s="180"/>
      <c r="H281" s="180"/>
      <c r="I281" s="180"/>
      <c r="K281" s="241"/>
      <c r="L281" s="241"/>
      <c r="M281" s="241"/>
      <c r="N281" s="445" t="s">
        <v>959</v>
      </c>
      <c r="O281" s="445">
        <v>12</v>
      </c>
      <c r="P281" s="445" t="s">
        <v>140</v>
      </c>
      <c r="Q281" s="445" t="s">
        <v>140</v>
      </c>
      <c r="R281" s="445" t="s">
        <v>140</v>
      </c>
      <c r="S281" s="445"/>
      <c r="T281" s="192"/>
      <c r="U281" s="192"/>
      <c r="V281" s="191"/>
      <c r="W281" s="191"/>
    </row>
    <row r="282" spans="1:23" ht="14.25" hidden="1" x14ac:dyDescent="0.2">
      <c r="A282" s="238"/>
      <c r="B282" s="238"/>
      <c r="C282" s="238"/>
      <c r="D282" s="238"/>
      <c r="E282" s="238"/>
      <c r="F282" s="180"/>
      <c r="G282" s="180"/>
      <c r="H282" s="180"/>
      <c r="I282" s="180"/>
      <c r="K282" s="241"/>
      <c r="L282" s="241"/>
      <c r="M282" s="241"/>
      <c r="N282" s="445" t="s">
        <v>76</v>
      </c>
      <c r="O282" s="445">
        <v>7</v>
      </c>
      <c r="P282" s="445">
        <v>2015</v>
      </c>
      <c r="Q282" s="445">
        <v>12</v>
      </c>
      <c r="R282" s="445" t="s">
        <v>960</v>
      </c>
      <c r="S282" s="445"/>
      <c r="T282" s="192"/>
      <c r="U282" s="192"/>
      <c r="V282" s="191"/>
      <c r="W282" s="191"/>
    </row>
    <row r="283" spans="1:23" ht="14.25" hidden="1" x14ac:dyDescent="0.2">
      <c r="A283" s="238"/>
      <c r="B283" s="238"/>
      <c r="C283" s="238"/>
      <c r="D283" s="238"/>
      <c r="E283" s="238"/>
      <c r="F283" s="180"/>
      <c r="G283" s="180"/>
      <c r="H283" s="180"/>
      <c r="I283" s="180"/>
      <c r="K283" s="241"/>
      <c r="L283" s="241"/>
      <c r="M283" s="241"/>
      <c r="N283" s="445" t="s">
        <v>118</v>
      </c>
      <c r="O283" s="445">
        <v>9</v>
      </c>
      <c r="P283" s="445">
        <v>2010</v>
      </c>
      <c r="Q283" s="445">
        <v>12</v>
      </c>
      <c r="R283" s="445" t="s">
        <v>961</v>
      </c>
      <c r="S283" s="445"/>
      <c r="T283" s="192"/>
      <c r="U283" s="192"/>
      <c r="V283" s="191"/>
      <c r="W283" s="191"/>
    </row>
    <row r="284" spans="1:23" ht="14.25" hidden="1" x14ac:dyDescent="0.2">
      <c r="A284" s="238"/>
      <c r="B284" s="238"/>
      <c r="C284" s="238"/>
      <c r="D284" s="238"/>
      <c r="E284" s="238"/>
      <c r="F284" s="180"/>
      <c r="G284" s="180"/>
      <c r="H284" s="180"/>
      <c r="I284" s="180"/>
      <c r="K284" s="241"/>
      <c r="L284" s="241"/>
      <c r="M284" s="241"/>
      <c r="N284" s="446" t="s">
        <v>77</v>
      </c>
      <c r="O284" s="446">
        <v>7</v>
      </c>
      <c r="P284" s="445">
        <v>2009</v>
      </c>
      <c r="Q284" s="445">
        <v>12</v>
      </c>
      <c r="R284" s="445" t="s">
        <v>962</v>
      </c>
      <c r="S284" s="445"/>
      <c r="T284" s="192"/>
      <c r="U284" s="192"/>
      <c r="V284" s="191"/>
      <c r="W284" s="191"/>
    </row>
    <row r="285" spans="1:23" ht="14.25" hidden="1" x14ac:dyDescent="0.2">
      <c r="A285" s="238"/>
      <c r="B285" s="238"/>
      <c r="C285" s="238"/>
      <c r="D285" s="238"/>
      <c r="E285" s="238"/>
      <c r="F285" s="180"/>
      <c r="G285" s="180"/>
      <c r="H285" s="180"/>
      <c r="I285" s="180"/>
      <c r="K285" s="241"/>
      <c r="L285" s="241"/>
      <c r="M285" s="241"/>
      <c r="N285" s="445" t="s">
        <v>963</v>
      </c>
      <c r="O285" s="445">
        <v>4</v>
      </c>
      <c r="P285" s="445" t="s">
        <v>140</v>
      </c>
      <c r="Q285" s="445" t="s">
        <v>140</v>
      </c>
      <c r="R285" s="445" t="s">
        <v>140</v>
      </c>
      <c r="S285" s="445"/>
      <c r="T285" s="192"/>
      <c r="U285" s="192"/>
      <c r="V285" s="191"/>
      <c r="W285" s="191"/>
    </row>
    <row r="286" spans="1:23" ht="14.25" hidden="1" x14ac:dyDescent="0.2">
      <c r="A286" s="238"/>
      <c r="B286" s="238"/>
      <c r="C286" s="238"/>
      <c r="D286" s="238"/>
      <c r="E286" s="238"/>
      <c r="F286" s="180"/>
      <c r="G286" s="180"/>
      <c r="H286" s="180"/>
      <c r="I286" s="180"/>
      <c r="K286" s="241"/>
      <c r="L286" s="241"/>
      <c r="M286" s="241"/>
      <c r="N286" s="445" t="s">
        <v>35</v>
      </c>
      <c r="O286" s="445">
        <v>5</v>
      </c>
      <c r="P286" s="445">
        <v>2002</v>
      </c>
      <c r="Q286" s="445">
        <v>12</v>
      </c>
      <c r="R286" s="445" t="s">
        <v>964</v>
      </c>
      <c r="S286" s="445"/>
      <c r="T286" s="192"/>
      <c r="U286" s="192"/>
      <c r="V286" s="191"/>
      <c r="W286" s="191"/>
    </row>
    <row r="287" spans="1:23" ht="14.25" hidden="1" x14ac:dyDescent="0.2">
      <c r="A287" s="238"/>
      <c r="B287" s="238"/>
      <c r="C287" s="238"/>
      <c r="D287" s="238"/>
      <c r="E287" s="238"/>
      <c r="F287" s="180"/>
      <c r="G287" s="180"/>
      <c r="H287" s="180"/>
      <c r="I287" s="180"/>
      <c r="K287" s="241"/>
      <c r="L287" s="241"/>
      <c r="M287" s="241"/>
      <c r="N287" s="445" t="s">
        <v>175</v>
      </c>
      <c r="O287" s="445">
        <v>13</v>
      </c>
      <c r="P287" s="445">
        <v>2007</v>
      </c>
      <c r="Q287" s="445">
        <v>12</v>
      </c>
      <c r="R287" s="445" t="s">
        <v>965</v>
      </c>
      <c r="S287" s="445"/>
      <c r="T287" s="192"/>
      <c r="U287" s="192"/>
      <c r="V287" s="191"/>
      <c r="W287" s="191"/>
    </row>
    <row r="288" spans="1:23" ht="14.25" hidden="1" x14ac:dyDescent="0.2">
      <c r="A288" s="238"/>
      <c r="B288" s="238"/>
      <c r="C288" s="238"/>
      <c r="D288" s="238"/>
      <c r="E288" s="238"/>
      <c r="F288" s="180"/>
      <c r="G288" s="180"/>
      <c r="H288" s="180"/>
      <c r="I288" s="180"/>
      <c r="K288" s="241"/>
      <c r="L288" s="241"/>
      <c r="M288" s="241"/>
      <c r="N288" s="445" t="s">
        <v>104</v>
      </c>
      <c r="O288" s="445">
        <v>8</v>
      </c>
      <c r="P288" s="445">
        <v>2002</v>
      </c>
      <c r="Q288" s="445">
        <v>12</v>
      </c>
      <c r="R288" s="445" t="s">
        <v>966</v>
      </c>
      <c r="S288" s="445"/>
      <c r="T288" s="192"/>
      <c r="U288" s="192"/>
      <c r="V288" s="191"/>
      <c r="W288" s="191"/>
    </row>
    <row r="289" spans="1:23" ht="14.25" hidden="1" x14ac:dyDescent="0.2">
      <c r="A289" s="238"/>
      <c r="B289" s="238"/>
      <c r="C289" s="238"/>
      <c r="D289" s="238"/>
      <c r="E289" s="238"/>
      <c r="F289" s="180"/>
      <c r="G289" s="180"/>
      <c r="H289" s="180"/>
      <c r="I289" s="180"/>
      <c r="K289" s="241"/>
      <c r="L289" s="241"/>
      <c r="M289" s="241"/>
      <c r="N289" s="445" t="s">
        <v>78</v>
      </c>
      <c r="O289" s="445">
        <v>7</v>
      </c>
      <c r="P289" s="445">
        <v>2004</v>
      </c>
      <c r="Q289" s="445">
        <v>12</v>
      </c>
      <c r="R289" s="445" t="s">
        <v>967</v>
      </c>
      <c r="S289" s="445"/>
      <c r="T289" s="192"/>
      <c r="U289" s="192"/>
      <c r="V289" s="191"/>
      <c r="W289" s="191"/>
    </row>
    <row r="290" spans="1:23" ht="14.25" hidden="1" x14ac:dyDescent="0.2">
      <c r="A290" s="238"/>
      <c r="B290" s="238"/>
      <c r="C290" s="238"/>
      <c r="D290" s="238"/>
      <c r="E290" s="238"/>
      <c r="F290" s="180"/>
      <c r="G290" s="180"/>
      <c r="H290" s="180"/>
      <c r="I290" s="180"/>
      <c r="K290" s="241"/>
      <c r="L290" s="241"/>
      <c r="M290" s="241"/>
      <c r="N290" s="445" t="s">
        <v>968</v>
      </c>
      <c r="O290" s="445">
        <v>5</v>
      </c>
      <c r="P290" s="445" t="s">
        <v>140</v>
      </c>
      <c r="Q290" s="445" t="s">
        <v>140</v>
      </c>
      <c r="R290" s="445" t="s">
        <v>140</v>
      </c>
      <c r="S290" s="445"/>
      <c r="T290" s="192"/>
      <c r="U290" s="192"/>
      <c r="V290" s="191"/>
      <c r="W290" s="191"/>
    </row>
    <row r="291" spans="1:23" ht="14.25" hidden="1" x14ac:dyDescent="0.2">
      <c r="A291" s="238"/>
      <c r="B291" s="238"/>
      <c r="C291" s="238"/>
      <c r="D291" s="238"/>
      <c r="E291" s="238"/>
      <c r="F291" s="180"/>
      <c r="G291" s="180"/>
      <c r="H291" s="180"/>
      <c r="I291" s="180"/>
      <c r="K291" s="241"/>
      <c r="L291" s="241"/>
      <c r="M291" s="241"/>
      <c r="N291" s="445" t="s">
        <v>969</v>
      </c>
      <c r="O291" s="445">
        <v>8</v>
      </c>
      <c r="P291" s="445" t="s">
        <v>140</v>
      </c>
      <c r="Q291" s="445" t="s">
        <v>140</v>
      </c>
      <c r="R291" s="445" t="s">
        <v>140</v>
      </c>
      <c r="S291" s="445"/>
      <c r="T291" s="192"/>
      <c r="U291" s="192"/>
      <c r="V291" s="191"/>
      <c r="W291" s="191"/>
    </row>
    <row r="292" spans="1:23" ht="14.25" hidden="1" x14ac:dyDescent="0.2">
      <c r="A292" s="238"/>
      <c r="B292" s="238"/>
      <c r="C292" s="238"/>
      <c r="D292" s="238"/>
      <c r="E292" s="238"/>
      <c r="F292" s="180"/>
      <c r="G292" s="180"/>
      <c r="H292" s="180"/>
      <c r="I292" s="180"/>
      <c r="K292" s="241"/>
      <c r="L292" s="241"/>
      <c r="M292" s="241"/>
      <c r="N292" s="445" t="s">
        <v>36</v>
      </c>
      <c r="O292" s="445">
        <v>5</v>
      </c>
      <c r="P292" s="445">
        <v>2007</v>
      </c>
      <c r="Q292" s="445">
        <v>12</v>
      </c>
      <c r="R292" s="445" t="s">
        <v>970</v>
      </c>
      <c r="S292" s="445"/>
      <c r="T292" s="192"/>
      <c r="U292" s="192"/>
      <c r="V292" s="191"/>
      <c r="W292" s="191"/>
    </row>
    <row r="293" spans="1:23" ht="14.25" hidden="1" x14ac:dyDescent="0.2">
      <c r="A293" s="238"/>
      <c r="B293" s="238"/>
      <c r="C293" s="238"/>
      <c r="D293" s="238"/>
      <c r="E293" s="238"/>
      <c r="F293" s="180"/>
      <c r="G293" s="180"/>
      <c r="H293" s="180"/>
      <c r="I293" s="180"/>
      <c r="K293" s="241"/>
      <c r="L293" s="241"/>
      <c r="M293" s="241"/>
      <c r="N293" s="445" t="s">
        <v>57</v>
      </c>
      <c r="O293" s="445">
        <v>6</v>
      </c>
      <c r="P293" s="445">
        <v>2002</v>
      </c>
      <c r="Q293" s="445">
        <v>12</v>
      </c>
      <c r="R293" s="445" t="s">
        <v>971</v>
      </c>
      <c r="S293" s="445"/>
      <c r="T293" s="192"/>
      <c r="U293" s="192"/>
      <c r="V293" s="191"/>
      <c r="W293" s="191"/>
    </row>
    <row r="294" spans="1:23" ht="14.25" hidden="1" x14ac:dyDescent="0.2">
      <c r="A294" s="238"/>
      <c r="B294" s="238"/>
      <c r="C294" s="238"/>
      <c r="D294" s="238"/>
      <c r="E294" s="238"/>
      <c r="F294" s="180"/>
      <c r="G294" s="180"/>
      <c r="H294" s="180"/>
      <c r="I294" s="180"/>
      <c r="K294" s="241"/>
      <c r="L294" s="241"/>
      <c r="M294" s="241"/>
      <c r="N294" s="445" t="s">
        <v>972</v>
      </c>
      <c r="O294" s="445">
        <v>12</v>
      </c>
      <c r="P294" s="445" t="s">
        <v>140</v>
      </c>
      <c r="Q294" s="445" t="s">
        <v>140</v>
      </c>
      <c r="R294" s="445" t="s">
        <v>140</v>
      </c>
      <c r="S294" s="445"/>
      <c r="T294" s="192"/>
      <c r="U294" s="192"/>
      <c r="V294" s="191"/>
      <c r="W294" s="191"/>
    </row>
    <row r="295" spans="1:23" ht="14.25" hidden="1" x14ac:dyDescent="0.2">
      <c r="A295" s="238"/>
      <c r="B295" s="238"/>
      <c r="C295" s="238"/>
      <c r="D295" s="238"/>
      <c r="E295" s="238"/>
      <c r="F295" s="180"/>
      <c r="G295" s="180"/>
      <c r="H295" s="180"/>
      <c r="I295" s="180"/>
      <c r="K295" s="241"/>
      <c r="L295" s="241"/>
      <c r="M295" s="241"/>
      <c r="N295" s="445" t="s">
        <v>973</v>
      </c>
      <c r="O295" s="445">
        <v>8</v>
      </c>
      <c r="P295" s="445" t="s">
        <v>140</v>
      </c>
      <c r="Q295" s="445" t="s">
        <v>140</v>
      </c>
      <c r="R295" s="445" t="s">
        <v>140</v>
      </c>
      <c r="S295" s="445"/>
      <c r="T295" s="192"/>
      <c r="U295" s="192"/>
      <c r="V295" s="191"/>
      <c r="W295" s="191"/>
    </row>
    <row r="296" spans="1:23" ht="14.25" hidden="1" x14ac:dyDescent="0.2">
      <c r="A296" s="238"/>
      <c r="B296" s="238"/>
      <c r="C296" s="238"/>
      <c r="D296" s="238"/>
      <c r="E296" s="238"/>
      <c r="F296" s="180"/>
      <c r="G296" s="180"/>
      <c r="H296" s="180"/>
      <c r="I296" s="180"/>
      <c r="K296" s="241"/>
      <c r="L296" s="241"/>
      <c r="M296" s="241"/>
      <c r="N296" s="445" t="s">
        <v>79</v>
      </c>
      <c r="O296" s="445">
        <v>7</v>
      </c>
      <c r="P296" s="445">
        <v>2008</v>
      </c>
      <c r="Q296" s="445">
        <v>12</v>
      </c>
      <c r="R296" s="445" t="s">
        <v>974</v>
      </c>
      <c r="S296" s="445"/>
      <c r="T296" s="192"/>
      <c r="U296" s="192"/>
      <c r="V296" s="191"/>
      <c r="W296" s="191"/>
    </row>
    <row r="297" spans="1:23" ht="14.25" hidden="1" x14ac:dyDescent="0.2">
      <c r="A297" s="238"/>
      <c r="B297" s="238"/>
      <c r="C297" s="238"/>
      <c r="D297" s="238"/>
      <c r="E297" s="238"/>
      <c r="F297" s="180"/>
      <c r="G297" s="180"/>
      <c r="H297" s="180"/>
      <c r="I297" s="180"/>
      <c r="K297" s="241"/>
      <c r="L297" s="241"/>
      <c r="M297" s="241"/>
      <c r="N297" s="445" t="s">
        <v>176</v>
      </c>
      <c r="O297" s="445">
        <v>13</v>
      </c>
      <c r="P297" s="445">
        <v>2015</v>
      </c>
      <c r="Q297" s="445">
        <v>12</v>
      </c>
      <c r="R297" s="445" t="s">
        <v>975</v>
      </c>
      <c r="S297" s="445"/>
      <c r="T297" s="192"/>
      <c r="U297" s="192"/>
      <c r="V297" s="191"/>
      <c r="W297" s="191"/>
    </row>
    <row r="298" spans="1:23" ht="14.25" hidden="1" x14ac:dyDescent="0.2">
      <c r="A298" s="238"/>
      <c r="B298" s="238"/>
      <c r="C298" s="238"/>
      <c r="D298" s="238"/>
      <c r="E298" s="238"/>
      <c r="F298" s="180"/>
      <c r="G298" s="180"/>
      <c r="H298" s="180"/>
      <c r="I298" s="180"/>
      <c r="K298" s="241"/>
      <c r="L298" s="241"/>
      <c r="M298" s="241"/>
      <c r="N298" s="445" t="s">
        <v>976</v>
      </c>
      <c r="O298" s="445">
        <v>13</v>
      </c>
      <c r="P298" s="445" t="s">
        <v>140</v>
      </c>
      <c r="Q298" s="445" t="s">
        <v>140</v>
      </c>
      <c r="R298" s="445" t="s">
        <v>140</v>
      </c>
      <c r="S298" s="445"/>
      <c r="T298" s="192"/>
      <c r="U298" s="192"/>
      <c r="V298" s="191"/>
      <c r="W298" s="191"/>
    </row>
    <row r="299" spans="1:23" ht="14.25" hidden="1" x14ac:dyDescent="0.2">
      <c r="A299" s="238"/>
      <c r="B299" s="238"/>
      <c r="C299" s="238"/>
      <c r="D299" s="238"/>
      <c r="E299" s="238"/>
      <c r="F299" s="180"/>
      <c r="G299" s="180"/>
      <c r="H299" s="180"/>
      <c r="I299" s="180"/>
      <c r="K299" s="241"/>
      <c r="L299" s="241"/>
      <c r="M299" s="241"/>
      <c r="N299" s="445" t="s">
        <v>977</v>
      </c>
      <c r="O299" s="445">
        <v>10</v>
      </c>
      <c r="P299" s="445" t="s">
        <v>140</v>
      </c>
      <c r="Q299" s="445" t="s">
        <v>140</v>
      </c>
      <c r="R299" s="445" t="s">
        <v>140</v>
      </c>
      <c r="S299" s="445"/>
      <c r="T299" s="192"/>
      <c r="U299" s="192"/>
      <c r="V299" s="191"/>
      <c r="W299" s="191"/>
    </row>
    <row r="300" spans="1:23" ht="14.25" hidden="1" x14ac:dyDescent="0.2">
      <c r="A300" s="238"/>
      <c r="B300" s="238"/>
      <c r="C300" s="238"/>
      <c r="D300" s="238"/>
      <c r="E300" s="238"/>
      <c r="F300" s="180"/>
      <c r="G300" s="180"/>
      <c r="H300" s="180"/>
      <c r="I300" s="180"/>
      <c r="K300" s="241"/>
      <c r="L300" s="241"/>
      <c r="M300" s="241"/>
      <c r="N300" s="445" t="s">
        <v>978</v>
      </c>
      <c r="O300" s="445">
        <v>13</v>
      </c>
      <c r="P300" s="445" t="s">
        <v>140</v>
      </c>
      <c r="Q300" s="445" t="s">
        <v>140</v>
      </c>
      <c r="R300" s="445" t="s">
        <v>140</v>
      </c>
      <c r="S300" s="445"/>
      <c r="T300" s="192"/>
      <c r="U300" s="192"/>
      <c r="V300" s="191"/>
      <c r="W300" s="191"/>
    </row>
    <row r="301" spans="1:23" ht="14.25" hidden="1" x14ac:dyDescent="0.2">
      <c r="A301" s="238"/>
      <c r="B301" s="238"/>
      <c r="C301" s="238"/>
      <c r="D301" s="238"/>
      <c r="E301" s="238"/>
      <c r="F301" s="180"/>
      <c r="G301" s="180"/>
      <c r="H301" s="180"/>
      <c r="I301" s="180"/>
      <c r="K301" s="241"/>
      <c r="L301" s="241"/>
      <c r="M301" s="241"/>
      <c r="N301" s="445" t="s">
        <v>979</v>
      </c>
      <c r="O301" s="445">
        <v>8</v>
      </c>
      <c r="P301" s="445" t="s">
        <v>140</v>
      </c>
      <c r="Q301" s="445" t="s">
        <v>140</v>
      </c>
      <c r="R301" s="445" t="s">
        <v>140</v>
      </c>
      <c r="S301" s="445"/>
      <c r="T301" s="192"/>
      <c r="U301" s="192"/>
      <c r="V301" s="191"/>
      <c r="W301" s="191"/>
    </row>
    <row r="302" spans="1:23" ht="14.25" hidden="1" x14ac:dyDescent="0.2">
      <c r="A302" s="238"/>
      <c r="B302" s="238"/>
      <c r="C302" s="238"/>
      <c r="D302" s="238"/>
      <c r="E302" s="238"/>
      <c r="F302" s="180"/>
      <c r="G302" s="180"/>
      <c r="H302" s="180"/>
      <c r="I302" s="180"/>
      <c r="K302" s="241"/>
      <c r="L302" s="241"/>
      <c r="M302" s="241"/>
      <c r="N302" s="445" t="s">
        <v>980</v>
      </c>
      <c r="O302" s="445">
        <v>10</v>
      </c>
      <c r="P302" s="445" t="s">
        <v>140</v>
      </c>
      <c r="Q302" s="445" t="s">
        <v>140</v>
      </c>
      <c r="R302" s="445" t="s">
        <v>140</v>
      </c>
      <c r="S302" s="445"/>
      <c r="T302" s="192"/>
      <c r="U302" s="192"/>
      <c r="V302" s="191"/>
      <c r="W302" s="191"/>
    </row>
    <row r="303" spans="1:23" ht="14.25" hidden="1" x14ac:dyDescent="0.2">
      <c r="A303" s="238"/>
      <c r="B303" s="238"/>
      <c r="C303" s="238"/>
      <c r="D303" s="238"/>
      <c r="E303" s="238"/>
      <c r="F303" s="180"/>
      <c r="G303" s="180"/>
      <c r="H303" s="180"/>
      <c r="I303" s="180"/>
      <c r="K303" s="241"/>
      <c r="L303" s="241"/>
      <c r="M303" s="241"/>
      <c r="N303" s="446" t="s">
        <v>177</v>
      </c>
      <c r="O303" s="446">
        <v>13</v>
      </c>
      <c r="P303" s="445">
        <v>2009</v>
      </c>
      <c r="Q303" s="445">
        <v>12</v>
      </c>
      <c r="R303" s="445" t="s">
        <v>981</v>
      </c>
      <c r="S303" s="445"/>
      <c r="T303" s="192"/>
      <c r="U303" s="192"/>
      <c r="V303" s="191"/>
      <c r="W303" s="191"/>
    </row>
    <row r="304" spans="1:23" ht="14.25" hidden="1" x14ac:dyDescent="0.2">
      <c r="A304" s="238"/>
      <c r="B304" s="238"/>
      <c r="C304" s="238"/>
      <c r="D304" s="238"/>
      <c r="E304" s="238"/>
      <c r="F304" s="180"/>
      <c r="G304" s="180"/>
      <c r="H304" s="180"/>
      <c r="I304" s="180"/>
      <c r="K304" s="241"/>
      <c r="L304" s="241"/>
      <c r="M304" s="241"/>
      <c r="N304" s="445" t="s">
        <v>982</v>
      </c>
      <c r="O304" s="445">
        <v>2</v>
      </c>
      <c r="P304" s="445" t="s">
        <v>140</v>
      </c>
      <c r="Q304" s="445" t="s">
        <v>140</v>
      </c>
      <c r="R304" s="445" t="s">
        <v>140</v>
      </c>
      <c r="S304" s="445"/>
      <c r="T304" s="192"/>
      <c r="U304" s="192"/>
      <c r="V304" s="191"/>
      <c r="W304" s="191"/>
    </row>
    <row r="305" spans="1:23" ht="14.25" hidden="1" x14ac:dyDescent="0.2">
      <c r="A305" s="238"/>
      <c r="B305" s="238"/>
      <c r="C305" s="238"/>
      <c r="D305" s="238"/>
      <c r="E305" s="238"/>
      <c r="F305" s="180"/>
      <c r="G305" s="180"/>
      <c r="H305" s="180"/>
      <c r="I305" s="180"/>
      <c r="K305" s="241"/>
      <c r="L305" s="241"/>
      <c r="M305" s="241"/>
      <c r="N305" s="445" t="s">
        <v>105</v>
      </c>
      <c r="O305" s="445">
        <v>8</v>
      </c>
      <c r="P305" s="445">
        <v>2007</v>
      </c>
      <c r="Q305" s="445">
        <v>12</v>
      </c>
      <c r="R305" s="445" t="s">
        <v>983</v>
      </c>
      <c r="S305" s="445"/>
      <c r="T305" s="192"/>
      <c r="U305" s="192"/>
      <c r="V305" s="191"/>
      <c r="W305" s="191"/>
    </row>
    <row r="306" spans="1:23" ht="14.25" hidden="1" x14ac:dyDescent="0.2">
      <c r="A306" s="238"/>
      <c r="B306" s="238"/>
      <c r="C306" s="238"/>
      <c r="D306" s="238"/>
      <c r="E306" s="238"/>
      <c r="F306" s="180"/>
      <c r="G306" s="180"/>
      <c r="H306" s="180"/>
      <c r="I306" s="180"/>
      <c r="K306" s="241"/>
      <c r="L306" s="241"/>
      <c r="M306" s="241"/>
      <c r="N306" s="445" t="s">
        <v>984</v>
      </c>
      <c r="O306" s="445">
        <v>7</v>
      </c>
      <c r="P306" s="445" t="s">
        <v>140</v>
      </c>
      <c r="Q306" s="445" t="s">
        <v>140</v>
      </c>
      <c r="R306" s="445" t="s">
        <v>140</v>
      </c>
      <c r="S306" s="445"/>
      <c r="T306" s="192"/>
      <c r="U306" s="192"/>
      <c r="V306" s="191"/>
      <c r="W306" s="191"/>
    </row>
    <row r="307" spans="1:23" ht="14.25" hidden="1" x14ac:dyDescent="0.2">
      <c r="A307" s="238"/>
      <c r="B307" s="238"/>
      <c r="C307" s="238"/>
      <c r="D307" s="238"/>
      <c r="E307" s="238"/>
      <c r="F307" s="180"/>
      <c r="G307" s="180"/>
      <c r="H307" s="180"/>
      <c r="I307" s="180"/>
      <c r="K307" s="241"/>
      <c r="L307" s="241"/>
      <c r="M307" s="241"/>
      <c r="N307" s="445" t="s">
        <v>178</v>
      </c>
      <c r="O307" s="445">
        <v>13</v>
      </c>
      <c r="P307" s="445">
        <v>2004</v>
      </c>
      <c r="Q307" s="445">
        <v>12</v>
      </c>
      <c r="R307" s="445" t="s">
        <v>985</v>
      </c>
      <c r="S307" s="445"/>
      <c r="T307" s="192"/>
      <c r="U307" s="192"/>
      <c r="V307" s="191"/>
      <c r="W307" s="191"/>
    </row>
    <row r="308" spans="1:23" ht="14.25" hidden="1" x14ac:dyDescent="0.2">
      <c r="A308" s="238"/>
      <c r="B308" s="238"/>
      <c r="C308" s="238"/>
      <c r="D308" s="238"/>
      <c r="E308" s="238"/>
      <c r="F308" s="180"/>
      <c r="G308" s="180"/>
      <c r="H308" s="180"/>
      <c r="I308" s="180"/>
      <c r="K308" s="241"/>
      <c r="L308" s="241"/>
      <c r="M308" s="241"/>
      <c r="N308" s="445" t="s">
        <v>986</v>
      </c>
      <c r="O308" s="445">
        <v>8</v>
      </c>
      <c r="P308" s="445" t="s">
        <v>140</v>
      </c>
      <c r="Q308" s="445" t="s">
        <v>140</v>
      </c>
      <c r="R308" s="445" t="s">
        <v>140</v>
      </c>
      <c r="S308" s="445"/>
      <c r="T308" s="192"/>
      <c r="U308" s="192"/>
      <c r="V308" s="191"/>
      <c r="W308" s="191"/>
    </row>
    <row r="309" spans="1:23" ht="14.25" hidden="1" x14ac:dyDescent="0.2">
      <c r="A309" s="238"/>
      <c r="B309" s="238"/>
      <c r="C309" s="238"/>
      <c r="D309" s="238"/>
      <c r="E309" s="238"/>
      <c r="F309" s="180"/>
      <c r="G309" s="180"/>
      <c r="H309" s="180"/>
      <c r="I309" s="180"/>
      <c r="K309" s="241"/>
      <c r="L309" s="241"/>
      <c r="M309" s="241"/>
      <c r="N309" s="445" t="s">
        <v>58</v>
      </c>
      <c r="O309" s="445">
        <v>6</v>
      </c>
      <c r="P309" s="445">
        <v>2008</v>
      </c>
      <c r="Q309" s="445">
        <v>12</v>
      </c>
      <c r="R309" s="445" t="s">
        <v>987</v>
      </c>
      <c r="S309" s="445"/>
      <c r="T309" s="192"/>
      <c r="U309" s="192"/>
      <c r="V309" s="191"/>
      <c r="W309" s="191"/>
    </row>
    <row r="310" spans="1:23" ht="14.25" hidden="1" x14ac:dyDescent="0.2">
      <c r="A310" s="238"/>
      <c r="B310" s="238"/>
      <c r="C310" s="238"/>
      <c r="D310" s="238"/>
      <c r="E310" s="238"/>
      <c r="F310" s="180"/>
      <c r="G310" s="180"/>
      <c r="H310" s="180"/>
      <c r="I310" s="180"/>
      <c r="K310" s="241"/>
      <c r="L310" s="241"/>
      <c r="M310" s="241"/>
      <c r="N310" s="445" t="s">
        <v>106</v>
      </c>
      <c r="O310" s="445">
        <v>8</v>
      </c>
      <c r="P310" s="445">
        <v>2015</v>
      </c>
      <c r="Q310" s="445">
        <v>12</v>
      </c>
      <c r="R310" s="445" t="s">
        <v>988</v>
      </c>
      <c r="S310" s="445"/>
      <c r="T310" s="192"/>
      <c r="U310" s="192"/>
      <c r="V310" s="191"/>
      <c r="W310" s="191"/>
    </row>
    <row r="311" spans="1:23" ht="14.25" hidden="1" x14ac:dyDescent="0.2">
      <c r="A311" s="238"/>
      <c r="B311" s="238"/>
      <c r="C311" s="238"/>
      <c r="D311" s="238"/>
      <c r="E311" s="238"/>
      <c r="F311" s="180"/>
      <c r="G311" s="180"/>
      <c r="H311" s="180"/>
      <c r="I311" s="180"/>
      <c r="K311" s="241"/>
      <c r="L311" s="241"/>
      <c r="M311" s="241"/>
      <c r="N311" s="446" t="s">
        <v>59</v>
      </c>
      <c r="O311" s="446">
        <v>6</v>
      </c>
      <c r="P311" s="445">
        <v>2009</v>
      </c>
      <c r="Q311" s="445">
        <v>12</v>
      </c>
      <c r="R311" s="445" t="s">
        <v>989</v>
      </c>
      <c r="S311" s="445"/>
      <c r="T311" s="192"/>
      <c r="U311" s="192"/>
      <c r="V311" s="191"/>
      <c r="W311" s="191"/>
    </row>
    <row r="312" spans="1:23" ht="14.25" hidden="1" x14ac:dyDescent="0.2">
      <c r="A312" s="238"/>
      <c r="B312" s="238"/>
      <c r="C312" s="238"/>
      <c r="D312" s="238"/>
      <c r="E312" s="238"/>
      <c r="F312" s="180"/>
      <c r="G312" s="180"/>
      <c r="H312" s="180"/>
      <c r="I312" s="180"/>
      <c r="K312" s="241"/>
      <c r="L312" s="241"/>
      <c r="M312" s="241"/>
      <c r="N312" s="445" t="s">
        <v>990</v>
      </c>
      <c r="O312" s="445">
        <v>8</v>
      </c>
      <c r="P312" s="445" t="s">
        <v>140</v>
      </c>
      <c r="Q312" s="445" t="s">
        <v>140</v>
      </c>
      <c r="R312" s="445" t="s">
        <v>140</v>
      </c>
      <c r="S312" s="445"/>
      <c r="T312" s="192"/>
      <c r="U312" s="192"/>
      <c r="V312" s="191"/>
      <c r="W312" s="191"/>
    </row>
    <row r="313" spans="1:23" ht="14.25" hidden="1" x14ac:dyDescent="0.2">
      <c r="A313" s="238"/>
      <c r="B313" s="238"/>
      <c r="C313" s="238"/>
      <c r="D313" s="238"/>
      <c r="E313" s="238"/>
      <c r="F313" s="180"/>
      <c r="G313" s="180"/>
      <c r="H313" s="180"/>
      <c r="I313" s="180"/>
      <c r="K313" s="241"/>
      <c r="L313" s="241"/>
      <c r="M313" s="241"/>
      <c r="N313" s="445" t="s">
        <v>37</v>
      </c>
      <c r="O313" s="445">
        <v>5</v>
      </c>
      <c r="P313" s="445">
        <v>2015</v>
      </c>
      <c r="Q313" s="445">
        <v>12</v>
      </c>
      <c r="R313" s="445" t="s">
        <v>991</v>
      </c>
      <c r="S313" s="445"/>
      <c r="T313" s="192"/>
      <c r="U313" s="192"/>
      <c r="V313" s="191"/>
      <c r="W313" s="191"/>
    </row>
    <row r="314" spans="1:23" ht="14.25" hidden="1" x14ac:dyDescent="0.2">
      <c r="A314" s="238"/>
      <c r="B314" s="238"/>
      <c r="C314" s="238"/>
      <c r="D314" s="238"/>
      <c r="E314" s="238"/>
      <c r="F314" s="180"/>
      <c r="G314" s="180"/>
      <c r="H314" s="180"/>
      <c r="I314" s="180"/>
      <c r="K314" s="241"/>
      <c r="L314" s="241"/>
      <c r="M314" s="241"/>
      <c r="N314" s="445" t="s">
        <v>179</v>
      </c>
      <c r="O314" s="445">
        <v>13</v>
      </c>
      <c r="P314" s="445">
        <v>2015</v>
      </c>
      <c r="Q314" s="445">
        <v>12</v>
      </c>
      <c r="R314" s="445" t="s">
        <v>992</v>
      </c>
      <c r="S314" s="445"/>
      <c r="T314" s="192"/>
      <c r="U314" s="192"/>
      <c r="V314" s="191"/>
      <c r="W314" s="191"/>
    </row>
    <row r="315" spans="1:23" ht="14.25" hidden="1" x14ac:dyDescent="0.2">
      <c r="A315" s="238"/>
      <c r="B315" s="238"/>
      <c r="C315" s="238"/>
      <c r="D315" s="238"/>
      <c r="E315" s="238"/>
      <c r="F315" s="180"/>
      <c r="G315" s="180"/>
      <c r="H315" s="180"/>
      <c r="I315" s="180"/>
      <c r="K315" s="241"/>
      <c r="L315" s="241"/>
      <c r="M315" s="241"/>
      <c r="N315" s="445" t="s">
        <v>993</v>
      </c>
      <c r="O315" s="445">
        <v>5</v>
      </c>
      <c r="P315" s="445" t="s">
        <v>140</v>
      </c>
      <c r="Q315" s="445" t="s">
        <v>140</v>
      </c>
      <c r="R315" s="445" t="s">
        <v>140</v>
      </c>
      <c r="S315" s="445"/>
      <c r="T315" s="192"/>
      <c r="U315" s="192"/>
      <c r="V315" s="191"/>
      <c r="W315" s="191"/>
    </row>
    <row r="316" spans="1:23" ht="14.25" hidden="1" x14ac:dyDescent="0.2">
      <c r="A316" s="238"/>
      <c r="B316" s="238"/>
      <c r="C316" s="238"/>
      <c r="D316" s="238"/>
      <c r="E316" s="238"/>
      <c r="F316" s="180"/>
      <c r="G316" s="180"/>
      <c r="H316" s="180"/>
      <c r="I316" s="180"/>
      <c r="K316" s="241"/>
      <c r="L316" s="241"/>
      <c r="M316" s="241"/>
      <c r="N316" s="445" t="s">
        <v>994</v>
      </c>
      <c r="O316" s="445">
        <v>2</v>
      </c>
      <c r="P316" s="445" t="s">
        <v>140</v>
      </c>
      <c r="Q316" s="445" t="s">
        <v>140</v>
      </c>
      <c r="R316" s="445" t="s">
        <v>140</v>
      </c>
      <c r="S316" s="445"/>
      <c r="T316" s="192"/>
      <c r="U316" s="192"/>
      <c r="V316" s="191"/>
      <c r="W316" s="191"/>
    </row>
    <row r="317" spans="1:23" ht="14.25" hidden="1" x14ac:dyDescent="0.2">
      <c r="A317" s="238"/>
      <c r="B317" s="238"/>
      <c r="C317" s="238"/>
      <c r="D317" s="238"/>
      <c r="E317" s="238"/>
      <c r="F317" s="180"/>
      <c r="G317" s="180"/>
      <c r="H317" s="180"/>
      <c r="I317" s="180"/>
      <c r="K317" s="241"/>
      <c r="L317" s="241"/>
      <c r="M317" s="241"/>
      <c r="N317" s="445" t="s">
        <v>180</v>
      </c>
      <c r="O317" s="445">
        <v>13</v>
      </c>
      <c r="P317" s="445">
        <v>2000</v>
      </c>
      <c r="Q317" s="445">
        <v>12</v>
      </c>
      <c r="R317" s="445" t="s">
        <v>995</v>
      </c>
      <c r="S317" s="445"/>
      <c r="T317" s="192"/>
      <c r="U317" s="192"/>
      <c r="V317" s="191"/>
      <c r="W317" s="191"/>
    </row>
    <row r="318" spans="1:23" ht="14.25" hidden="1" x14ac:dyDescent="0.2">
      <c r="A318" s="238"/>
      <c r="B318" s="238"/>
      <c r="C318" s="238"/>
      <c r="D318" s="238"/>
      <c r="E318" s="238"/>
      <c r="F318" s="180"/>
      <c r="G318" s="180"/>
      <c r="H318" s="180"/>
      <c r="I318" s="180"/>
      <c r="K318" s="241"/>
      <c r="L318" s="241"/>
      <c r="M318" s="241"/>
      <c r="N318" s="445" t="s">
        <v>80</v>
      </c>
      <c r="O318" s="445">
        <v>7</v>
      </c>
      <c r="P318" s="445">
        <v>2002</v>
      </c>
      <c r="Q318" s="445">
        <v>12</v>
      </c>
      <c r="R318" s="445" t="s">
        <v>996</v>
      </c>
      <c r="S318" s="445"/>
      <c r="T318" s="192"/>
      <c r="U318" s="192"/>
      <c r="V318" s="191"/>
      <c r="W318" s="191"/>
    </row>
    <row r="319" spans="1:23" ht="14.25" hidden="1" x14ac:dyDescent="0.2">
      <c r="A319" s="238"/>
      <c r="B319" s="238"/>
      <c r="C319" s="238"/>
      <c r="D319" s="238"/>
      <c r="E319" s="238"/>
      <c r="F319" s="180"/>
      <c r="G319" s="180"/>
      <c r="H319" s="180"/>
      <c r="I319" s="180"/>
      <c r="K319" s="241"/>
      <c r="L319" s="241"/>
      <c r="M319" s="241"/>
      <c r="N319" s="445" t="s">
        <v>107</v>
      </c>
      <c r="O319" s="445">
        <v>8</v>
      </c>
      <c r="P319" s="445">
        <v>1999</v>
      </c>
      <c r="Q319" s="445">
        <v>12</v>
      </c>
      <c r="R319" s="445" t="s">
        <v>997</v>
      </c>
      <c r="S319" s="445"/>
      <c r="T319" s="192"/>
      <c r="U319" s="192"/>
      <c r="V319" s="191"/>
      <c r="W319" s="191"/>
    </row>
    <row r="320" spans="1:23" ht="14.25" hidden="1" x14ac:dyDescent="0.2">
      <c r="A320" s="238"/>
      <c r="B320" s="238"/>
      <c r="C320" s="238"/>
      <c r="D320" s="238"/>
      <c r="E320" s="238"/>
      <c r="F320" s="180"/>
      <c r="G320" s="180"/>
      <c r="H320" s="180"/>
      <c r="I320" s="180"/>
      <c r="K320" s="241"/>
      <c r="L320" s="241"/>
      <c r="M320" s="241"/>
      <c r="N320" s="445" t="s">
        <v>8</v>
      </c>
      <c r="O320" s="445">
        <v>2</v>
      </c>
      <c r="P320" s="445">
        <v>2015</v>
      </c>
      <c r="Q320" s="445">
        <v>12</v>
      </c>
      <c r="R320" s="445" t="s">
        <v>998</v>
      </c>
      <c r="S320" s="445"/>
      <c r="T320" s="192"/>
      <c r="U320" s="192"/>
      <c r="V320" s="191"/>
      <c r="W320" s="191"/>
    </row>
    <row r="321" spans="1:23" ht="14.25" hidden="1" x14ac:dyDescent="0.2">
      <c r="A321" s="238"/>
      <c r="B321" s="238"/>
      <c r="C321" s="238"/>
      <c r="D321" s="238"/>
      <c r="E321" s="238"/>
      <c r="F321" s="180"/>
      <c r="G321" s="180"/>
      <c r="H321" s="180"/>
      <c r="I321" s="180"/>
      <c r="K321" s="241"/>
      <c r="L321" s="241"/>
      <c r="M321" s="241"/>
      <c r="N321" s="445" t="s">
        <v>607</v>
      </c>
      <c r="O321" s="445">
        <v>9</v>
      </c>
      <c r="P321" s="445">
        <v>2006</v>
      </c>
      <c r="Q321" s="445">
        <v>12</v>
      </c>
      <c r="R321" s="445" t="s">
        <v>999</v>
      </c>
      <c r="S321" s="445"/>
      <c r="T321" s="192"/>
      <c r="U321" s="192"/>
      <c r="V321" s="191"/>
      <c r="W321" s="191"/>
    </row>
    <row r="322" spans="1:23" ht="14.25" hidden="1" x14ac:dyDescent="0.2">
      <c r="A322" s="238"/>
      <c r="B322" s="238"/>
      <c r="C322" s="238"/>
      <c r="D322" s="238"/>
      <c r="E322" s="238"/>
      <c r="F322" s="180"/>
      <c r="G322" s="180"/>
      <c r="H322" s="180"/>
      <c r="I322" s="180"/>
      <c r="K322" s="241"/>
      <c r="L322" s="241"/>
      <c r="M322" s="241"/>
      <c r="N322" s="445" t="s">
        <v>608</v>
      </c>
      <c r="O322" s="445">
        <v>9</v>
      </c>
      <c r="P322" s="445">
        <v>2006</v>
      </c>
      <c r="Q322" s="445">
        <v>12</v>
      </c>
      <c r="R322" s="445" t="s">
        <v>1000</v>
      </c>
      <c r="S322" s="445"/>
      <c r="T322" s="192"/>
      <c r="U322" s="192"/>
      <c r="V322" s="191"/>
      <c r="W322" s="191"/>
    </row>
    <row r="323" spans="1:23" ht="14.25" hidden="1" x14ac:dyDescent="0.2">
      <c r="A323" s="238"/>
      <c r="B323" s="238"/>
      <c r="C323" s="238"/>
      <c r="D323" s="238"/>
      <c r="E323" s="238"/>
      <c r="F323" s="180"/>
      <c r="G323" s="180"/>
      <c r="H323" s="180"/>
      <c r="I323" s="180"/>
      <c r="K323" s="241"/>
      <c r="L323" s="241"/>
      <c r="M323" s="241"/>
      <c r="N323" s="445" t="s">
        <v>1001</v>
      </c>
      <c r="O323" s="445">
        <v>7</v>
      </c>
      <c r="P323" s="445" t="s">
        <v>140</v>
      </c>
      <c r="Q323" s="445" t="s">
        <v>140</v>
      </c>
      <c r="R323" s="445" t="s">
        <v>140</v>
      </c>
      <c r="S323" s="445"/>
      <c r="T323" s="192"/>
      <c r="U323" s="192"/>
      <c r="V323" s="191"/>
      <c r="W323" s="191"/>
    </row>
    <row r="324" spans="1:23" ht="14.25" hidden="1" x14ac:dyDescent="0.2">
      <c r="A324" s="238"/>
      <c r="B324" s="238"/>
      <c r="C324" s="238"/>
      <c r="D324" s="238"/>
      <c r="E324" s="238"/>
      <c r="F324" s="180"/>
      <c r="G324" s="180"/>
      <c r="H324" s="180"/>
      <c r="I324" s="180"/>
      <c r="K324" s="241"/>
      <c r="L324" s="241"/>
      <c r="M324" s="241"/>
      <c r="N324" s="445" t="s">
        <v>1002</v>
      </c>
      <c r="O324" s="445">
        <v>9</v>
      </c>
      <c r="P324" s="445" t="s">
        <v>140</v>
      </c>
      <c r="Q324" s="445" t="s">
        <v>140</v>
      </c>
      <c r="R324" s="445" t="s">
        <v>140</v>
      </c>
      <c r="S324" s="445"/>
      <c r="T324" s="192"/>
      <c r="U324" s="192"/>
      <c r="V324" s="191"/>
      <c r="W324" s="191"/>
    </row>
    <row r="325" spans="1:23" ht="14.25" hidden="1" x14ac:dyDescent="0.2">
      <c r="A325" s="238"/>
      <c r="B325" s="238"/>
      <c r="C325" s="238"/>
      <c r="D325" s="238"/>
      <c r="E325" s="238"/>
      <c r="F325" s="180"/>
      <c r="G325" s="180"/>
      <c r="H325" s="180"/>
      <c r="I325" s="180"/>
      <c r="K325" s="241"/>
      <c r="L325" s="241"/>
      <c r="M325" s="241"/>
      <c r="N325" s="445" t="s">
        <v>13</v>
      </c>
      <c r="O325" s="445">
        <v>3</v>
      </c>
      <c r="P325" s="445">
        <v>2017</v>
      </c>
      <c r="Q325" s="445">
        <v>12</v>
      </c>
      <c r="R325" s="445" t="s">
        <v>1003</v>
      </c>
      <c r="S325" s="445"/>
      <c r="T325" s="192"/>
      <c r="U325" s="192"/>
      <c r="V325" s="191"/>
      <c r="W325" s="191"/>
    </row>
    <row r="326" spans="1:23" ht="14.25" hidden="1" x14ac:dyDescent="0.2">
      <c r="A326" s="238"/>
      <c r="B326" s="238"/>
      <c r="C326" s="238"/>
      <c r="D326" s="238"/>
      <c r="E326" s="238"/>
      <c r="F326" s="180"/>
      <c r="G326" s="180"/>
      <c r="H326" s="180"/>
      <c r="I326" s="180"/>
      <c r="K326" s="241"/>
      <c r="L326" s="241"/>
      <c r="M326" s="241"/>
      <c r="N326" s="445" t="s">
        <v>181</v>
      </c>
      <c r="O326" s="445">
        <v>13</v>
      </c>
      <c r="P326" s="445">
        <v>2008</v>
      </c>
      <c r="Q326" s="445">
        <v>12</v>
      </c>
      <c r="R326" s="445" t="s">
        <v>1004</v>
      </c>
      <c r="S326" s="445"/>
      <c r="T326" s="192"/>
      <c r="U326" s="192"/>
      <c r="V326" s="191"/>
      <c r="W326" s="191"/>
    </row>
    <row r="327" spans="1:23" ht="14.25" hidden="1" x14ac:dyDescent="0.2">
      <c r="A327" s="238"/>
      <c r="B327" s="238"/>
      <c r="C327" s="238"/>
      <c r="D327" s="238"/>
      <c r="E327" s="238"/>
      <c r="F327" s="180"/>
      <c r="G327" s="180"/>
      <c r="H327" s="180"/>
      <c r="I327" s="180"/>
      <c r="K327" s="241"/>
      <c r="L327" s="241"/>
      <c r="M327" s="241"/>
      <c r="N327" s="445" t="s">
        <v>1005</v>
      </c>
      <c r="O327" s="445">
        <v>12</v>
      </c>
      <c r="P327" s="445" t="s">
        <v>140</v>
      </c>
      <c r="Q327" s="445" t="s">
        <v>140</v>
      </c>
      <c r="R327" s="445" t="s">
        <v>140</v>
      </c>
      <c r="S327" s="445"/>
      <c r="T327" s="192"/>
      <c r="U327" s="192"/>
      <c r="V327" s="191"/>
      <c r="W327" s="191"/>
    </row>
    <row r="328" spans="1:23" ht="14.25" hidden="1" x14ac:dyDescent="0.2">
      <c r="A328" s="238"/>
      <c r="B328" s="238"/>
      <c r="C328" s="238"/>
      <c r="D328" s="238"/>
      <c r="E328" s="238"/>
      <c r="F328" s="180"/>
      <c r="G328" s="180"/>
      <c r="H328" s="180"/>
      <c r="I328" s="180"/>
      <c r="K328" s="241"/>
      <c r="L328" s="241"/>
      <c r="M328" s="241"/>
      <c r="N328" s="445" t="s">
        <v>1006</v>
      </c>
      <c r="O328" s="445">
        <v>8</v>
      </c>
      <c r="P328" s="445" t="s">
        <v>140</v>
      </c>
      <c r="Q328" s="445" t="s">
        <v>140</v>
      </c>
      <c r="R328" s="445" t="s">
        <v>140</v>
      </c>
      <c r="S328" s="445"/>
      <c r="T328" s="192"/>
      <c r="U328" s="192"/>
      <c r="V328" s="191"/>
      <c r="W328" s="191"/>
    </row>
    <row r="329" spans="1:23" ht="14.25" hidden="1" x14ac:dyDescent="0.2">
      <c r="A329" s="238"/>
      <c r="B329" s="238"/>
      <c r="C329" s="238"/>
      <c r="D329" s="238"/>
      <c r="E329" s="238"/>
      <c r="F329" s="180"/>
      <c r="G329" s="180"/>
      <c r="H329" s="180"/>
      <c r="I329" s="180"/>
      <c r="K329" s="241"/>
      <c r="L329" s="241"/>
      <c r="M329" s="241"/>
      <c r="N329" s="445" t="s">
        <v>9</v>
      </c>
      <c r="O329" s="445">
        <v>2</v>
      </c>
      <c r="P329" s="445">
        <v>2004</v>
      </c>
      <c r="Q329" s="445">
        <v>12</v>
      </c>
      <c r="R329" s="445" t="s">
        <v>1007</v>
      </c>
      <c r="S329" s="445"/>
      <c r="T329" s="192"/>
      <c r="U329" s="192"/>
      <c r="V329" s="191"/>
      <c r="W329" s="191"/>
    </row>
    <row r="330" spans="1:23" ht="14.25" hidden="1" x14ac:dyDescent="0.2">
      <c r="A330" s="238"/>
      <c r="B330" s="238"/>
      <c r="C330" s="238"/>
      <c r="D330" s="238"/>
      <c r="E330" s="238"/>
      <c r="F330" s="180"/>
      <c r="G330" s="180"/>
      <c r="H330" s="180"/>
      <c r="I330" s="180"/>
      <c r="K330" s="241"/>
      <c r="L330" s="241"/>
      <c r="M330" s="241"/>
      <c r="N330" s="445" t="s">
        <v>1008</v>
      </c>
      <c r="O330" s="445">
        <v>9</v>
      </c>
      <c r="P330" s="445" t="s">
        <v>140</v>
      </c>
      <c r="Q330" s="445" t="s">
        <v>140</v>
      </c>
      <c r="R330" s="445" t="s">
        <v>140</v>
      </c>
      <c r="S330" s="445"/>
      <c r="T330" s="192"/>
      <c r="U330" s="192"/>
      <c r="V330" s="191"/>
      <c r="W330" s="191"/>
    </row>
    <row r="331" spans="1:23" ht="14.25" hidden="1" x14ac:dyDescent="0.2">
      <c r="A331" s="238"/>
      <c r="B331" s="238"/>
      <c r="C331" s="238"/>
      <c r="D331" s="238"/>
      <c r="E331" s="238"/>
      <c r="F331" s="180"/>
      <c r="G331" s="180"/>
      <c r="H331" s="180"/>
      <c r="I331" s="180"/>
      <c r="K331" s="241"/>
      <c r="L331" s="241"/>
      <c r="M331" s="241"/>
      <c r="N331" s="445" t="s">
        <v>108</v>
      </c>
      <c r="O331" s="445">
        <v>8</v>
      </c>
      <c r="P331" s="445">
        <v>2008</v>
      </c>
      <c r="Q331" s="445">
        <v>12</v>
      </c>
      <c r="R331" s="445" t="s">
        <v>1009</v>
      </c>
      <c r="S331" s="445"/>
      <c r="T331" s="192"/>
      <c r="U331" s="192"/>
      <c r="V331" s="191"/>
      <c r="W331" s="191"/>
    </row>
    <row r="332" spans="1:23" ht="14.25" hidden="1" x14ac:dyDescent="0.2">
      <c r="A332" s="238"/>
      <c r="B332" s="238"/>
      <c r="C332" s="238"/>
      <c r="D332" s="238"/>
      <c r="E332" s="238"/>
      <c r="F332" s="180"/>
      <c r="G332" s="180"/>
      <c r="H332" s="180"/>
      <c r="I332" s="180"/>
      <c r="K332" s="241"/>
      <c r="L332" s="241"/>
      <c r="M332" s="241"/>
      <c r="N332" s="445" t="s">
        <v>1010</v>
      </c>
      <c r="O332" s="445">
        <v>12</v>
      </c>
      <c r="P332" s="445" t="s">
        <v>140</v>
      </c>
      <c r="Q332" s="445" t="s">
        <v>140</v>
      </c>
      <c r="R332" s="445" t="s">
        <v>140</v>
      </c>
      <c r="S332" s="445"/>
      <c r="T332" s="192"/>
      <c r="U332" s="192"/>
      <c r="V332" s="191"/>
      <c r="W332" s="191"/>
    </row>
    <row r="333" spans="1:23" ht="14.25" hidden="1" x14ac:dyDescent="0.2">
      <c r="A333" s="238"/>
      <c r="B333" s="238"/>
      <c r="C333" s="238"/>
      <c r="D333" s="238"/>
      <c r="E333" s="238"/>
      <c r="F333" s="180"/>
      <c r="G333" s="180"/>
      <c r="H333" s="180"/>
      <c r="I333" s="180"/>
      <c r="K333" s="241"/>
      <c r="L333" s="241"/>
      <c r="M333" s="241"/>
      <c r="N333" s="445" t="s">
        <v>1011</v>
      </c>
      <c r="O333" s="445">
        <v>11</v>
      </c>
      <c r="P333" s="445" t="s">
        <v>140</v>
      </c>
      <c r="Q333" s="445" t="s">
        <v>140</v>
      </c>
      <c r="R333" s="445" t="s">
        <v>140</v>
      </c>
      <c r="S333" s="445"/>
      <c r="T333" s="192"/>
      <c r="U333" s="192"/>
      <c r="V333" s="191"/>
      <c r="W333" s="191"/>
    </row>
    <row r="334" spans="1:23" ht="14.25" hidden="1" x14ac:dyDescent="0.2">
      <c r="A334" s="238"/>
      <c r="B334" s="238"/>
      <c r="C334" s="238"/>
      <c r="D334" s="238"/>
      <c r="E334" s="238"/>
      <c r="F334" s="180"/>
      <c r="G334" s="180"/>
      <c r="H334" s="180"/>
      <c r="I334" s="180"/>
      <c r="K334" s="241"/>
      <c r="L334" s="241"/>
      <c r="M334" s="241"/>
      <c r="N334" s="445" t="s">
        <v>121</v>
      </c>
      <c r="O334" s="445">
        <v>9</v>
      </c>
      <c r="P334" s="445">
        <v>2015</v>
      </c>
      <c r="Q334" s="445">
        <v>12</v>
      </c>
      <c r="R334" s="445" t="s">
        <v>1012</v>
      </c>
      <c r="S334" s="445"/>
      <c r="T334" s="192"/>
      <c r="U334" s="192"/>
      <c r="V334" s="191"/>
      <c r="W334" s="191"/>
    </row>
    <row r="335" spans="1:23" ht="14.25" hidden="1" x14ac:dyDescent="0.2">
      <c r="A335" s="238"/>
      <c r="B335" s="238"/>
      <c r="C335" s="238"/>
      <c r="D335" s="238"/>
      <c r="E335" s="238"/>
      <c r="F335" s="180"/>
      <c r="G335" s="180"/>
      <c r="H335" s="180"/>
      <c r="I335" s="180"/>
      <c r="K335" s="241"/>
      <c r="L335" s="241"/>
      <c r="M335" s="241"/>
      <c r="N335" s="445" t="s">
        <v>1013</v>
      </c>
      <c r="O335" s="445">
        <v>8</v>
      </c>
      <c r="P335" s="445" t="s">
        <v>140</v>
      </c>
      <c r="Q335" s="445" t="s">
        <v>140</v>
      </c>
      <c r="R335" s="445" t="s">
        <v>140</v>
      </c>
      <c r="S335" s="445"/>
      <c r="T335" s="192"/>
      <c r="U335" s="192"/>
      <c r="V335" s="191"/>
      <c r="W335" s="191"/>
    </row>
    <row r="336" spans="1:23" ht="14.25" hidden="1" x14ac:dyDescent="0.2">
      <c r="A336" s="238"/>
      <c r="B336" s="238"/>
      <c r="C336" s="238"/>
      <c r="D336" s="238"/>
      <c r="E336" s="238"/>
      <c r="F336" s="180"/>
      <c r="G336" s="180"/>
      <c r="H336" s="180"/>
      <c r="I336" s="180"/>
      <c r="K336" s="241"/>
      <c r="L336" s="241"/>
      <c r="M336" s="241"/>
      <c r="N336" s="445" t="s">
        <v>1014</v>
      </c>
      <c r="O336" s="445">
        <v>8</v>
      </c>
      <c r="P336" s="445" t="s">
        <v>140</v>
      </c>
      <c r="Q336" s="445" t="s">
        <v>140</v>
      </c>
      <c r="R336" s="445" t="s">
        <v>140</v>
      </c>
      <c r="S336" s="445"/>
      <c r="T336" s="192"/>
      <c r="U336" s="192"/>
      <c r="V336" s="191"/>
      <c r="W336" s="191"/>
    </row>
    <row r="337" spans="1:23" ht="14.25" hidden="1" x14ac:dyDescent="0.2">
      <c r="A337" s="238"/>
      <c r="B337" s="238"/>
      <c r="C337" s="238"/>
      <c r="D337" s="238"/>
      <c r="E337" s="238"/>
      <c r="F337" s="180"/>
      <c r="G337" s="180"/>
      <c r="H337" s="180"/>
      <c r="I337" s="180"/>
      <c r="K337" s="241"/>
      <c r="L337" s="241"/>
      <c r="M337" s="241"/>
      <c r="N337" s="445" t="s">
        <v>185</v>
      </c>
      <c r="O337" s="445">
        <v>14</v>
      </c>
      <c r="P337" s="445">
        <v>2002</v>
      </c>
      <c r="Q337" s="445">
        <v>12</v>
      </c>
      <c r="R337" s="445" t="s">
        <v>1015</v>
      </c>
      <c r="S337" s="445"/>
      <c r="T337" s="192"/>
      <c r="U337" s="192"/>
      <c r="V337" s="191"/>
      <c r="W337" s="191"/>
    </row>
    <row r="338" spans="1:23" ht="14.25" hidden="1" x14ac:dyDescent="0.2">
      <c r="A338" s="238"/>
      <c r="B338" s="238"/>
      <c r="C338" s="238"/>
      <c r="D338" s="238"/>
      <c r="E338" s="238"/>
      <c r="F338" s="180"/>
      <c r="G338" s="180"/>
      <c r="H338" s="180"/>
      <c r="I338" s="180"/>
      <c r="K338" s="241"/>
      <c r="L338" s="241"/>
      <c r="M338" s="241"/>
      <c r="N338" s="445" t="s">
        <v>1016</v>
      </c>
      <c r="O338" s="445">
        <v>3</v>
      </c>
      <c r="P338" s="445" t="s">
        <v>140</v>
      </c>
      <c r="Q338" s="445" t="s">
        <v>140</v>
      </c>
      <c r="R338" s="445" t="s">
        <v>140</v>
      </c>
      <c r="S338" s="445"/>
      <c r="T338" s="192"/>
      <c r="U338" s="192"/>
      <c r="V338" s="191"/>
      <c r="W338" s="191"/>
    </row>
    <row r="339" spans="1:23" ht="14.25" hidden="1" x14ac:dyDescent="0.2">
      <c r="A339" s="238"/>
      <c r="B339" s="238"/>
      <c r="C339" s="238"/>
      <c r="D339" s="238"/>
      <c r="E339" s="238"/>
      <c r="F339" s="180"/>
      <c r="G339" s="180"/>
      <c r="H339" s="180"/>
      <c r="I339" s="180"/>
      <c r="K339" s="241"/>
      <c r="L339" s="241"/>
      <c r="M339" s="241"/>
      <c r="N339" s="445" t="s">
        <v>38</v>
      </c>
      <c r="O339" s="445">
        <v>5</v>
      </c>
      <c r="P339" s="445">
        <v>1999</v>
      </c>
      <c r="Q339" s="445">
        <v>12</v>
      </c>
      <c r="R339" s="445" t="s">
        <v>1017</v>
      </c>
      <c r="S339" s="445"/>
      <c r="T339" s="192"/>
      <c r="U339" s="192"/>
      <c r="V339" s="191"/>
      <c r="W339" s="191"/>
    </row>
    <row r="340" spans="1:23" ht="14.25" hidden="1" x14ac:dyDescent="0.2">
      <c r="A340" s="238"/>
      <c r="B340" s="238"/>
      <c r="C340" s="238"/>
      <c r="D340" s="238"/>
      <c r="E340" s="238"/>
      <c r="F340" s="180"/>
      <c r="G340" s="180"/>
      <c r="H340" s="180"/>
      <c r="I340" s="180"/>
      <c r="K340" s="241"/>
      <c r="L340" s="241"/>
      <c r="M340" s="241"/>
      <c r="N340" s="445" t="s">
        <v>81</v>
      </c>
      <c r="O340" s="445">
        <v>7</v>
      </c>
      <c r="P340" s="445">
        <v>2017</v>
      </c>
      <c r="Q340" s="445">
        <v>12</v>
      </c>
      <c r="R340" s="445" t="s">
        <v>1018</v>
      </c>
      <c r="S340" s="445"/>
      <c r="T340" s="192"/>
      <c r="U340" s="192"/>
      <c r="V340" s="191"/>
      <c r="W340" s="191"/>
    </row>
    <row r="341" spans="1:23" ht="14.25" hidden="1" x14ac:dyDescent="0.2">
      <c r="A341" s="238"/>
      <c r="B341" s="238"/>
      <c r="C341" s="238"/>
      <c r="D341" s="238"/>
      <c r="E341" s="238"/>
      <c r="F341" s="180"/>
      <c r="G341" s="180"/>
      <c r="H341" s="180"/>
      <c r="I341" s="180"/>
      <c r="K341" s="241"/>
      <c r="L341" s="241"/>
      <c r="M341" s="241"/>
      <c r="N341" s="445" t="s">
        <v>122</v>
      </c>
      <c r="O341" s="445">
        <v>9</v>
      </c>
      <c r="P341" s="445">
        <v>2004</v>
      </c>
      <c r="Q341" s="445">
        <v>12</v>
      </c>
      <c r="R341" s="445" t="s">
        <v>1019</v>
      </c>
      <c r="S341" s="445"/>
      <c r="T341" s="192"/>
      <c r="U341" s="192"/>
      <c r="V341" s="191"/>
      <c r="W341" s="191"/>
    </row>
    <row r="342" spans="1:23" ht="14.25" hidden="1" x14ac:dyDescent="0.2">
      <c r="A342" s="238"/>
      <c r="B342" s="238"/>
      <c r="C342" s="238"/>
      <c r="D342" s="238"/>
      <c r="E342" s="238"/>
      <c r="F342" s="180"/>
      <c r="G342" s="180"/>
      <c r="H342" s="180"/>
      <c r="I342" s="180"/>
      <c r="K342" s="241"/>
      <c r="L342" s="241"/>
      <c r="M342" s="241"/>
      <c r="N342" s="445" t="s">
        <v>19</v>
      </c>
      <c r="O342" s="445">
        <v>4</v>
      </c>
      <c r="P342" s="445">
        <v>2015</v>
      </c>
      <c r="Q342" s="445">
        <v>12</v>
      </c>
      <c r="R342" s="445" t="s">
        <v>1020</v>
      </c>
      <c r="S342" s="445"/>
      <c r="T342" s="192"/>
      <c r="U342" s="192"/>
      <c r="V342" s="191"/>
      <c r="W342" s="191"/>
    </row>
    <row r="343" spans="1:23" ht="14.25" hidden="1" x14ac:dyDescent="0.2">
      <c r="A343" s="238"/>
      <c r="B343" s="238"/>
      <c r="C343" s="238"/>
      <c r="D343" s="238"/>
      <c r="E343" s="238"/>
      <c r="F343" s="180"/>
      <c r="G343" s="180"/>
      <c r="H343" s="180"/>
      <c r="I343" s="180"/>
      <c r="K343" s="241"/>
      <c r="L343" s="241"/>
      <c r="M343" s="241"/>
      <c r="N343" s="445" t="s">
        <v>123</v>
      </c>
      <c r="O343" s="445">
        <v>9</v>
      </c>
      <c r="P343" s="445">
        <v>2015</v>
      </c>
      <c r="Q343" s="445">
        <v>12</v>
      </c>
      <c r="R343" s="445" t="s">
        <v>1021</v>
      </c>
      <c r="S343" s="445"/>
      <c r="T343" s="192"/>
      <c r="U343" s="192"/>
      <c r="V343" s="191"/>
      <c r="W343" s="191"/>
    </row>
    <row r="344" spans="1:23" ht="14.25" hidden="1" x14ac:dyDescent="0.2">
      <c r="A344" s="238"/>
      <c r="B344" s="238"/>
      <c r="C344" s="238"/>
      <c r="D344" s="238"/>
      <c r="E344" s="238"/>
      <c r="F344" s="180"/>
      <c r="G344" s="180"/>
      <c r="H344" s="180"/>
      <c r="I344" s="180"/>
      <c r="K344" s="241"/>
      <c r="L344" s="241"/>
      <c r="M344" s="241"/>
      <c r="N344" s="445" t="s">
        <v>82</v>
      </c>
      <c r="O344" s="445">
        <v>7</v>
      </c>
      <c r="P344" s="445">
        <v>2007</v>
      </c>
      <c r="Q344" s="445">
        <v>12</v>
      </c>
      <c r="R344" s="445" t="s">
        <v>1022</v>
      </c>
      <c r="S344" s="445"/>
      <c r="T344" s="192"/>
      <c r="U344" s="192"/>
      <c r="V344" s="191"/>
      <c r="W344" s="191"/>
    </row>
    <row r="345" spans="1:23" ht="14.25" hidden="1" x14ac:dyDescent="0.2">
      <c r="A345" s="238"/>
      <c r="B345" s="238"/>
      <c r="C345" s="238"/>
      <c r="D345" s="238"/>
      <c r="E345" s="238"/>
      <c r="F345" s="180"/>
      <c r="G345" s="180"/>
      <c r="H345" s="180"/>
      <c r="I345" s="180"/>
      <c r="K345" s="241"/>
      <c r="L345" s="241"/>
      <c r="M345" s="241"/>
      <c r="N345" s="445" t="s">
        <v>39</v>
      </c>
      <c r="O345" s="445">
        <v>5</v>
      </c>
      <c r="P345" s="445" t="s">
        <v>140</v>
      </c>
      <c r="Q345" s="445" t="s">
        <v>140</v>
      </c>
      <c r="R345" s="445" t="s">
        <v>140</v>
      </c>
      <c r="S345" s="445"/>
      <c r="T345" s="192"/>
      <c r="U345" s="192"/>
      <c r="V345" s="191"/>
      <c r="W345" s="191"/>
    </row>
    <row r="346" spans="1:23" ht="14.25" hidden="1" x14ac:dyDescent="0.2">
      <c r="A346" s="238"/>
      <c r="B346" s="238"/>
      <c r="C346" s="238"/>
      <c r="D346" s="238"/>
      <c r="E346" s="238"/>
      <c r="F346" s="180"/>
      <c r="G346" s="180"/>
      <c r="H346" s="180"/>
      <c r="I346" s="180"/>
      <c r="K346" s="241"/>
      <c r="L346" s="241"/>
      <c r="M346" s="241"/>
      <c r="N346" s="445" t="s">
        <v>124</v>
      </c>
      <c r="O346" s="445">
        <v>9</v>
      </c>
      <c r="P346" s="445">
        <v>2002</v>
      </c>
      <c r="Q346" s="445">
        <v>12</v>
      </c>
      <c r="R346" s="445" t="s">
        <v>1023</v>
      </c>
      <c r="S346" s="445"/>
      <c r="T346" s="192"/>
      <c r="U346" s="192"/>
      <c r="V346" s="191"/>
      <c r="W346" s="191"/>
    </row>
    <row r="347" spans="1:23" ht="14.25" hidden="1" x14ac:dyDescent="0.2">
      <c r="A347" s="238"/>
      <c r="B347" s="238"/>
      <c r="C347" s="238"/>
      <c r="D347" s="238"/>
      <c r="E347" s="238"/>
      <c r="F347" s="180"/>
      <c r="G347" s="180"/>
      <c r="H347" s="180"/>
      <c r="I347" s="180"/>
      <c r="K347" s="241"/>
      <c r="L347" s="241"/>
      <c r="M347" s="241"/>
      <c r="N347" s="445" t="s">
        <v>1024</v>
      </c>
      <c r="O347" s="445">
        <v>5</v>
      </c>
      <c r="P347" s="445" t="s">
        <v>140</v>
      </c>
      <c r="Q347" s="445" t="s">
        <v>140</v>
      </c>
      <c r="R347" s="445" t="s">
        <v>140</v>
      </c>
      <c r="S347" s="445"/>
      <c r="T347" s="192"/>
      <c r="U347" s="192"/>
      <c r="V347" s="191"/>
      <c r="W347" s="191"/>
    </row>
    <row r="348" spans="1:23" ht="14.25" hidden="1" x14ac:dyDescent="0.2">
      <c r="A348" s="238"/>
      <c r="B348" s="238"/>
      <c r="C348" s="238"/>
      <c r="D348" s="238"/>
      <c r="E348" s="238"/>
      <c r="F348" s="180"/>
      <c r="G348" s="180"/>
      <c r="H348" s="180"/>
      <c r="I348" s="180"/>
      <c r="K348" s="241"/>
      <c r="L348" s="241"/>
      <c r="M348" s="241"/>
      <c r="N348" s="445" t="s">
        <v>1025</v>
      </c>
      <c r="O348" s="445">
        <v>13</v>
      </c>
      <c r="P348" s="445" t="s">
        <v>140</v>
      </c>
      <c r="Q348" s="445" t="s">
        <v>140</v>
      </c>
      <c r="R348" s="445" t="s">
        <v>140</v>
      </c>
      <c r="S348" s="445"/>
      <c r="T348" s="192"/>
      <c r="U348" s="192"/>
      <c r="V348" s="191"/>
      <c r="W348" s="191"/>
    </row>
    <row r="349" spans="1:23" ht="14.25" hidden="1" x14ac:dyDescent="0.2">
      <c r="A349" s="238"/>
      <c r="B349" s="238"/>
      <c r="C349" s="238"/>
      <c r="D349" s="238"/>
      <c r="E349" s="238"/>
      <c r="F349" s="180"/>
      <c r="G349" s="180"/>
      <c r="H349" s="180"/>
      <c r="I349" s="180"/>
      <c r="K349" s="241"/>
      <c r="L349" s="241"/>
      <c r="M349" s="241"/>
      <c r="N349" s="445" t="s">
        <v>83</v>
      </c>
      <c r="O349" s="445">
        <v>7</v>
      </c>
      <c r="P349" s="445">
        <v>2004</v>
      </c>
      <c r="Q349" s="445">
        <v>12</v>
      </c>
      <c r="R349" s="445" t="s">
        <v>1026</v>
      </c>
      <c r="S349" s="445"/>
      <c r="T349" s="192"/>
      <c r="U349" s="192"/>
      <c r="V349" s="191"/>
      <c r="W349" s="191"/>
    </row>
    <row r="350" spans="1:23" ht="14.25" hidden="1" x14ac:dyDescent="0.2">
      <c r="A350" s="238"/>
      <c r="B350" s="238"/>
      <c r="C350" s="238"/>
      <c r="D350" s="238"/>
      <c r="E350" s="238"/>
      <c r="F350" s="180"/>
      <c r="G350" s="180"/>
      <c r="H350" s="180"/>
      <c r="I350" s="180"/>
      <c r="K350" s="241"/>
      <c r="L350" s="241"/>
      <c r="M350" s="241"/>
      <c r="N350" s="445" t="s">
        <v>1027</v>
      </c>
      <c r="O350" s="445">
        <v>8</v>
      </c>
      <c r="P350" s="445" t="s">
        <v>140</v>
      </c>
      <c r="Q350" s="445" t="s">
        <v>140</v>
      </c>
      <c r="R350" s="445" t="s">
        <v>140</v>
      </c>
      <c r="S350" s="445"/>
      <c r="T350" s="243"/>
      <c r="U350" s="243"/>
    </row>
    <row r="351" spans="1:23" ht="14.25" hidden="1" x14ac:dyDescent="0.2">
      <c r="A351" s="244"/>
      <c r="B351" s="244"/>
      <c r="C351" s="244"/>
      <c r="D351" s="244"/>
      <c r="E351" s="244"/>
      <c r="K351" s="245"/>
      <c r="L351" s="245"/>
      <c r="M351" s="245"/>
      <c r="N351" s="445" t="s">
        <v>1028</v>
      </c>
      <c r="O351" s="445">
        <v>8</v>
      </c>
      <c r="P351" s="445" t="s">
        <v>140</v>
      </c>
      <c r="Q351" s="445" t="s">
        <v>140</v>
      </c>
      <c r="R351" s="445" t="s">
        <v>140</v>
      </c>
      <c r="S351" s="445"/>
      <c r="T351" s="246"/>
      <c r="U351" s="246"/>
    </row>
    <row r="352" spans="1:23" ht="14.25" hidden="1" x14ac:dyDescent="0.2">
      <c r="A352" s="244"/>
      <c r="B352" s="244"/>
      <c r="C352" s="244"/>
      <c r="D352" s="244"/>
      <c r="E352" s="244"/>
      <c r="K352" s="245"/>
      <c r="L352" s="245"/>
      <c r="M352" s="245"/>
      <c r="N352" s="445" t="s">
        <v>1029</v>
      </c>
      <c r="O352" s="445">
        <v>5</v>
      </c>
      <c r="P352" s="445" t="s">
        <v>140</v>
      </c>
      <c r="Q352" s="445" t="s">
        <v>140</v>
      </c>
      <c r="R352" s="445" t="s">
        <v>140</v>
      </c>
      <c r="S352" s="445"/>
      <c r="T352" s="246"/>
      <c r="U352" s="246"/>
    </row>
    <row r="353" spans="1:21" ht="14.25" hidden="1" x14ac:dyDescent="0.2">
      <c r="A353" s="244"/>
      <c r="B353" s="244"/>
      <c r="C353" s="244"/>
      <c r="D353" s="244"/>
      <c r="E353" s="244"/>
      <c r="K353" s="245"/>
      <c r="L353" s="245"/>
      <c r="M353" s="245"/>
      <c r="N353" s="245"/>
      <c r="O353" s="245"/>
      <c r="P353" s="245">
        <f>+COUNT(P3:P352)</f>
        <v>188</v>
      </c>
      <c r="Q353" s="245"/>
      <c r="R353" s="245"/>
      <c r="S353" s="245"/>
      <c r="T353" s="246"/>
      <c r="U353" s="246"/>
    </row>
    <row r="354" spans="1:21" ht="14.25" hidden="1" x14ac:dyDescent="0.2">
      <c r="A354" s="244"/>
      <c r="B354" s="244"/>
      <c r="C354" s="244"/>
      <c r="D354" s="244"/>
      <c r="E354" s="244"/>
      <c r="K354" s="245"/>
      <c r="L354" s="245"/>
      <c r="M354" s="245"/>
      <c r="N354" s="245"/>
      <c r="O354" s="245"/>
      <c r="P354" s="245"/>
      <c r="Q354" s="245"/>
      <c r="R354" s="245"/>
      <c r="S354" s="245"/>
      <c r="T354" s="246"/>
      <c r="U354" s="246"/>
    </row>
    <row r="355" spans="1:21" ht="14.25" hidden="1" x14ac:dyDescent="0.2">
      <c r="A355" s="244"/>
      <c r="B355" s="244"/>
      <c r="C355" s="244"/>
      <c r="D355" s="244"/>
      <c r="E355" s="244"/>
      <c r="K355" s="245"/>
      <c r="L355" s="245"/>
      <c r="M355" s="245"/>
      <c r="N355" s="245"/>
      <c r="O355" s="245"/>
      <c r="P355" s="245"/>
      <c r="Q355" s="245"/>
      <c r="R355" s="245"/>
      <c r="S355" s="245"/>
      <c r="T355" s="246"/>
      <c r="U355" s="246"/>
    </row>
    <row r="356" spans="1:21" ht="14.25" hidden="1" x14ac:dyDescent="0.2">
      <c r="A356" s="244"/>
      <c r="B356" s="244"/>
      <c r="C356" s="244"/>
      <c r="D356" s="244"/>
      <c r="E356" s="244"/>
      <c r="K356" s="245"/>
      <c r="L356" s="245"/>
      <c r="M356" s="245"/>
      <c r="N356" s="245"/>
      <c r="O356" s="245"/>
      <c r="P356" s="245"/>
      <c r="Q356" s="245"/>
      <c r="R356" s="245"/>
      <c r="S356" s="245"/>
      <c r="T356" s="246"/>
      <c r="U356" s="246"/>
    </row>
    <row r="357" spans="1:21" ht="14.25" hidden="1" x14ac:dyDescent="0.2">
      <c r="A357" s="244"/>
      <c r="B357" s="244"/>
      <c r="C357" s="244"/>
      <c r="D357" s="244"/>
      <c r="E357" s="244"/>
      <c r="K357" s="245"/>
      <c r="L357" s="245"/>
      <c r="M357" s="245"/>
      <c r="N357" s="245"/>
      <c r="O357" s="245"/>
      <c r="P357" s="245"/>
      <c r="Q357" s="245"/>
      <c r="R357" s="245"/>
      <c r="S357" s="245"/>
      <c r="T357" s="246"/>
      <c r="U357" s="246"/>
    </row>
    <row r="358" spans="1:21" ht="14.25" hidden="1" x14ac:dyDescent="0.2">
      <c r="A358" s="244"/>
      <c r="B358" s="244"/>
      <c r="C358" s="244"/>
      <c r="D358" s="244"/>
      <c r="E358" s="244"/>
      <c r="K358" s="245"/>
      <c r="L358" s="245"/>
      <c r="M358" s="245"/>
      <c r="N358" s="245"/>
      <c r="O358" s="245"/>
      <c r="P358" s="245"/>
      <c r="Q358" s="245"/>
      <c r="R358" s="245"/>
      <c r="S358" s="245"/>
      <c r="T358" s="246"/>
      <c r="U358" s="246"/>
    </row>
    <row r="359" spans="1:21" ht="14.25" hidden="1" x14ac:dyDescent="0.2">
      <c r="A359" s="244"/>
      <c r="B359" s="244"/>
      <c r="C359" s="244"/>
      <c r="D359" s="244"/>
      <c r="E359" s="244"/>
      <c r="K359" s="245"/>
      <c r="L359" s="245"/>
      <c r="M359" s="245"/>
      <c r="N359" s="245"/>
      <c r="O359" s="245"/>
      <c r="P359" s="245"/>
      <c r="Q359" s="245"/>
      <c r="R359" s="245"/>
      <c r="S359" s="245"/>
      <c r="T359" s="246"/>
      <c r="U359" s="246"/>
    </row>
    <row r="360" spans="1:21" ht="14.25" hidden="1" x14ac:dyDescent="0.2">
      <c r="A360" s="244"/>
      <c r="B360" s="244"/>
      <c r="C360" s="244"/>
      <c r="D360" s="244"/>
      <c r="E360" s="244"/>
      <c r="K360" s="245"/>
      <c r="L360" s="245"/>
      <c r="M360" s="245"/>
      <c r="N360" s="245"/>
      <c r="O360" s="245"/>
      <c r="P360" s="245"/>
      <c r="Q360" s="245"/>
      <c r="R360" s="245"/>
      <c r="S360" s="245"/>
      <c r="T360" s="246"/>
      <c r="U360" s="246"/>
    </row>
    <row r="361" spans="1:21" ht="14.25" hidden="1" x14ac:dyDescent="0.2">
      <c r="A361" s="244"/>
      <c r="B361" s="244"/>
      <c r="C361" s="244"/>
      <c r="D361" s="244"/>
      <c r="E361" s="244"/>
      <c r="K361" s="245"/>
      <c r="L361" s="245"/>
      <c r="M361" s="245"/>
      <c r="N361" s="245"/>
      <c r="O361" s="245"/>
      <c r="P361" s="245"/>
      <c r="Q361" s="245"/>
      <c r="R361" s="245"/>
      <c r="S361" s="245"/>
      <c r="T361" s="246"/>
      <c r="U361" s="246"/>
    </row>
    <row r="362" spans="1:21" ht="14.25" hidden="1" x14ac:dyDescent="0.2">
      <c r="A362" s="244"/>
      <c r="B362" s="244"/>
      <c r="C362" s="244"/>
      <c r="D362" s="244"/>
      <c r="E362" s="244"/>
      <c r="K362" s="245"/>
      <c r="L362" s="245"/>
      <c r="M362" s="245"/>
      <c r="N362" s="245"/>
      <c r="O362" s="245"/>
      <c r="P362" s="245"/>
      <c r="Q362" s="245"/>
      <c r="R362" s="245"/>
      <c r="S362" s="245"/>
      <c r="T362" s="246"/>
      <c r="U362" s="246"/>
    </row>
    <row r="363" spans="1:21" ht="14.25" hidden="1" x14ac:dyDescent="0.2">
      <c r="A363" s="244"/>
      <c r="B363" s="244"/>
      <c r="C363" s="244"/>
      <c r="D363" s="244"/>
      <c r="E363" s="244"/>
      <c r="K363" s="245"/>
      <c r="L363" s="245"/>
      <c r="M363" s="245"/>
      <c r="N363" s="245"/>
      <c r="O363" s="245"/>
      <c r="P363" s="245"/>
      <c r="Q363" s="245"/>
      <c r="R363" s="245"/>
      <c r="S363" s="245"/>
      <c r="T363" s="246"/>
      <c r="U363" s="246"/>
    </row>
    <row r="364" spans="1:21" ht="14.25" hidden="1" x14ac:dyDescent="0.2">
      <c r="A364" s="244"/>
      <c r="B364" s="244"/>
      <c r="C364" s="244"/>
      <c r="D364" s="244"/>
      <c r="E364" s="244"/>
      <c r="K364" s="245"/>
      <c r="L364" s="245"/>
      <c r="M364" s="245"/>
      <c r="N364" s="245"/>
      <c r="O364" s="245"/>
      <c r="P364" s="245"/>
      <c r="Q364" s="245"/>
      <c r="R364" s="245"/>
      <c r="S364" s="245"/>
      <c r="T364" s="246"/>
      <c r="U364" s="246"/>
    </row>
    <row r="365" spans="1:21" ht="14.25" hidden="1" x14ac:dyDescent="0.2">
      <c r="A365" s="244"/>
      <c r="B365" s="244"/>
      <c r="C365" s="244"/>
      <c r="D365" s="244"/>
      <c r="E365" s="244"/>
      <c r="K365" s="245"/>
      <c r="L365" s="245"/>
      <c r="M365" s="245"/>
      <c r="N365" s="245"/>
      <c r="O365" s="245"/>
      <c r="P365" s="245"/>
      <c r="Q365" s="245"/>
      <c r="R365" s="245"/>
      <c r="S365" s="245"/>
      <c r="T365" s="246"/>
      <c r="U365" s="246"/>
    </row>
    <row r="366" spans="1:21" ht="14.25" hidden="1" x14ac:dyDescent="0.2">
      <c r="A366" s="244"/>
      <c r="B366" s="244"/>
      <c r="C366" s="244"/>
      <c r="D366" s="244"/>
      <c r="E366" s="244"/>
      <c r="K366" s="245"/>
      <c r="L366" s="245"/>
      <c r="M366" s="245"/>
      <c r="N366" s="245"/>
      <c r="O366" s="245"/>
      <c r="P366" s="245"/>
      <c r="Q366" s="245"/>
      <c r="R366" s="245"/>
      <c r="S366" s="245"/>
      <c r="T366" s="246"/>
      <c r="U366" s="246"/>
    </row>
    <row r="367" spans="1:21" ht="14.25" hidden="1" x14ac:dyDescent="0.2">
      <c r="A367" s="244"/>
      <c r="B367" s="244"/>
      <c r="C367" s="244"/>
      <c r="D367" s="244"/>
      <c r="E367" s="244"/>
      <c r="K367" s="245"/>
      <c r="L367" s="245"/>
      <c r="M367" s="245"/>
      <c r="N367" s="245"/>
      <c r="O367" s="245"/>
      <c r="P367" s="245"/>
      <c r="Q367" s="245"/>
      <c r="R367" s="245"/>
      <c r="S367" s="245"/>
      <c r="T367" s="246"/>
      <c r="U367" s="246"/>
    </row>
    <row r="368" spans="1:21" ht="14.25" hidden="1" x14ac:dyDescent="0.2">
      <c r="A368" s="244"/>
      <c r="B368" s="244"/>
      <c r="C368" s="244"/>
      <c r="D368" s="244"/>
      <c r="E368" s="244"/>
      <c r="K368" s="245"/>
      <c r="L368" s="245"/>
      <c r="M368" s="245"/>
      <c r="N368" s="245"/>
      <c r="O368" s="245"/>
      <c r="P368" s="245"/>
      <c r="Q368" s="245"/>
      <c r="R368" s="245"/>
      <c r="S368" s="245"/>
      <c r="T368" s="246"/>
      <c r="U368" s="246"/>
    </row>
    <row r="369" spans="1:21" ht="14.25" hidden="1" x14ac:dyDescent="0.2">
      <c r="A369" s="244"/>
      <c r="B369" s="244"/>
      <c r="C369" s="244"/>
      <c r="D369" s="244"/>
      <c r="E369" s="244"/>
      <c r="K369" s="245"/>
      <c r="L369" s="245"/>
      <c r="M369" s="245"/>
      <c r="N369" s="245"/>
      <c r="O369" s="245"/>
      <c r="P369" s="245"/>
      <c r="Q369" s="245"/>
      <c r="R369" s="245"/>
      <c r="S369" s="245"/>
      <c r="T369" s="246"/>
      <c r="U369" s="246"/>
    </row>
    <row r="370" spans="1:21" ht="14.25" hidden="1" x14ac:dyDescent="0.2">
      <c r="A370" s="244"/>
      <c r="B370" s="244"/>
      <c r="C370" s="244"/>
      <c r="D370" s="244"/>
      <c r="E370" s="244"/>
      <c r="K370" s="245"/>
      <c r="L370" s="245"/>
      <c r="M370" s="245"/>
      <c r="N370" s="245"/>
      <c r="O370" s="245"/>
      <c r="P370" s="245"/>
      <c r="Q370" s="245"/>
      <c r="R370" s="245"/>
      <c r="S370" s="245"/>
      <c r="T370" s="246"/>
      <c r="U370" s="246"/>
    </row>
    <row r="371" spans="1:21" ht="14.25" hidden="1" x14ac:dyDescent="0.2">
      <c r="A371" s="244"/>
      <c r="B371" s="244"/>
      <c r="C371" s="244"/>
      <c r="D371" s="244"/>
      <c r="E371" s="244"/>
      <c r="K371" s="245"/>
      <c r="L371" s="245"/>
      <c r="M371" s="245"/>
      <c r="N371" s="245"/>
      <c r="O371" s="245"/>
      <c r="P371" s="245"/>
      <c r="Q371" s="245"/>
      <c r="R371" s="245"/>
      <c r="S371" s="245"/>
      <c r="T371" s="246"/>
      <c r="U371" s="246"/>
    </row>
    <row r="372" spans="1:21" ht="14.25" hidden="1" x14ac:dyDescent="0.2">
      <c r="A372" s="244"/>
      <c r="B372" s="244"/>
      <c r="C372" s="244"/>
      <c r="D372" s="244"/>
      <c r="E372" s="244"/>
      <c r="K372" s="245"/>
      <c r="L372" s="245"/>
      <c r="M372" s="245"/>
      <c r="N372" s="245"/>
      <c r="O372" s="245"/>
      <c r="P372" s="245"/>
      <c r="Q372" s="245"/>
      <c r="R372" s="245"/>
      <c r="S372" s="245"/>
      <c r="T372" s="246"/>
      <c r="U372" s="246"/>
    </row>
    <row r="373" spans="1:21" ht="14.25" hidden="1" x14ac:dyDescent="0.2">
      <c r="A373" s="244"/>
      <c r="B373" s="244"/>
      <c r="C373" s="244"/>
      <c r="D373" s="244"/>
      <c r="E373" s="244"/>
      <c r="K373" s="245"/>
      <c r="L373" s="245"/>
      <c r="M373" s="245"/>
      <c r="N373" s="245"/>
      <c r="O373" s="245"/>
      <c r="P373" s="245"/>
      <c r="Q373" s="245"/>
      <c r="R373" s="245"/>
      <c r="S373" s="245"/>
      <c r="T373" s="246"/>
      <c r="U373" s="246"/>
    </row>
    <row r="374" spans="1:21" ht="14.25" hidden="1" x14ac:dyDescent="0.2">
      <c r="A374" s="244"/>
      <c r="B374" s="244"/>
      <c r="C374" s="244"/>
      <c r="D374" s="244"/>
      <c r="E374" s="244"/>
      <c r="K374" s="245"/>
      <c r="L374" s="245"/>
      <c r="M374" s="245"/>
      <c r="N374" s="245"/>
      <c r="O374" s="245"/>
      <c r="P374" s="245"/>
      <c r="Q374" s="245"/>
      <c r="R374" s="245"/>
      <c r="S374" s="245"/>
      <c r="T374" s="246"/>
      <c r="U374" s="246"/>
    </row>
    <row r="375" spans="1:21" ht="14.25" hidden="1" x14ac:dyDescent="0.2">
      <c r="A375" s="244"/>
      <c r="B375" s="244"/>
      <c r="C375" s="244"/>
      <c r="D375" s="244"/>
      <c r="E375" s="244"/>
      <c r="K375" s="245"/>
      <c r="L375" s="245"/>
      <c r="M375" s="245"/>
      <c r="N375" s="245"/>
      <c r="O375" s="245"/>
      <c r="P375" s="245"/>
      <c r="Q375" s="245"/>
      <c r="R375" s="245"/>
      <c r="S375" s="245"/>
      <c r="T375" s="246"/>
      <c r="U375" s="246"/>
    </row>
  </sheetData>
  <sheetProtection algorithmName="SHA-512" hashValue="jaGQxsMPZtj2JxkybTnmkBvLoLHM9YeYIUIgZ9kb1CsXrEhvQSXLAo7VA7w9Cfyu8ZcFgWmYEgF26E/oxXRZiA==" saltValue="OKv0FSNUl4Lz7uF50x3Ehw==" spinCount="100000" sheet="1" formatCells="0" formatColumns="0" formatRows="0" autoFilter="0"/>
  <mergeCells count="44">
    <mergeCell ref="B11:C11"/>
    <mergeCell ref="A1:E1"/>
    <mergeCell ref="A4:C4"/>
    <mergeCell ref="A5:E7"/>
    <mergeCell ref="B8:C8"/>
    <mergeCell ref="A10:E10"/>
    <mergeCell ref="A25:E25"/>
    <mergeCell ref="B12:E12"/>
    <mergeCell ref="A15:C15"/>
    <mergeCell ref="D15:E15"/>
    <mergeCell ref="A16:C16"/>
    <mergeCell ref="D16:E16"/>
    <mergeCell ref="A18:E18"/>
    <mergeCell ref="B19:E19"/>
    <mergeCell ref="B20:E20"/>
    <mergeCell ref="B21:E21"/>
    <mergeCell ref="B22:E22"/>
    <mergeCell ref="B23:E23"/>
    <mergeCell ref="A26:B26"/>
    <mergeCell ref="D26:E26"/>
    <mergeCell ref="A27:B27"/>
    <mergeCell ref="D27:E27"/>
    <mergeCell ref="A28:B28"/>
    <mergeCell ref="D28:E28"/>
    <mergeCell ref="A29:B29"/>
    <mergeCell ref="D29:E29"/>
    <mergeCell ref="A31:B31"/>
    <mergeCell ref="D31:E31"/>
    <mergeCell ref="A32:B32"/>
    <mergeCell ref="D32:E32"/>
    <mergeCell ref="A33:B33"/>
    <mergeCell ref="D33:E33"/>
    <mergeCell ref="A35:B35"/>
    <mergeCell ref="D35:E35"/>
    <mergeCell ref="A36:B36"/>
    <mergeCell ref="D36:E36"/>
    <mergeCell ref="A44:E47"/>
    <mergeCell ref="A37:B37"/>
    <mergeCell ref="D37:E37"/>
    <mergeCell ref="A39:E39"/>
    <mergeCell ref="A40:B40"/>
    <mergeCell ref="D40:E40"/>
    <mergeCell ref="A41:B41"/>
    <mergeCell ref="D41:E41"/>
  </mergeCells>
  <conditionalFormatting sqref="A16">
    <cfRule type="containsBlanks" dxfId="48" priority="12" stopIfTrue="1">
      <formula>LEN(TRIM(A16))=0</formula>
    </cfRule>
    <cfRule type="cellIs" dxfId="47" priority="13" operator="lessThan">
      <formula>0.5</formula>
    </cfRule>
    <cfRule type="cellIs" dxfId="46" priority="14" operator="equal">
      <formula>0</formula>
    </cfRule>
  </conditionalFormatting>
  <conditionalFormatting sqref="A28">
    <cfRule type="containsBlanks" dxfId="45" priority="45">
      <formula>LEN(TRIM(A28))=0</formula>
    </cfRule>
  </conditionalFormatting>
  <conditionalFormatting sqref="A44">
    <cfRule type="cellIs" dxfId="44" priority="22" stopIfTrue="1" operator="equal">
      <formula>0</formula>
    </cfRule>
  </conditionalFormatting>
  <conditionalFormatting sqref="B12">
    <cfRule type="cellIs" dxfId="43" priority="41" stopIfTrue="1" operator="equal">
      <formula>0</formula>
    </cfRule>
  </conditionalFormatting>
  <conditionalFormatting sqref="B11:C11">
    <cfRule type="cellIs" dxfId="42" priority="42" stopIfTrue="1" operator="equal">
      <formula>0</formula>
    </cfRule>
  </conditionalFormatting>
  <conditionalFormatting sqref="C13:C14">
    <cfRule type="cellIs" dxfId="41" priority="18" stopIfTrue="1" operator="equal">
      <formula>"X"</formula>
    </cfRule>
    <cfRule type="cellIs" dxfId="40" priority="19" stopIfTrue="1" operator="equal">
      <formula>0</formula>
    </cfRule>
  </conditionalFormatting>
  <conditionalFormatting sqref="C27:C28">
    <cfRule type="containsBlanks" dxfId="39" priority="43" stopIfTrue="1">
      <formula>LEN(TRIM(C27))=0</formula>
    </cfRule>
  </conditionalFormatting>
  <conditionalFormatting sqref="C27:C29">
    <cfRule type="cellIs" dxfId="38" priority="44" operator="lessThan">
      <formula>0.5</formula>
    </cfRule>
    <cfRule type="cellIs" dxfId="37" priority="46" operator="equal">
      <formula>0</formula>
    </cfRule>
  </conditionalFormatting>
  <conditionalFormatting sqref="C32">
    <cfRule type="containsBlanks" dxfId="36" priority="38" stopIfTrue="1">
      <formula>LEN(TRIM(C32))=0</formula>
    </cfRule>
    <cfRule type="cellIs" dxfId="35" priority="39" operator="lessThan">
      <formula>0.5</formula>
    </cfRule>
    <cfRule type="cellIs" dxfId="34" priority="40" operator="equal">
      <formula>0</formula>
    </cfRule>
  </conditionalFormatting>
  <conditionalFormatting sqref="C33">
    <cfRule type="cellIs" dxfId="33" priority="35" operator="lessThan">
      <formula>0.5</formula>
    </cfRule>
    <cfRule type="cellIs" dxfId="32" priority="36" operator="equal">
      <formula>0</formula>
    </cfRule>
  </conditionalFormatting>
  <conditionalFormatting sqref="C36">
    <cfRule type="containsBlanks" dxfId="31" priority="1" stopIfTrue="1">
      <formula>LEN(TRIM(C36))=0</formula>
    </cfRule>
  </conditionalFormatting>
  <conditionalFormatting sqref="C36:C37">
    <cfRule type="cellIs" dxfId="30" priority="2" operator="lessThan">
      <formula>0.5</formula>
    </cfRule>
    <cfRule type="cellIs" dxfId="29" priority="3" operator="equal">
      <formula>0</formula>
    </cfRule>
  </conditionalFormatting>
  <conditionalFormatting sqref="C41">
    <cfRule type="cellIs" dxfId="28" priority="4" operator="lessThan">
      <formula>0.5</formula>
    </cfRule>
    <cfRule type="cellIs" dxfId="27" priority="5" operator="equal">
      <formula>0</formula>
    </cfRule>
  </conditionalFormatting>
  <conditionalFormatting sqref="D16">
    <cfRule type="containsBlanks" dxfId="26" priority="15" stopIfTrue="1">
      <formula>LEN(TRIM(D16))=0</formula>
    </cfRule>
    <cfRule type="cellIs" dxfId="25" priority="16" operator="lessThan">
      <formula>0.5</formula>
    </cfRule>
    <cfRule type="cellIs" dxfId="24" priority="17" operator="equal">
      <formula>0</formula>
    </cfRule>
  </conditionalFormatting>
  <conditionalFormatting sqref="D27:D28">
    <cfRule type="containsText" dxfId="23" priority="23" operator="containsText" text="20">
      <formula>NOT(ISERROR(SEARCH("20",D27)))</formula>
    </cfRule>
    <cfRule type="containsText" dxfId="22" priority="24" operator="containsText" text="40">
      <formula>NOT(ISERROR(SEARCH("40",D27)))</formula>
    </cfRule>
    <cfRule type="containsText" dxfId="21" priority="25" operator="containsText" text="60">
      <formula>NOT(ISERROR(SEARCH("60",D27)))</formula>
    </cfRule>
    <cfRule type="containsText" dxfId="20" priority="26" operator="containsText" text="80">
      <formula>NOT(ISERROR(SEARCH("80",D27)))</formula>
    </cfRule>
    <cfRule type="containsText" dxfId="19" priority="27" operator="containsText" text="100">
      <formula>NOT(ISERROR(SEARCH("100",D27)))</formula>
    </cfRule>
    <cfRule type="containsBlanks" dxfId="18" priority="28">
      <formula>LEN(TRIM(D27))=0</formula>
    </cfRule>
  </conditionalFormatting>
  <conditionalFormatting sqref="D32">
    <cfRule type="containsText" dxfId="17" priority="29" operator="containsText" text="20">
      <formula>NOT(ISERROR(SEARCH("20",D32)))</formula>
    </cfRule>
    <cfRule type="containsText" dxfId="16" priority="30" operator="containsText" text="40">
      <formula>NOT(ISERROR(SEARCH("40",D32)))</formula>
    </cfRule>
    <cfRule type="containsText" dxfId="15" priority="31" operator="containsText" text="60">
      <formula>NOT(ISERROR(SEARCH("60",D32)))</formula>
    </cfRule>
    <cfRule type="containsText" dxfId="14" priority="32" operator="containsText" text="80">
      <formula>NOT(ISERROR(SEARCH("80",D32)))</formula>
    </cfRule>
    <cfRule type="containsText" dxfId="13" priority="33" operator="containsText" text="100">
      <formula>NOT(ISERROR(SEARCH("100",D32)))</formula>
    </cfRule>
    <cfRule type="containsBlanks" dxfId="12" priority="34">
      <formula>LEN(TRIM(D32))=0</formula>
    </cfRule>
  </conditionalFormatting>
  <conditionalFormatting sqref="D36">
    <cfRule type="containsText" dxfId="11" priority="6" operator="containsText" text="20">
      <formula>NOT(ISERROR(SEARCH("20",D36)))</formula>
    </cfRule>
    <cfRule type="containsText" dxfId="10" priority="7" operator="containsText" text="40">
      <formula>NOT(ISERROR(SEARCH("40",D36)))</formula>
    </cfRule>
    <cfRule type="containsText" dxfId="9" priority="8" operator="containsText" text="60">
      <formula>NOT(ISERROR(SEARCH("60",D36)))</formula>
    </cfRule>
    <cfRule type="containsText" dxfId="8" priority="9" operator="containsText" text="80">
      <formula>NOT(ISERROR(SEARCH("80",D36)))</formula>
    </cfRule>
    <cfRule type="containsText" dxfId="7" priority="10" operator="containsText" text="100">
      <formula>NOT(ISERROR(SEARCH("100",D36)))</formula>
    </cfRule>
    <cfRule type="containsBlanks" dxfId="6" priority="11">
      <formula>LEN(TRIM(D36))=0</formula>
    </cfRule>
  </conditionalFormatting>
  <conditionalFormatting sqref="E11">
    <cfRule type="cellIs" dxfId="5" priority="37" operator="equal">
      <formula>0</formula>
    </cfRule>
  </conditionalFormatting>
  <conditionalFormatting sqref="E13:E14">
    <cfRule type="cellIs" dxfId="4" priority="20" stopIfTrue="1" operator="equal">
      <formula>"X"</formula>
    </cfRule>
    <cfRule type="cellIs" dxfId="3" priority="21" stopIfTrue="1" operator="equal">
      <formula>0</formula>
    </cfRule>
  </conditionalFormatting>
  <dataValidations count="4">
    <dataValidation allowBlank="1" showInputMessage="1" showErrorMessage="1" errorTitle="FORMATO AÑO ERRÓNEO" error="INGRESAR AÑO CON NÚMERO DE 4 DÍGITOS, POR EJEMPLO 2005" sqref="E11" xr:uid="{FC5BF42D-0E14-4A7E-AE13-99A253C8E118}"/>
    <dataValidation type="whole" allowBlank="1" showInputMessage="1" showErrorMessage="1" errorTitle="FORMATO AÑO ERRÓNEO" error="INGRESAR AÑO CON NÚMERO DE 4 DÍGITOS, POR EJEMPLO 2005" sqref="B8:C8" xr:uid="{00D13FF5-8788-4A16-90E8-0DA37A9D759C}">
      <formula1>2000</formula1>
      <formula2>2050</formula2>
    </dataValidation>
    <dataValidation type="list" allowBlank="1" showInputMessage="1" showErrorMessage="1" errorTitle="dato erróneo" error="ingresar nombre de comuna, según listado deplegable en la ceda" sqref="B11:C11" xr:uid="{590D96E6-B1A6-46EF-8C3B-EA4D3A7D349E}">
      <formula1>$N$2:$N$352</formula1>
    </dataValidation>
    <dataValidation allowBlank="1" showDropDown="1" showInputMessage="1" showErrorMessage="1" errorTitle="DATO ERRÓNEO" error="MARCAR CON UNA &quot;X&quot; EN OPCIÓN QUE CORRESPONDA" sqref="E13:E14 C13:C14" xr:uid="{C039847B-6C79-4681-92E1-4E3D38046DD7}"/>
  </dataValidations>
  <pageMargins left="0" right="0" top="0" bottom="0" header="0.31496062992125984" footer="0.31496062992125984"/>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4C7AF6B19605A4CB783BA3D44C4F2FE" ma:contentTypeVersion="21" ma:contentTypeDescription="Crear nuevo documento." ma:contentTypeScope="" ma:versionID="c136caaee692ed1d353a0f0dde00edb3">
  <xsd:schema xmlns:xsd="http://www.w3.org/2001/XMLSchema" xmlns:xs="http://www.w3.org/2001/XMLSchema" xmlns:p="http://schemas.microsoft.com/office/2006/metadata/properties" xmlns:ns1="http://schemas.microsoft.com/sharepoint/v3" xmlns:ns2="60a443f8-292e-4104-87fb-66f436091983" xmlns:ns3="2e75cab5-e68a-4dd1-b5f4-00626bacb480" targetNamespace="http://schemas.microsoft.com/office/2006/metadata/properties" ma:root="true" ma:fieldsID="e690251f572e2ae48ee260b73a1887c6" ns1:_="" ns2:_="" ns3:_="">
    <xsd:import namespace="http://schemas.microsoft.com/sharepoint/v3"/>
    <xsd:import namespace="60a443f8-292e-4104-87fb-66f436091983"/>
    <xsd:import namespace="2e75cab5-e68a-4dd1-b5f4-00626bacb4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a443f8-292e-4104-87fb-66f436091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85a9a4a-38d6-49f2-905b-d13257758c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75cab5-e68a-4dd1-b5f4-00626bacb480"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851c8a6-a64c-43b2-a3cf-473b227229bd}" ma:internalName="TaxCatchAll" ma:showField="CatchAllData" ma:web="2e75cab5-e68a-4dd1-b5f4-00626bacb4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e75cab5-e68a-4dd1-b5f4-00626bacb480" xsi:nil="true"/>
    <lcf76f155ced4ddcb4097134ff3c332f xmlns="60a443f8-292e-4104-87fb-66f4360919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8C8040-EBC7-4849-8D96-B0613E794646}">
  <ds:schemaRefs>
    <ds:schemaRef ds:uri="http://schemas.microsoft.com/sharepoint/v3/contenttype/forms"/>
  </ds:schemaRefs>
</ds:datastoreItem>
</file>

<file path=customXml/itemProps2.xml><?xml version="1.0" encoding="utf-8"?>
<ds:datastoreItem xmlns:ds="http://schemas.openxmlformats.org/officeDocument/2006/customXml" ds:itemID="{E8E99B52-BF38-4C28-95F5-84CCDCEFC81E}"/>
</file>

<file path=customXml/itemProps3.xml><?xml version="1.0" encoding="utf-8"?>
<ds:datastoreItem xmlns:ds="http://schemas.openxmlformats.org/officeDocument/2006/customXml" ds:itemID="{B9524992-5F7F-4F83-8925-DD49EB290CFF}">
  <ds:schemaRefs>
    <ds:schemaRef ds:uri="http://schemas.microsoft.com/sharepoint/v3"/>
    <ds:schemaRef ds:uri="http://schemas.microsoft.com/office/infopath/2007/PartnerControls"/>
    <ds:schemaRef ds:uri="fbf1430c-30de-429a-9f1a-94b58d339423"/>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a823b2df-52e2-4e62-a676-9f8e4dcdc78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perfil toca 2018</vt:lpstr>
      <vt:lpstr>RESUMEN REGION</vt:lpstr>
      <vt:lpstr>RES EVAL. INFORMES</vt:lpstr>
      <vt:lpstr>SAT RESUMEN REG  (3)</vt:lpstr>
      <vt:lpstr>EV ADM FINANCIERA</vt:lpstr>
      <vt:lpstr>EV DESEMPEÑO TOTAL</vt:lpstr>
      <vt:lpstr>INDICADORES CALIDAD HPV</vt:lpstr>
      <vt:lpstr>cuestionario competencia</vt:lpstr>
      <vt:lpstr>Cuest. Ev desempeño</vt:lpstr>
      <vt:lpstr>tabla descrip. desemp.-calidad</vt:lpstr>
      <vt:lpstr>'Cuest. Ev desempeño'!Área_de_impresión</vt:lpstr>
      <vt:lpstr>'cuestionario competencia'!Área_de_impresión</vt:lpstr>
      <vt:lpstr>'EV ADM FINANCIERA'!Área_de_impresión</vt:lpstr>
      <vt:lpstr>'EV DESEMPEÑO TOTAL'!Área_de_impresión</vt:lpstr>
      <vt:lpstr>'SAT RESUMEN REG  (3)'!Área_de_impresión</vt:lpstr>
      <vt:lpstr>'RES EVAL. INFORMES'!Títulos_a_imprimir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asquicci</dc:creator>
  <cp:keywords/>
  <dc:description/>
  <cp:lastModifiedBy>Ana Maria Squicciarini Navarro</cp:lastModifiedBy>
  <cp:revision/>
  <dcterms:created xsi:type="dcterms:W3CDTF">2006-05-30T15:25:42Z</dcterms:created>
  <dcterms:modified xsi:type="dcterms:W3CDTF">2025-11-18T22:10:04Z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0x01010094C7AF6B19605A4CB783BA3D44C4F2FE</vt:lpwstr>
  </property>
  <property fmtid="{D5CDD505-2E9C-101B-9397-08002B2CF9AE}" pid="3" name="MediaServiceImageTags">
    <vt:lpwstr/>
  </property>
</Properties>
</file>