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junaeb.sharepoint.com/sites/HPVNACIONAL/Shared Documents/General/2025 HPV NACIONAL/CIRCULAR INFORME FINAL 2025/JUNAEB REGIONAL/Estadisticas/"/>
    </mc:Choice>
  </mc:AlternateContent>
  <xr:revisionPtr revIDLastSave="91" documentId="13_ncr:1_{0C307398-6867-4D00-8F86-32120D69057B}" xr6:coauthVersionLast="47" xr6:coauthVersionMax="47" xr10:uidLastSave="{B1EF4988-04EE-417D-A845-165D86497BB8}"/>
  <bookViews>
    <workbookView xWindow="-120" yWindow="-120" windowWidth="25440" windowHeight="15390" tabRatio="740" xr2:uid="{00000000-000D-0000-FFFF-FFFF00000000}"/>
  </bookViews>
  <sheets>
    <sheet name="RESUMEN REGION" sheetId="1" r:id="rId1"/>
    <sheet name="RES EVAL. INFORMES" sheetId="2" r:id="rId2"/>
    <sheet name="EV ADM FINANCIERA" sheetId="3" r:id="rId3"/>
    <sheet name="EV DESEMPEÑO TOTAL" sheetId="4" r:id="rId4"/>
    <sheet name="INDICADORES CALIDAD HPV" sheetId="7" r:id="rId5"/>
    <sheet name="cuestionario competencia" sheetId="8" r:id="rId6"/>
    <sheet name="Cuest. Ev desempeño" sheetId="5" r:id="rId7"/>
    <sheet name="tabla descrip. desemp.-calidad" sheetId="6" r:id="rId8"/>
  </sheets>
  <definedNames>
    <definedName name="_xlnm._FilterDatabase" localSheetId="1" hidden="1">'RES EVAL. INFORMES'!$A$10:$AD$110</definedName>
    <definedName name="_xlnm._FilterDatabase" localSheetId="0" hidden="1">'RESUMEN REGION'!$A$18:$EH$118</definedName>
    <definedName name="_xlnm.Print_Area" localSheetId="6">'Cuest. Ev desempeño'!$A$4:$E$47</definedName>
    <definedName name="_xlnm.Print_Area" localSheetId="5">'cuestionario competencia'!$A$1:$BQ$19</definedName>
    <definedName name="_xlnm.Print_Area" localSheetId="2">'EV ADM FINANCIERA'!$A$2:$V$37</definedName>
    <definedName name="_xlnm.Print_Area" localSheetId="3">'EV DESEMPEÑO TOTAL'!$A$3:$Y$43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N123" i="1" l="1"/>
  <c r="CX123" i="1"/>
  <c r="CH123" i="1"/>
  <c r="BS123" i="1"/>
  <c r="BQ123" i="1"/>
  <c r="BF123" i="1"/>
  <c r="BD123" i="1"/>
  <c r="T123" i="1"/>
  <c r="O123" i="1"/>
  <c r="J123" i="1"/>
  <c r="Z123" i="1" s="1"/>
  <c r="DN122" i="1"/>
  <c r="CX122" i="1"/>
  <c r="CH122" i="1"/>
  <c r="BS122" i="1"/>
  <c r="BQ122" i="1"/>
  <c r="BF122" i="1"/>
  <c r="BD122" i="1"/>
  <c r="T122" i="1"/>
  <c r="O122" i="1"/>
  <c r="J122" i="1"/>
  <c r="Z122" i="1" s="1"/>
  <c r="DN121" i="1"/>
  <c r="CX121" i="1"/>
  <c r="CH121" i="1"/>
  <c r="BS121" i="1"/>
  <c r="BQ121" i="1"/>
  <c r="BF121" i="1"/>
  <c r="BD121" i="1"/>
  <c r="T121" i="1"/>
  <c r="O121" i="1"/>
  <c r="J121" i="1"/>
  <c r="Z121" i="1" s="1"/>
  <c r="DN120" i="1"/>
  <c r="CX120" i="1"/>
  <c r="CH120" i="1"/>
  <c r="BS120" i="1"/>
  <c r="BQ120" i="1"/>
  <c r="BF120" i="1"/>
  <c r="BD120" i="1"/>
  <c r="T120" i="1"/>
  <c r="O120" i="1"/>
  <c r="J120" i="1"/>
  <c r="Z120" i="1" s="1"/>
  <c r="DN119" i="1"/>
  <c r="CX119" i="1"/>
  <c r="CH119" i="1"/>
  <c r="BS119" i="1"/>
  <c r="BQ119" i="1"/>
  <c r="BF119" i="1"/>
  <c r="BD119" i="1"/>
  <c r="T119" i="1"/>
  <c r="O119" i="1"/>
  <c r="J119" i="1"/>
  <c r="Z119" i="1" s="1"/>
  <c r="DN118" i="1"/>
  <c r="CX118" i="1"/>
  <c r="CH118" i="1"/>
  <c r="BS118" i="1"/>
  <c r="BQ118" i="1"/>
  <c r="BF118" i="1"/>
  <c r="BD118" i="1"/>
  <c r="T118" i="1"/>
  <c r="O118" i="1"/>
  <c r="J118" i="1"/>
  <c r="Z118" i="1" s="1"/>
  <c r="DN117" i="1"/>
  <c r="CX117" i="1"/>
  <c r="CH117" i="1"/>
  <c r="BS117" i="1"/>
  <c r="BQ117" i="1"/>
  <c r="BF117" i="1"/>
  <c r="BD117" i="1"/>
  <c r="T117" i="1"/>
  <c r="O117" i="1"/>
  <c r="J117" i="1"/>
  <c r="Z117" i="1" s="1"/>
  <c r="DN116" i="1"/>
  <c r="CX116" i="1"/>
  <c r="CH116" i="1"/>
  <c r="BS116" i="1"/>
  <c r="BQ116" i="1"/>
  <c r="BF116" i="1"/>
  <c r="BD116" i="1"/>
  <c r="T116" i="1"/>
  <c r="O116" i="1"/>
  <c r="J116" i="1"/>
  <c r="Z116" i="1" s="1"/>
  <c r="DN115" i="1"/>
  <c r="CX115" i="1"/>
  <c r="CH115" i="1"/>
  <c r="BS115" i="1"/>
  <c r="BQ115" i="1"/>
  <c r="BF115" i="1"/>
  <c r="BD115" i="1"/>
  <c r="T115" i="1"/>
  <c r="O115" i="1"/>
  <c r="J115" i="1"/>
  <c r="Z115" i="1" s="1"/>
  <c r="DN114" i="1"/>
  <c r="CX114" i="1"/>
  <c r="CH114" i="1"/>
  <c r="BS114" i="1"/>
  <c r="BQ114" i="1"/>
  <c r="BF114" i="1"/>
  <c r="BD114" i="1"/>
  <c r="T114" i="1"/>
  <c r="O114" i="1"/>
  <c r="J114" i="1"/>
  <c r="Z114" i="1" s="1"/>
  <c r="DN113" i="1"/>
  <c r="CX113" i="1"/>
  <c r="CH113" i="1"/>
  <c r="BS113" i="1"/>
  <c r="BQ113" i="1"/>
  <c r="BF113" i="1"/>
  <c r="BD113" i="1"/>
  <c r="T113" i="1"/>
  <c r="O113" i="1"/>
  <c r="J113" i="1"/>
  <c r="Z113" i="1" s="1"/>
  <c r="DN112" i="1"/>
  <c r="CX112" i="1"/>
  <c r="CH112" i="1"/>
  <c r="BS112" i="1"/>
  <c r="BQ112" i="1"/>
  <c r="BF112" i="1"/>
  <c r="BD112" i="1"/>
  <c r="T112" i="1"/>
  <c r="O112" i="1"/>
  <c r="J112" i="1"/>
  <c r="Z112" i="1" s="1"/>
  <c r="DN111" i="1"/>
  <c r="CX111" i="1"/>
  <c r="CH111" i="1"/>
  <c r="BS111" i="1"/>
  <c r="BQ111" i="1"/>
  <c r="BF111" i="1"/>
  <c r="BD111" i="1"/>
  <c r="T111" i="1"/>
  <c r="O111" i="1"/>
  <c r="J111" i="1"/>
  <c r="Z111" i="1" s="1"/>
  <c r="DN110" i="1"/>
  <c r="CX110" i="1"/>
  <c r="CH110" i="1"/>
  <c r="BS110" i="1"/>
  <c r="BQ110" i="1"/>
  <c r="BF110" i="1"/>
  <c r="BD110" i="1"/>
  <c r="T110" i="1"/>
  <c r="O110" i="1"/>
  <c r="J110" i="1"/>
  <c r="Z110" i="1" s="1"/>
  <c r="DN109" i="1"/>
  <c r="CX109" i="1"/>
  <c r="CH109" i="1"/>
  <c r="BS109" i="1"/>
  <c r="BQ109" i="1"/>
  <c r="BF109" i="1"/>
  <c r="BD109" i="1"/>
  <c r="T109" i="1"/>
  <c r="O109" i="1"/>
  <c r="J109" i="1"/>
  <c r="Z109" i="1" s="1"/>
  <c r="DN108" i="1"/>
  <c r="CX108" i="1"/>
  <c r="CH108" i="1"/>
  <c r="BS108" i="1"/>
  <c r="BQ108" i="1"/>
  <c r="BF108" i="1"/>
  <c r="BD108" i="1"/>
  <c r="T108" i="1"/>
  <c r="O108" i="1"/>
  <c r="J108" i="1"/>
  <c r="Z108" i="1" s="1"/>
  <c r="DN107" i="1"/>
  <c r="CX107" i="1"/>
  <c r="CH107" i="1"/>
  <c r="BS107" i="1"/>
  <c r="BQ107" i="1"/>
  <c r="BF107" i="1"/>
  <c r="BD107" i="1"/>
  <c r="T107" i="1"/>
  <c r="O107" i="1"/>
  <c r="J107" i="1"/>
  <c r="Z107" i="1" s="1"/>
  <c r="DN106" i="1"/>
  <c r="CX106" i="1"/>
  <c r="CH106" i="1"/>
  <c r="BS106" i="1"/>
  <c r="BQ106" i="1"/>
  <c r="BF106" i="1"/>
  <c r="BD106" i="1"/>
  <c r="T106" i="1"/>
  <c r="O106" i="1"/>
  <c r="J106" i="1"/>
  <c r="Z106" i="1" s="1"/>
  <c r="DN105" i="1"/>
  <c r="CX105" i="1"/>
  <c r="CH105" i="1"/>
  <c r="BS105" i="1"/>
  <c r="BQ105" i="1"/>
  <c r="BF105" i="1"/>
  <c r="BD105" i="1"/>
  <c r="T105" i="1"/>
  <c r="O105" i="1"/>
  <c r="J105" i="1"/>
  <c r="Z105" i="1" s="1"/>
  <c r="DN104" i="1"/>
  <c r="CX104" i="1"/>
  <c r="CH104" i="1"/>
  <c r="BS104" i="1"/>
  <c r="BQ104" i="1"/>
  <c r="BF104" i="1"/>
  <c r="BD104" i="1"/>
  <c r="T104" i="1"/>
  <c r="O104" i="1"/>
  <c r="J104" i="1"/>
  <c r="Z104" i="1" s="1"/>
  <c r="DN103" i="1"/>
  <c r="CX103" i="1"/>
  <c r="CH103" i="1"/>
  <c r="BS103" i="1"/>
  <c r="BQ103" i="1"/>
  <c r="BF103" i="1"/>
  <c r="BD103" i="1"/>
  <c r="T103" i="1"/>
  <c r="O103" i="1"/>
  <c r="J103" i="1"/>
  <c r="Z103" i="1" s="1"/>
  <c r="DN102" i="1"/>
  <c r="CX102" i="1"/>
  <c r="CH102" i="1"/>
  <c r="BS102" i="1"/>
  <c r="BQ102" i="1"/>
  <c r="BF102" i="1"/>
  <c r="BD102" i="1"/>
  <c r="T102" i="1"/>
  <c r="O102" i="1"/>
  <c r="J102" i="1"/>
  <c r="Z102" i="1" s="1"/>
  <c r="DN101" i="1"/>
  <c r="CX101" i="1"/>
  <c r="CH101" i="1"/>
  <c r="BS101" i="1"/>
  <c r="BQ101" i="1"/>
  <c r="BF101" i="1"/>
  <c r="BD101" i="1"/>
  <c r="T101" i="1"/>
  <c r="O101" i="1"/>
  <c r="J101" i="1"/>
  <c r="Z101" i="1" s="1"/>
  <c r="DN100" i="1"/>
  <c r="CX100" i="1"/>
  <c r="CH100" i="1"/>
  <c r="BS100" i="1"/>
  <c r="BQ100" i="1"/>
  <c r="BF100" i="1"/>
  <c r="BD100" i="1"/>
  <c r="T100" i="1"/>
  <c r="O100" i="1"/>
  <c r="J100" i="1"/>
  <c r="Z100" i="1" s="1"/>
  <c r="DN99" i="1"/>
  <c r="CX99" i="1"/>
  <c r="CH99" i="1"/>
  <c r="BS99" i="1"/>
  <c r="BQ99" i="1"/>
  <c r="BF99" i="1"/>
  <c r="BD99" i="1"/>
  <c r="T99" i="1"/>
  <c r="O99" i="1"/>
  <c r="J99" i="1"/>
  <c r="Z99" i="1" s="1"/>
  <c r="DN98" i="1"/>
  <c r="CX98" i="1"/>
  <c r="CH98" i="1"/>
  <c r="BS98" i="1"/>
  <c r="BQ98" i="1"/>
  <c r="BF98" i="1"/>
  <c r="BD98" i="1"/>
  <c r="T98" i="1"/>
  <c r="O98" i="1"/>
  <c r="J98" i="1"/>
  <c r="Z98" i="1" s="1"/>
  <c r="DN97" i="1"/>
  <c r="CX97" i="1"/>
  <c r="CH97" i="1"/>
  <c r="BS97" i="1"/>
  <c r="BQ97" i="1"/>
  <c r="BF97" i="1"/>
  <c r="BD97" i="1"/>
  <c r="T97" i="1"/>
  <c r="O97" i="1"/>
  <c r="J97" i="1"/>
  <c r="Z97" i="1" s="1"/>
  <c r="DN96" i="1"/>
  <c r="CX96" i="1"/>
  <c r="CH96" i="1"/>
  <c r="BS96" i="1"/>
  <c r="BQ96" i="1"/>
  <c r="BF96" i="1"/>
  <c r="BD96" i="1"/>
  <c r="T96" i="1"/>
  <c r="O96" i="1"/>
  <c r="J96" i="1"/>
  <c r="Z96" i="1" s="1"/>
  <c r="DN95" i="1"/>
  <c r="CX95" i="1"/>
  <c r="CH95" i="1"/>
  <c r="BS95" i="1"/>
  <c r="BQ95" i="1"/>
  <c r="BF95" i="1"/>
  <c r="BD95" i="1"/>
  <c r="T95" i="1"/>
  <c r="O95" i="1"/>
  <c r="J95" i="1"/>
  <c r="Z95" i="1" s="1"/>
  <c r="DN94" i="1"/>
  <c r="CX94" i="1"/>
  <c r="CH94" i="1"/>
  <c r="BS94" i="1"/>
  <c r="BQ94" i="1"/>
  <c r="BF94" i="1"/>
  <c r="BD94" i="1"/>
  <c r="T94" i="1"/>
  <c r="O94" i="1"/>
  <c r="J94" i="1"/>
  <c r="Z94" i="1" s="1"/>
  <c r="DN93" i="1"/>
  <c r="CX93" i="1"/>
  <c r="CH93" i="1"/>
  <c r="BS93" i="1"/>
  <c r="BQ93" i="1"/>
  <c r="BF93" i="1"/>
  <c r="BD93" i="1"/>
  <c r="T93" i="1"/>
  <c r="O93" i="1"/>
  <c r="J93" i="1"/>
  <c r="Z93" i="1" s="1"/>
  <c r="DN92" i="1"/>
  <c r="CX92" i="1"/>
  <c r="CH92" i="1"/>
  <c r="BS92" i="1"/>
  <c r="BQ92" i="1"/>
  <c r="BF92" i="1"/>
  <c r="BD92" i="1"/>
  <c r="T92" i="1"/>
  <c r="O92" i="1"/>
  <c r="J92" i="1"/>
  <c r="Z92" i="1" s="1"/>
  <c r="DN91" i="1"/>
  <c r="CX91" i="1"/>
  <c r="CH91" i="1"/>
  <c r="BS91" i="1"/>
  <c r="BQ91" i="1"/>
  <c r="BF91" i="1"/>
  <c r="BD91" i="1"/>
  <c r="T91" i="1"/>
  <c r="O91" i="1"/>
  <c r="J91" i="1"/>
  <c r="Z91" i="1" s="1"/>
  <c r="DN90" i="1"/>
  <c r="CX90" i="1"/>
  <c r="CH90" i="1"/>
  <c r="BS90" i="1"/>
  <c r="BQ90" i="1"/>
  <c r="BF90" i="1"/>
  <c r="BD90" i="1"/>
  <c r="T90" i="1"/>
  <c r="O90" i="1"/>
  <c r="J90" i="1"/>
  <c r="Z90" i="1" s="1"/>
  <c r="DN89" i="1"/>
  <c r="CX89" i="1"/>
  <c r="CH89" i="1"/>
  <c r="BS89" i="1"/>
  <c r="BQ89" i="1"/>
  <c r="BF89" i="1"/>
  <c r="BD89" i="1"/>
  <c r="T89" i="1"/>
  <c r="O89" i="1"/>
  <c r="J89" i="1"/>
  <c r="Z89" i="1" s="1"/>
  <c r="DN88" i="1"/>
  <c r="CX88" i="1"/>
  <c r="CH88" i="1"/>
  <c r="BS88" i="1"/>
  <c r="BQ88" i="1"/>
  <c r="BF88" i="1"/>
  <c r="BD88" i="1"/>
  <c r="T88" i="1"/>
  <c r="O88" i="1"/>
  <c r="J88" i="1"/>
  <c r="Z88" i="1" s="1"/>
  <c r="DN87" i="1"/>
  <c r="CX87" i="1"/>
  <c r="CH87" i="1"/>
  <c r="BS87" i="1"/>
  <c r="BQ87" i="1"/>
  <c r="BF87" i="1"/>
  <c r="BD87" i="1"/>
  <c r="T87" i="1"/>
  <c r="O87" i="1"/>
  <c r="J87" i="1"/>
  <c r="Z87" i="1" s="1"/>
  <c r="DN86" i="1"/>
  <c r="CX86" i="1"/>
  <c r="CH86" i="1"/>
  <c r="BS86" i="1"/>
  <c r="BQ86" i="1"/>
  <c r="BF86" i="1"/>
  <c r="BD86" i="1"/>
  <c r="T86" i="1"/>
  <c r="O86" i="1"/>
  <c r="J86" i="1"/>
  <c r="Z86" i="1" s="1"/>
  <c r="DN85" i="1"/>
  <c r="CX85" i="1"/>
  <c r="CH85" i="1"/>
  <c r="BS85" i="1"/>
  <c r="BQ85" i="1"/>
  <c r="BF85" i="1"/>
  <c r="BD85" i="1"/>
  <c r="T85" i="1"/>
  <c r="O85" i="1"/>
  <c r="J85" i="1"/>
  <c r="Z85" i="1" s="1"/>
  <c r="DN84" i="1"/>
  <c r="CX84" i="1"/>
  <c r="CH84" i="1"/>
  <c r="BS84" i="1"/>
  <c r="BQ84" i="1"/>
  <c r="BF84" i="1"/>
  <c r="BD84" i="1"/>
  <c r="T84" i="1"/>
  <c r="O84" i="1"/>
  <c r="J84" i="1"/>
  <c r="Z84" i="1" s="1"/>
  <c r="DN83" i="1"/>
  <c r="CX83" i="1"/>
  <c r="CH83" i="1"/>
  <c r="BS83" i="1"/>
  <c r="BQ83" i="1"/>
  <c r="BF83" i="1"/>
  <c r="BD83" i="1"/>
  <c r="T83" i="1"/>
  <c r="O83" i="1"/>
  <c r="J83" i="1"/>
  <c r="Z83" i="1" s="1"/>
  <c r="DN82" i="1"/>
  <c r="CX82" i="1"/>
  <c r="CH82" i="1"/>
  <c r="BS82" i="1"/>
  <c r="BQ82" i="1"/>
  <c r="BF82" i="1"/>
  <c r="BD82" i="1"/>
  <c r="T82" i="1"/>
  <c r="O82" i="1"/>
  <c r="J82" i="1"/>
  <c r="Z82" i="1" s="1"/>
  <c r="DN81" i="1"/>
  <c r="CX81" i="1"/>
  <c r="CH81" i="1"/>
  <c r="BS81" i="1"/>
  <c r="BQ81" i="1"/>
  <c r="BF81" i="1"/>
  <c r="BD81" i="1"/>
  <c r="T81" i="1"/>
  <c r="O81" i="1"/>
  <c r="J81" i="1"/>
  <c r="Z81" i="1" s="1"/>
  <c r="DN80" i="1"/>
  <c r="CX80" i="1"/>
  <c r="CH80" i="1"/>
  <c r="BS80" i="1"/>
  <c r="BQ80" i="1"/>
  <c r="BF80" i="1"/>
  <c r="BD80" i="1"/>
  <c r="T80" i="1"/>
  <c r="O80" i="1"/>
  <c r="J80" i="1"/>
  <c r="Z80" i="1" s="1"/>
  <c r="DN79" i="1"/>
  <c r="CX79" i="1"/>
  <c r="CH79" i="1"/>
  <c r="BS79" i="1"/>
  <c r="BQ79" i="1"/>
  <c r="BF79" i="1"/>
  <c r="BD79" i="1"/>
  <c r="T79" i="1"/>
  <c r="O79" i="1"/>
  <c r="J79" i="1"/>
  <c r="Z79" i="1" s="1"/>
  <c r="DN78" i="1"/>
  <c r="CX78" i="1"/>
  <c r="CH78" i="1"/>
  <c r="BS78" i="1"/>
  <c r="BQ78" i="1"/>
  <c r="BF78" i="1"/>
  <c r="BD78" i="1"/>
  <c r="T78" i="1"/>
  <c r="O78" i="1"/>
  <c r="J78" i="1"/>
  <c r="Z78" i="1" s="1"/>
  <c r="DN77" i="1"/>
  <c r="CX77" i="1"/>
  <c r="CH77" i="1"/>
  <c r="BS77" i="1"/>
  <c r="BQ77" i="1"/>
  <c r="BF77" i="1"/>
  <c r="BD77" i="1"/>
  <c r="T77" i="1"/>
  <c r="O77" i="1"/>
  <c r="J77" i="1"/>
  <c r="Z77" i="1" s="1"/>
  <c r="DN76" i="1"/>
  <c r="CX76" i="1"/>
  <c r="CH76" i="1"/>
  <c r="BS76" i="1"/>
  <c r="BQ76" i="1"/>
  <c r="BF76" i="1"/>
  <c r="BD76" i="1"/>
  <c r="T76" i="1"/>
  <c r="O76" i="1"/>
  <c r="J76" i="1"/>
  <c r="Z76" i="1" s="1"/>
  <c r="DN75" i="1"/>
  <c r="CX75" i="1"/>
  <c r="CH75" i="1"/>
  <c r="BS75" i="1"/>
  <c r="BQ75" i="1"/>
  <c r="BF75" i="1"/>
  <c r="BD75" i="1"/>
  <c r="T75" i="1"/>
  <c r="O75" i="1"/>
  <c r="J75" i="1"/>
  <c r="Z75" i="1" s="1"/>
  <c r="DN74" i="1"/>
  <c r="CX74" i="1"/>
  <c r="CH74" i="1"/>
  <c r="BS74" i="1"/>
  <c r="BQ74" i="1"/>
  <c r="BF74" i="1"/>
  <c r="BD74" i="1"/>
  <c r="T74" i="1"/>
  <c r="O74" i="1"/>
  <c r="J74" i="1"/>
  <c r="Z74" i="1" s="1"/>
  <c r="DN73" i="1"/>
  <c r="CX73" i="1"/>
  <c r="CH73" i="1"/>
  <c r="BS73" i="1"/>
  <c r="BQ73" i="1"/>
  <c r="BF73" i="1"/>
  <c r="BD73" i="1"/>
  <c r="T73" i="1"/>
  <c r="O73" i="1"/>
  <c r="J73" i="1"/>
  <c r="Z73" i="1" s="1"/>
  <c r="DN72" i="1"/>
  <c r="CX72" i="1"/>
  <c r="CH72" i="1"/>
  <c r="BS72" i="1"/>
  <c r="BQ72" i="1"/>
  <c r="BF72" i="1"/>
  <c r="BD72" i="1"/>
  <c r="T72" i="1"/>
  <c r="O72" i="1"/>
  <c r="J72" i="1"/>
  <c r="Z72" i="1" s="1"/>
  <c r="DN71" i="1"/>
  <c r="CX71" i="1"/>
  <c r="CH71" i="1"/>
  <c r="BS71" i="1"/>
  <c r="BQ71" i="1"/>
  <c r="BF71" i="1"/>
  <c r="BD71" i="1"/>
  <c r="T71" i="1"/>
  <c r="O71" i="1"/>
  <c r="J71" i="1"/>
  <c r="Z71" i="1" s="1"/>
  <c r="DN70" i="1"/>
  <c r="CX70" i="1"/>
  <c r="CH70" i="1"/>
  <c r="BS70" i="1"/>
  <c r="BQ70" i="1"/>
  <c r="BF70" i="1"/>
  <c r="BD70" i="1"/>
  <c r="T70" i="1"/>
  <c r="O70" i="1"/>
  <c r="J70" i="1"/>
  <c r="Z70" i="1" s="1"/>
  <c r="DN69" i="1"/>
  <c r="CX69" i="1"/>
  <c r="CH69" i="1"/>
  <c r="BS69" i="1"/>
  <c r="BQ69" i="1"/>
  <c r="BF69" i="1"/>
  <c r="BD69" i="1"/>
  <c r="T69" i="1"/>
  <c r="O69" i="1"/>
  <c r="J69" i="1"/>
  <c r="Z69" i="1" s="1"/>
  <c r="DN68" i="1"/>
  <c r="CX68" i="1"/>
  <c r="CH68" i="1"/>
  <c r="BS68" i="1"/>
  <c r="BQ68" i="1"/>
  <c r="BF68" i="1"/>
  <c r="BD68" i="1"/>
  <c r="T68" i="1"/>
  <c r="O68" i="1"/>
  <c r="J68" i="1"/>
  <c r="Z68" i="1" s="1"/>
  <c r="DN67" i="1"/>
  <c r="CX67" i="1"/>
  <c r="CH67" i="1"/>
  <c r="BS67" i="1"/>
  <c r="BQ67" i="1"/>
  <c r="BF67" i="1"/>
  <c r="BD67" i="1"/>
  <c r="T67" i="1"/>
  <c r="O67" i="1"/>
  <c r="J67" i="1"/>
  <c r="Z67" i="1" s="1"/>
  <c r="DN66" i="1"/>
  <c r="CX66" i="1"/>
  <c r="CH66" i="1"/>
  <c r="BS66" i="1"/>
  <c r="BQ66" i="1"/>
  <c r="BF66" i="1"/>
  <c r="BD66" i="1"/>
  <c r="T66" i="1"/>
  <c r="O66" i="1"/>
  <c r="J66" i="1"/>
  <c r="Z66" i="1" s="1"/>
  <c r="DN65" i="1"/>
  <c r="CX65" i="1"/>
  <c r="CH65" i="1"/>
  <c r="BS65" i="1"/>
  <c r="BQ65" i="1"/>
  <c r="BF65" i="1"/>
  <c r="BD65" i="1"/>
  <c r="T65" i="1"/>
  <c r="O65" i="1"/>
  <c r="J65" i="1"/>
  <c r="Z65" i="1" s="1"/>
  <c r="DN64" i="1"/>
  <c r="CX64" i="1"/>
  <c r="CH64" i="1"/>
  <c r="BS64" i="1"/>
  <c r="BQ64" i="1"/>
  <c r="BF64" i="1"/>
  <c r="BD64" i="1"/>
  <c r="T64" i="1"/>
  <c r="O64" i="1"/>
  <c r="J64" i="1"/>
  <c r="Z64" i="1" s="1"/>
  <c r="DN63" i="1"/>
  <c r="CX63" i="1"/>
  <c r="CH63" i="1"/>
  <c r="BS63" i="1"/>
  <c r="BQ63" i="1"/>
  <c r="BF63" i="1"/>
  <c r="BD63" i="1"/>
  <c r="T63" i="1"/>
  <c r="O63" i="1"/>
  <c r="J63" i="1"/>
  <c r="Z63" i="1" s="1"/>
  <c r="DN62" i="1"/>
  <c r="CX62" i="1"/>
  <c r="CH62" i="1"/>
  <c r="BS62" i="1"/>
  <c r="BQ62" i="1"/>
  <c r="BF62" i="1"/>
  <c r="BD62" i="1"/>
  <c r="T62" i="1"/>
  <c r="O62" i="1"/>
  <c r="J62" i="1"/>
  <c r="Z62" i="1" s="1"/>
  <c r="DN61" i="1"/>
  <c r="CX61" i="1"/>
  <c r="CH61" i="1"/>
  <c r="BS61" i="1"/>
  <c r="BQ61" i="1"/>
  <c r="BF61" i="1"/>
  <c r="BD61" i="1"/>
  <c r="T61" i="1"/>
  <c r="O61" i="1"/>
  <c r="J61" i="1"/>
  <c r="Z61" i="1" s="1"/>
  <c r="DN60" i="1"/>
  <c r="CX60" i="1"/>
  <c r="CH60" i="1"/>
  <c r="BS60" i="1"/>
  <c r="BQ60" i="1"/>
  <c r="BF60" i="1"/>
  <c r="BD60" i="1"/>
  <c r="T60" i="1"/>
  <c r="O60" i="1"/>
  <c r="J60" i="1"/>
  <c r="Z60" i="1" s="1"/>
  <c r="DN59" i="1"/>
  <c r="CX59" i="1"/>
  <c r="CH59" i="1"/>
  <c r="BS59" i="1"/>
  <c r="BQ59" i="1"/>
  <c r="BF59" i="1"/>
  <c r="BD59" i="1"/>
  <c r="T59" i="1"/>
  <c r="O59" i="1"/>
  <c r="J59" i="1"/>
  <c r="Z59" i="1" s="1"/>
  <c r="DN58" i="1"/>
  <c r="CX58" i="1"/>
  <c r="CH58" i="1"/>
  <c r="BS58" i="1"/>
  <c r="BQ58" i="1"/>
  <c r="BF58" i="1"/>
  <c r="BD58" i="1"/>
  <c r="T58" i="1"/>
  <c r="O58" i="1"/>
  <c r="J58" i="1"/>
  <c r="Z58" i="1" s="1"/>
  <c r="DN57" i="1"/>
  <c r="CX57" i="1"/>
  <c r="CH57" i="1"/>
  <c r="BS57" i="1"/>
  <c r="BQ57" i="1"/>
  <c r="BF57" i="1"/>
  <c r="BD57" i="1"/>
  <c r="T57" i="1"/>
  <c r="O57" i="1"/>
  <c r="J57" i="1"/>
  <c r="Z57" i="1" s="1"/>
  <c r="DN56" i="1"/>
  <c r="CX56" i="1"/>
  <c r="CH56" i="1"/>
  <c r="BS56" i="1"/>
  <c r="BQ56" i="1"/>
  <c r="BF56" i="1"/>
  <c r="BD56" i="1"/>
  <c r="T56" i="1"/>
  <c r="O56" i="1"/>
  <c r="J56" i="1"/>
  <c r="Z56" i="1" s="1"/>
  <c r="DN55" i="1"/>
  <c r="CX55" i="1"/>
  <c r="CH55" i="1"/>
  <c r="BS55" i="1"/>
  <c r="BQ55" i="1"/>
  <c r="BF55" i="1"/>
  <c r="BD55" i="1"/>
  <c r="T55" i="1"/>
  <c r="O55" i="1"/>
  <c r="J55" i="1"/>
  <c r="Z55" i="1" s="1"/>
  <c r="DN54" i="1"/>
  <c r="CX54" i="1"/>
  <c r="CH54" i="1"/>
  <c r="BS54" i="1"/>
  <c r="BQ54" i="1"/>
  <c r="BF54" i="1"/>
  <c r="BD54" i="1"/>
  <c r="T54" i="1"/>
  <c r="O54" i="1"/>
  <c r="J54" i="1"/>
  <c r="Z54" i="1" s="1"/>
  <c r="DN53" i="1"/>
  <c r="CX53" i="1"/>
  <c r="CH53" i="1"/>
  <c r="BS53" i="1"/>
  <c r="BQ53" i="1"/>
  <c r="BF53" i="1"/>
  <c r="BD53" i="1"/>
  <c r="T53" i="1"/>
  <c r="O53" i="1"/>
  <c r="J53" i="1"/>
  <c r="Z53" i="1" s="1"/>
  <c r="DN52" i="1"/>
  <c r="CX52" i="1"/>
  <c r="CH52" i="1"/>
  <c r="BS52" i="1"/>
  <c r="BQ52" i="1"/>
  <c r="BF52" i="1"/>
  <c r="BD52" i="1"/>
  <c r="T52" i="1"/>
  <c r="O52" i="1"/>
  <c r="J52" i="1"/>
  <c r="Z52" i="1" s="1"/>
  <c r="DN51" i="1"/>
  <c r="CX51" i="1"/>
  <c r="CH51" i="1"/>
  <c r="BS51" i="1"/>
  <c r="BQ51" i="1"/>
  <c r="BF51" i="1"/>
  <c r="BD51" i="1"/>
  <c r="T51" i="1"/>
  <c r="O51" i="1"/>
  <c r="J51" i="1"/>
  <c r="Z51" i="1" s="1"/>
  <c r="DN50" i="1"/>
  <c r="CX50" i="1"/>
  <c r="CH50" i="1"/>
  <c r="BS50" i="1"/>
  <c r="BQ50" i="1"/>
  <c r="BF50" i="1"/>
  <c r="BD50" i="1"/>
  <c r="T50" i="1"/>
  <c r="O50" i="1"/>
  <c r="J50" i="1"/>
  <c r="Z50" i="1" s="1"/>
  <c r="DN49" i="1"/>
  <c r="CX49" i="1"/>
  <c r="CH49" i="1"/>
  <c r="BS49" i="1"/>
  <c r="BQ49" i="1"/>
  <c r="BF49" i="1"/>
  <c r="BD49" i="1"/>
  <c r="T49" i="1"/>
  <c r="O49" i="1"/>
  <c r="J49" i="1"/>
  <c r="Z49" i="1" s="1"/>
  <c r="DN48" i="1"/>
  <c r="CX48" i="1"/>
  <c r="CH48" i="1"/>
  <c r="BS48" i="1"/>
  <c r="BQ48" i="1"/>
  <c r="BF48" i="1"/>
  <c r="BD48" i="1"/>
  <c r="T48" i="1"/>
  <c r="O48" i="1"/>
  <c r="J48" i="1"/>
  <c r="Z48" i="1" s="1"/>
  <c r="DN47" i="1"/>
  <c r="CX47" i="1"/>
  <c r="CH47" i="1"/>
  <c r="BS47" i="1"/>
  <c r="BQ47" i="1"/>
  <c r="BF47" i="1"/>
  <c r="BD47" i="1"/>
  <c r="T47" i="1"/>
  <c r="O47" i="1"/>
  <c r="J47" i="1"/>
  <c r="Z47" i="1" s="1"/>
  <c r="DN46" i="1"/>
  <c r="CX46" i="1"/>
  <c r="CH46" i="1"/>
  <c r="BS46" i="1"/>
  <c r="BQ46" i="1"/>
  <c r="BF46" i="1"/>
  <c r="BD46" i="1"/>
  <c r="T46" i="1"/>
  <c r="O46" i="1"/>
  <c r="J46" i="1"/>
  <c r="Z46" i="1" s="1"/>
  <c r="DN45" i="1"/>
  <c r="CX45" i="1"/>
  <c r="CH45" i="1"/>
  <c r="BS45" i="1"/>
  <c r="BQ45" i="1"/>
  <c r="BF45" i="1"/>
  <c r="BD45" i="1"/>
  <c r="T45" i="1"/>
  <c r="O45" i="1"/>
  <c r="J45" i="1"/>
  <c r="Z45" i="1" s="1"/>
  <c r="DN44" i="1"/>
  <c r="CX44" i="1"/>
  <c r="CH44" i="1"/>
  <c r="BS44" i="1"/>
  <c r="BQ44" i="1"/>
  <c r="BF44" i="1"/>
  <c r="BD44" i="1"/>
  <c r="T44" i="1"/>
  <c r="O44" i="1"/>
  <c r="J44" i="1"/>
  <c r="Z44" i="1" s="1"/>
  <c r="DN43" i="1"/>
  <c r="CX43" i="1"/>
  <c r="CH43" i="1"/>
  <c r="BS43" i="1"/>
  <c r="BQ43" i="1"/>
  <c r="BF43" i="1"/>
  <c r="BD43" i="1"/>
  <c r="T43" i="1"/>
  <c r="O43" i="1"/>
  <c r="J43" i="1"/>
  <c r="Z43" i="1" s="1"/>
  <c r="DN42" i="1"/>
  <c r="CX42" i="1"/>
  <c r="CH42" i="1"/>
  <c r="BS42" i="1"/>
  <c r="BQ42" i="1"/>
  <c r="BF42" i="1"/>
  <c r="BD42" i="1"/>
  <c r="T42" i="1"/>
  <c r="O42" i="1"/>
  <c r="J42" i="1"/>
  <c r="Z42" i="1" s="1"/>
  <c r="DN41" i="1"/>
  <c r="CX41" i="1"/>
  <c r="CH41" i="1"/>
  <c r="BS41" i="1"/>
  <c r="BQ41" i="1"/>
  <c r="BF41" i="1"/>
  <c r="BD41" i="1"/>
  <c r="T41" i="1"/>
  <c r="O41" i="1"/>
  <c r="J41" i="1"/>
  <c r="Z41" i="1" s="1"/>
  <c r="DN40" i="1"/>
  <c r="CX40" i="1"/>
  <c r="CH40" i="1"/>
  <c r="BS40" i="1"/>
  <c r="BQ40" i="1"/>
  <c r="BF40" i="1"/>
  <c r="BD40" i="1"/>
  <c r="T40" i="1"/>
  <c r="O40" i="1"/>
  <c r="J40" i="1"/>
  <c r="Z40" i="1" s="1"/>
  <c r="DN39" i="1"/>
  <c r="CX39" i="1"/>
  <c r="CH39" i="1"/>
  <c r="BS39" i="1"/>
  <c r="BQ39" i="1"/>
  <c r="BF39" i="1"/>
  <c r="BD39" i="1"/>
  <c r="T39" i="1"/>
  <c r="O39" i="1"/>
  <c r="J39" i="1"/>
  <c r="Z39" i="1" s="1"/>
  <c r="DN38" i="1"/>
  <c r="CX38" i="1"/>
  <c r="CH38" i="1"/>
  <c r="BS38" i="1"/>
  <c r="BQ38" i="1"/>
  <c r="BF38" i="1"/>
  <c r="BD38" i="1"/>
  <c r="T38" i="1"/>
  <c r="O38" i="1"/>
  <c r="J38" i="1"/>
  <c r="Z38" i="1" s="1"/>
  <c r="DN37" i="1"/>
  <c r="CX37" i="1"/>
  <c r="CH37" i="1"/>
  <c r="BS37" i="1"/>
  <c r="BQ37" i="1"/>
  <c r="BF37" i="1"/>
  <c r="BD37" i="1"/>
  <c r="T37" i="1"/>
  <c r="O37" i="1"/>
  <c r="J37" i="1"/>
  <c r="Z37" i="1" s="1"/>
  <c r="DN36" i="1"/>
  <c r="CX36" i="1"/>
  <c r="CH36" i="1"/>
  <c r="BS36" i="1"/>
  <c r="BQ36" i="1"/>
  <c r="BF36" i="1"/>
  <c r="BD36" i="1"/>
  <c r="T36" i="1"/>
  <c r="O36" i="1"/>
  <c r="J36" i="1"/>
  <c r="Z36" i="1" s="1"/>
  <c r="DN35" i="1"/>
  <c r="CX35" i="1"/>
  <c r="CH35" i="1"/>
  <c r="BS35" i="1"/>
  <c r="BQ35" i="1"/>
  <c r="BF35" i="1"/>
  <c r="BD35" i="1"/>
  <c r="T35" i="1"/>
  <c r="O35" i="1"/>
  <c r="J35" i="1"/>
  <c r="Z35" i="1" s="1"/>
  <c r="DN34" i="1"/>
  <c r="CX34" i="1"/>
  <c r="CH34" i="1"/>
  <c r="BS34" i="1"/>
  <c r="BQ34" i="1"/>
  <c r="BF34" i="1"/>
  <c r="BD34" i="1"/>
  <c r="T34" i="1"/>
  <c r="O34" i="1"/>
  <c r="J34" i="1"/>
  <c r="Z34" i="1" s="1"/>
  <c r="DN33" i="1"/>
  <c r="CX33" i="1"/>
  <c r="CH33" i="1"/>
  <c r="BS33" i="1"/>
  <c r="BQ33" i="1"/>
  <c r="BF33" i="1"/>
  <c r="BD33" i="1"/>
  <c r="T33" i="1"/>
  <c r="O33" i="1"/>
  <c r="J33" i="1"/>
  <c r="Z33" i="1" s="1"/>
  <c r="DN32" i="1"/>
  <c r="CX32" i="1"/>
  <c r="CH32" i="1"/>
  <c r="BS32" i="1"/>
  <c r="BQ32" i="1"/>
  <c r="BF32" i="1"/>
  <c r="BD32" i="1"/>
  <c r="T32" i="1"/>
  <c r="O32" i="1"/>
  <c r="J32" i="1"/>
  <c r="Z32" i="1" s="1"/>
  <c r="DN31" i="1"/>
  <c r="CX31" i="1"/>
  <c r="CH31" i="1"/>
  <c r="BS31" i="1"/>
  <c r="BQ31" i="1"/>
  <c r="BF31" i="1"/>
  <c r="BD31" i="1"/>
  <c r="T31" i="1"/>
  <c r="O31" i="1"/>
  <c r="J31" i="1"/>
  <c r="Z31" i="1" s="1"/>
  <c r="DN30" i="1"/>
  <c r="CX30" i="1"/>
  <c r="CH30" i="1"/>
  <c r="BS30" i="1"/>
  <c r="BQ30" i="1"/>
  <c r="BF30" i="1"/>
  <c r="BD30" i="1"/>
  <c r="T30" i="1"/>
  <c r="O30" i="1"/>
  <c r="J30" i="1"/>
  <c r="Z30" i="1" s="1"/>
  <c r="DN29" i="1"/>
  <c r="CX29" i="1"/>
  <c r="CH29" i="1"/>
  <c r="BS29" i="1"/>
  <c r="BQ29" i="1"/>
  <c r="BF29" i="1"/>
  <c r="BD29" i="1"/>
  <c r="T29" i="1"/>
  <c r="O29" i="1"/>
  <c r="J29" i="1"/>
  <c r="Z29" i="1" s="1"/>
  <c r="DN28" i="1"/>
  <c r="CX28" i="1"/>
  <c r="CH28" i="1"/>
  <c r="BS28" i="1"/>
  <c r="BQ28" i="1"/>
  <c r="BF28" i="1"/>
  <c r="BD28" i="1"/>
  <c r="T28" i="1"/>
  <c r="O28" i="1"/>
  <c r="J28" i="1"/>
  <c r="Z28" i="1" s="1"/>
  <c r="DN27" i="1"/>
  <c r="CX27" i="1"/>
  <c r="CH27" i="1"/>
  <c r="BS27" i="1"/>
  <c r="BQ27" i="1"/>
  <c r="BF27" i="1"/>
  <c r="BD27" i="1"/>
  <c r="T27" i="1"/>
  <c r="O27" i="1"/>
  <c r="J27" i="1"/>
  <c r="Z27" i="1" s="1"/>
  <c r="DN26" i="1"/>
  <c r="CX26" i="1"/>
  <c r="CH26" i="1"/>
  <c r="BS26" i="1"/>
  <c r="BQ26" i="1"/>
  <c r="BF26" i="1"/>
  <c r="BD26" i="1"/>
  <c r="T26" i="1"/>
  <c r="O26" i="1"/>
  <c r="J26" i="1"/>
  <c r="Z26" i="1" s="1"/>
  <c r="DN25" i="1"/>
  <c r="CX25" i="1"/>
  <c r="CH25" i="1"/>
  <c r="BS25" i="1"/>
  <c r="BQ25" i="1"/>
  <c r="BF25" i="1"/>
  <c r="BD25" i="1"/>
  <c r="T25" i="1"/>
  <c r="O25" i="1"/>
  <c r="J25" i="1"/>
  <c r="Z25" i="1" s="1"/>
  <c r="DN24" i="1"/>
  <c r="CX24" i="1"/>
  <c r="CH24" i="1"/>
  <c r="BS24" i="1"/>
  <c r="BQ24" i="1"/>
  <c r="BF24" i="1"/>
  <c r="BD24" i="1"/>
  <c r="T24" i="1"/>
  <c r="O24" i="1"/>
  <c r="J24" i="1"/>
  <c r="Z24" i="1" s="1"/>
  <c r="DN23" i="1"/>
  <c r="CX23" i="1"/>
  <c r="CH23" i="1"/>
  <c r="BS23" i="1"/>
  <c r="BQ23" i="1"/>
  <c r="BF23" i="1"/>
  <c r="BD23" i="1"/>
  <c r="T23" i="1"/>
  <c r="O23" i="1"/>
  <c r="J23" i="1"/>
  <c r="Z23" i="1" s="1"/>
  <c r="DN22" i="1"/>
  <c r="CX22" i="1"/>
  <c r="CH22" i="1"/>
  <c r="BS22" i="1"/>
  <c r="BQ22" i="1"/>
  <c r="BF22" i="1"/>
  <c r="BD22" i="1"/>
  <c r="T22" i="1"/>
  <c r="O22" i="1"/>
  <c r="J22" i="1"/>
  <c r="Z22" i="1" s="1"/>
  <c r="DN21" i="1"/>
  <c r="CX21" i="1"/>
  <c r="CH21" i="1"/>
  <c r="BS21" i="1"/>
  <c r="BQ21" i="1"/>
  <c r="BF21" i="1"/>
  <c r="BD21" i="1"/>
  <c r="T21" i="1"/>
  <c r="O21" i="1"/>
  <c r="J21" i="1"/>
  <c r="Z21" i="1" s="1"/>
  <c r="DN20" i="1"/>
  <c r="CX20" i="1"/>
  <c r="CH20" i="1"/>
  <c r="BS20" i="1"/>
  <c r="BQ20" i="1"/>
  <c r="BF20" i="1"/>
  <c r="BD20" i="1"/>
  <c r="T20" i="1"/>
  <c r="O20" i="1"/>
  <c r="J20" i="1"/>
  <c r="Z20" i="1" s="1"/>
  <c r="DN19" i="1"/>
  <c r="CX19" i="1"/>
  <c r="CH19" i="1"/>
  <c r="BS19" i="1"/>
  <c r="BQ19" i="1"/>
  <c r="BD19" i="1"/>
  <c r="T19" i="1"/>
  <c r="O19" i="1"/>
  <c r="BF19" i="1"/>
  <c r="J19" i="1"/>
  <c r="Z19" i="1" s="1"/>
  <c r="U10" i="3" l="1"/>
  <c r="T10" i="3"/>
  <c r="S10" i="3"/>
  <c r="R10" i="3"/>
  <c r="Q10" i="3"/>
  <c r="P10" i="3"/>
  <c r="O10" i="3"/>
  <c r="N10" i="3"/>
  <c r="M10" i="3"/>
  <c r="L10" i="3"/>
  <c r="K10" i="3"/>
  <c r="J10" i="3"/>
  <c r="I10" i="3"/>
  <c r="H10" i="3"/>
  <c r="G10" i="3"/>
  <c r="F10" i="3"/>
  <c r="Z10" i="2"/>
  <c r="Y10" i="2"/>
  <c r="X10" i="2"/>
  <c r="V10" i="2"/>
  <c r="U10" i="2"/>
  <c r="T10" i="2"/>
  <c r="S10" i="2"/>
  <c r="R10" i="2"/>
  <c r="Q10" i="2"/>
  <c r="P10" i="2"/>
  <c r="O10" i="2"/>
  <c r="N10" i="2"/>
  <c r="M10" i="2"/>
  <c r="L10" i="2"/>
  <c r="K10" i="2"/>
  <c r="J10" i="2"/>
  <c r="I10" i="2"/>
  <c r="H10" i="2"/>
  <c r="G10" i="2"/>
  <c r="F10" i="2"/>
  <c r="E10" i="2"/>
  <c r="BB18" i="1"/>
  <c r="AH18" i="1" l="1"/>
  <c r="AG18" i="1"/>
  <c r="AF18" i="1"/>
  <c r="AE18" i="1"/>
  <c r="AD18" i="1"/>
  <c r="P42" i="7" l="1"/>
  <c r="P41" i="7"/>
  <c r="C42" i="7"/>
  <c r="B42" i="7"/>
  <c r="A42" i="7"/>
  <c r="C41" i="7"/>
  <c r="B41" i="7"/>
  <c r="A41" i="7"/>
  <c r="C40" i="7"/>
  <c r="B40" i="7"/>
  <c r="A40" i="7"/>
  <c r="C39" i="7"/>
  <c r="B39" i="7"/>
  <c r="A39" i="7"/>
  <c r="C38" i="7"/>
  <c r="B38" i="7"/>
  <c r="A38" i="7"/>
  <c r="C37" i="7"/>
  <c r="B37" i="7"/>
  <c r="A37" i="7"/>
  <c r="C36" i="7"/>
  <c r="B36" i="7"/>
  <c r="A36" i="7"/>
  <c r="C35" i="7"/>
  <c r="B35" i="7"/>
  <c r="A35" i="7"/>
  <c r="C34" i="7"/>
  <c r="B34" i="7"/>
  <c r="A34" i="7"/>
  <c r="C33" i="7"/>
  <c r="B33" i="7"/>
  <c r="A33" i="7"/>
  <c r="C32" i="7"/>
  <c r="B32" i="7"/>
  <c r="A32" i="7"/>
  <c r="C31" i="7"/>
  <c r="B31" i="7"/>
  <c r="A31" i="7"/>
  <c r="C30" i="7"/>
  <c r="B30" i="7"/>
  <c r="A30" i="7"/>
  <c r="C29" i="7"/>
  <c r="B29" i="7"/>
  <c r="A29" i="7"/>
  <c r="C28" i="7"/>
  <c r="B28" i="7"/>
  <c r="A28" i="7"/>
  <c r="C27" i="7"/>
  <c r="B27" i="7"/>
  <c r="A27" i="7"/>
  <c r="C26" i="7"/>
  <c r="B26" i="7"/>
  <c r="A26" i="7"/>
  <c r="C25" i="7"/>
  <c r="B25" i="7"/>
  <c r="A25" i="7"/>
  <c r="C24" i="7"/>
  <c r="B24" i="7"/>
  <c r="A24" i="7"/>
  <c r="C23" i="7"/>
  <c r="B23" i="7"/>
  <c r="A23" i="7"/>
  <c r="C22" i="7"/>
  <c r="B22" i="7"/>
  <c r="A22" i="7"/>
  <c r="C21" i="7"/>
  <c r="B21" i="7"/>
  <c r="A21" i="7"/>
  <c r="C20" i="7"/>
  <c r="B20" i="7"/>
  <c r="A20" i="7"/>
  <c r="C19" i="7"/>
  <c r="B19" i="7"/>
  <c r="A19" i="7"/>
  <c r="C18" i="7"/>
  <c r="B18" i="7"/>
  <c r="A18" i="7"/>
  <c r="C17" i="7"/>
  <c r="B17" i="7"/>
  <c r="A17" i="7"/>
  <c r="C16" i="7"/>
  <c r="B16" i="7"/>
  <c r="A16" i="7"/>
  <c r="C15" i="7"/>
  <c r="B15" i="7"/>
  <c r="A15" i="7"/>
  <c r="A12" i="3"/>
  <c r="B12" i="3"/>
  <c r="C12" i="3"/>
  <c r="D12" i="3"/>
  <c r="E12" i="3"/>
  <c r="A13" i="3"/>
  <c r="B13" i="3"/>
  <c r="C13" i="3"/>
  <c r="D13" i="3"/>
  <c r="E13" i="3"/>
  <c r="A14" i="3"/>
  <c r="B14" i="3"/>
  <c r="C14" i="3"/>
  <c r="D14" i="3"/>
  <c r="E14" i="3"/>
  <c r="A15" i="3"/>
  <c r="B15" i="3"/>
  <c r="C15" i="3"/>
  <c r="D15" i="3"/>
  <c r="E15" i="3"/>
  <c r="A16" i="3"/>
  <c r="B16" i="3"/>
  <c r="C16" i="3"/>
  <c r="D16" i="3"/>
  <c r="E16" i="3"/>
  <c r="A17" i="3"/>
  <c r="B17" i="3"/>
  <c r="C17" i="3"/>
  <c r="D17" i="3"/>
  <c r="E17" i="3"/>
  <c r="A18" i="3"/>
  <c r="B18" i="3"/>
  <c r="C18" i="3"/>
  <c r="D18" i="3"/>
  <c r="E18" i="3"/>
  <c r="A19" i="3"/>
  <c r="B19" i="3"/>
  <c r="C19" i="3"/>
  <c r="D19" i="3"/>
  <c r="E19" i="3"/>
  <c r="A20" i="3"/>
  <c r="B20" i="3"/>
  <c r="C20" i="3"/>
  <c r="D20" i="3"/>
  <c r="E20" i="3"/>
  <c r="A21" i="3"/>
  <c r="B21" i="3"/>
  <c r="C21" i="3"/>
  <c r="D21" i="3"/>
  <c r="E21" i="3"/>
  <c r="A22" i="3"/>
  <c r="B22" i="3"/>
  <c r="C22" i="3"/>
  <c r="D22" i="3"/>
  <c r="E22" i="3"/>
  <c r="A23" i="3"/>
  <c r="B23" i="3"/>
  <c r="C23" i="3"/>
  <c r="D23" i="3"/>
  <c r="E23" i="3"/>
  <c r="A24" i="3"/>
  <c r="B24" i="3"/>
  <c r="C24" i="3"/>
  <c r="D24" i="3"/>
  <c r="E24" i="3"/>
  <c r="A25" i="3"/>
  <c r="B25" i="3"/>
  <c r="C25" i="3"/>
  <c r="D25" i="3"/>
  <c r="E25" i="3"/>
  <c r="A26" i="3"/>
  <c r="B26" i="3"/>
  <c r="C26" i="3"/>
  <c r="D26" i="3"/>
  <c r="E26" i="3"/>
  <c r="A27" i="3"/>
  <c r="B27" i="3"/>
  <c r="C27" i="3"/>
  <c r="D27" i="3"/>
  <c r="E27" i="3"/>
  <c r="A28" i="3"/>
  <c r="B28" i="3"/>
  <c r="C28" i="3"/>
  <c r="D28" i="3"/>
  <c r="E28" i="3"/>
  <c r="A29" i="3"/>
  <c r="B29" i="3"/>
  <c r="C29" i="3"/>
  <c r="D29" i="3"/>
  <c r="E29" i="3"/>
  <c r="A30" i="3"/>
  <c r="B30" i="3"/>
  <c r="C30" i="3"/>
  <c r="D30" i="3"/>
  <c r="E30" i="3"/>
  <c r="A31" i="3"/>
  <c r="B31" i="3"/>
  <c r="C31" i="3"/>
  <c r="D31" i="3"/>
  <c r="E31" i="3"/>
  <c r="A32" i="3"/>
  <c r="B32" i="3"/>
  <c r="C32" i="3"/>
  <c r="D32" i="3"/>
  <c r="E32" i="3"/>
  <c r="A33" i="3"/>
  <c r="B33" i="3"/>
  <c r="C33" i="3"/>
  <c r="D33" i="3"/>
  <c r="E33" i="3"/>
  <c r="A34" i="3"/>
  <c r="B34" i="3"/>
  <c r="C34" i="3"/>
  <c r="D34" i="3"/>
  <c r="E34" i="3"/>
  <c r="A35" i="3"/>
  <c r="B35" i="3"/>
  <c r="C35" i="3"/>
  <c r="D35" i="3"/>
  <c r="E35" i="3"/>
  <c r="A36" i="3"/>
  <c r="B36" i="3"/>
  <c r="C36" i="3"/>
  <c r="D36" i="3"/>
  <c r="E36" i="3"/>
  <c r="A37" i="3"/>
  <c r="B37" i="3"/>
  <c r="C37" i="3"/>
  <c r="D37" i="3"/>
  <c r="E37" i="3"/>
  <c r="A38" i="3"/>
  <c r="B38" i="3"/>
  <c r="C38" i="3"/>
  <c r="D38" i="3"/>
  <c r="E38" i="3"/>
  <c r="A39" i="3"/>
  <c r="B39" i="3"/>
  <c r="C39" i="3"/>
  <c r="D39" i="3"/>
  <c r="E39" i="3"/>
  <c r="A40" i="3"/>
  <c r="B40" i="3"/>
  <c r="C40" i="3"/>
  <c r="D40" i="3"/>
  <c r="E40" i="3"/>
  <c r="A41" i="3"/>
  <c r="B41" i="3"/>
  <c r="C41" i="3"/>
  <c r="D41" i="3"/>
  <c r="E41" i="3"/>
  <c r="A42" i="3"/>
  <c r="B42" i="3"/>
  <c r="C42" i="3"/>
  <c r="D42" i="3"/>
  <c r="E42" i="3"/>
  <c r="A43" i="3"/>
  <c r="B43" i="3"/>
  <c r="C43" i="3"/>
  <c r="D43" i="3"/>
  <c r="E43" i="3"/>
  <c r="A44" i="3"/>
  <c r="B44" i="3"/>
  <c r="C44" i="3"/>
  <c r="D44" i="3"/>
  <c r="E44" i="3"/>
  <c r="A45" i="3"/>
  <c r="B45" i="3"/>
  <c r="C45" i="3"/>
  <c r="D45" i="3"/>
  <c r="E45" i="3"/>
  <c r="A46" i="3"/>
  <c r="B46" i="3"/>
  <c r="C46" i="3"/>
  <c r="D46" i="3"/>
  <c r="E46" i="3"/>
  <c r="A47" i="3"/>
  <c r="B47" i="3"/>
  <c r="C47" i="3"/>
  <c r="D47" i="3"/>
  <c r="E47" i="3"/>
  <c r="A48" i="3"/>
  <c r="B48" i="3"/>
  <c r="C48" i="3"/>
  <c r="D48" i="3"/>
  <c r="E48" i="3"/>
  <c r="A49" i="3"/>
  <c r="B49" i="3"/>
  <c r="C49" i="3"/>
  <c r="D49" i="3"/>
  <c r="E49" i="3"/>
  <c r="A50" i="3"/>
  <c r="B50" i="3"/>
  <c r="C50" i="3"/>
  <c r="D50" i="3"/>
  <c r="E50" i="3"/>
  <c r="A51" i="3"/>
  <c r="B51" i="3"/>
  <c r="C51" i="3"/>
  <c r="D51" i="3"/>
  <c r="E51" i="3"/>
  <c r="A52" i="3"/>
  <c r="B52" i="3"/>
  <c r="C52" i="3"/>
  <c r="D52" i="3"/>
  <c r="E52" i="3"/>
  <c r="A53" i="3"/>
  <c r="B53" i="3"/>
  <c r="C53" i="3"/>
  <c r="D53" i="3"/>
  <c r="E53" i="3"/>
  <c r="A54" i="3"/>
  <c r="B54" i="3"/>
  <c r="C54" i="3"/>
  <c r="D54" i="3"/>
  <c r="E54" i="3"/>
  <c r="A55" i="3"/>
  <c r="B55" i="3"/>
  <c r="C55" i="3"/>
  <c r="D55" i="3"/>
  <c r="E55" i="3"/>
  <c r="A56" i="3"/>
  <c r="B56" i="3"/>
  <c r="C56" i="3"/>
  <c r="D56" i="3"/>
  <c r="E56" i="3"/>
  <c r="A57" i="3"/>
  <c r="B57" i="3"/>
  <c r="C57" i="3"/>
  <c r="D57" i="3"/>
  <c r="E57" i="3"/>
  <c r="A58" i="3"/>
  <c r="B58" i="3"/>
  <c r="C58" i="3"/>
  <c r="D58" i="3"/>
  <c r="E58" i="3"/>
  <c r="A59" i="3"/>
  <c r="B59" i="3"/>
  <c r="C59" i="3"/>
  <c r="D59" i="3"/>
  <c r="E59" i="3"/>
  <c r="A60" i="3"/>
  <c r="B60" i="3"/>
  <c r="C60" i="3"/>
  <c r="D60" i="3"/>
  <c r="E60" i="3"/>
  <c r="A61" i="3"/>
  <c r="B61" i="3"/>
  <c r="C61" i="3"/>
  <c r="D61" i="3"/>
  <c r="E61" i="3"/>
  <c r="A62" i="3"/>
  <c r="B62" i="3"/>
  <c r="C62" i="3"/>
  <c r="D62" i="3"/>
  <c r="E62" i="3"/>
  <c r="A63" i="3"/>
  <c r="B63" i="3"/>
  <c r="C63" i="3"/>
  <c r="D63" i="3"/>
  <c r="E63" i="3"/>
  <c r="A64" i="3"/>
  <c r="B64" i="3"/>
  <c r="C64" i="3"/>
  <c r="D64" i="3"/>
  <c r="E64" i="3"/>
  <c r="A65" i="3"/>
  <c r="B65" i="3"/>
  <c r="C65" i="3"/>
  <c r="D65" i="3"/>
  <c r="E65" i="3"/>
  <c r="A66" i="3"/>
  <c r="B66" i="3"/>
  <c r="C66" i="3"/>
  <c r="D66" i="3"/>
  <c r="E66" i="3"/>
  <c r="A67" i="3"/>
  <c r="B67" i="3"/>
  <c r="C67" i="3"/>
  <c r="D67" i="3"/>
  <c r="E67" i="3"/>
  <c r="A68" i="3"/>
  <c r="B68" i="3"/>
  <c r="C68" i="3"/>
  <c r="D68" i="3"/>
  <c r="E68" i="3"/>
  <c r="A69" i="3"/>
  <c r="B69" i="3"/>
  <c r="C69" i="3"/>
  <c r="D69" i="3"/>
  <c r="E69" i="3"/>
  <c r="A70" i="3"/>
  <c r="B70" i="3"/>
  <c r="C70" i="3"/>
  <c r="D70" i="3"/>
  <c r="E70" i="3"/>
  <c r="A71" i="3"/>
  <c r="B71" i="3"/>
  <c r="C71" i="3"/>
  <c r="D71" i="3"/>
  <c r="E71" i="3"/>
  <c r="A72" i="3"/>
  <c r="B72" i="3"/>
  <c r="C72" i="3"/>
  <c r="D72" i="3"/>
  <c r="E72" i="3"/>
  <c r="A73" i="3"/>
  <c r="B73" i="3"/>
  <c r="C73" i="3"/>
  <c r="D73" i="3"/>
  <c r="E73" i="3"/>
  <c r="A74" i="3"/>
  <c r="B74" i="3"/>
  <c r="C74" i="3"/>
  <c r="D74" i="3"/>
  <c r="E74" i="3"/>
  <c r="A75" i="3"/>
  <c r="B75" i="3"/>
  <c r="C75" i="3"/>
  <c r="D75" i="3"/>
  <c r="E75" i="3"/>
  <c r="A76" i="3"/>
  <c r="B76" i="3"/>
  <c r="C76" i="3"/>
  <c r="D76" i="3"/>
  <c r="E76" i="3"/>
  <c r="A77" i="3"/>
  <c r="B77" i="3"/>
  <c r="C77" i="3"/>
  <c r="D77" i="3"/>
  <c r="E77" i="3"/>
  <c r="A78" i="3"/>
  <c r="B78" i="3"/>
  <c r="C78" i="3"/>
  <c r="D78" i="3"/>
  <c r="E78" i="3"/>
  <c r="A79" i="3"/>
  <c r="B79" i="3"/>
  <c r="C79" i="3"/>
  <c r="D79" i="3"/>
  <c r="E79" i="3"/>
  <c r="A80" i="3"/>
  <c r="B80" i="3"/>
  <c r="C80" i="3"/>
  <c r="D80" i="3"/>
  <c r="E80" i="3"/>
  <c r="A81" i="3"/>
  <c r="B81" i="3"/>
  <c r="C81" i="3"/>
  <c r="D81" i="3"/>
  <c r="A82" i="3"/>
  <c r="B82" i="3"/>
  <c r="C82" i="3"/>
  <c r="D82" i="3"/>
  <c r="A83" i="3"/>
  <c r="B83" i="3"/>
  <c r="C83" i="3"/>
  <c r="D83" i="3"/>
  <c r="A84" i="3"/>
  <c r="B84" i="3"/>
  <c r="C84" i="3"/>
  <c r="D84" i="3"/>
  <c r="A85" i="3"/>
  <c r="B85" i="3"/>
  <c r="C85" i="3"/>
  <c r="D85" i="3"/>
  <c r="A86" i="3"/>
  <c r="B86" i="3"/>
  <c r="C86" i="3"/>
  <c r="D86" i="3"/>
  <c r="A87" i="3"/>
  <c r="B87" i="3"/>
  <c r="C87" i="3"/>
  <c r="D87" i="3"/>
  <c r="A88" i="3"/>
  <c r="B88" i="3"/>
  <c r="C88" i="3"/>
  <c r="D88" i="3"/>
  <c r="A89" i="3"/>
  <c r="B89" i="3"/>
  <c r="C89" i="3"/>
  <c r="D89" i="3"/>
  <c r="A90" i="3"/>
  <c r="B90" i="3"/>
  <c r="C90" i="3"/>
  <c r="D90" i="3"/>
  <c r="A91" i="3"/>
  <c r="B91" i="3"/>
  <c r="C91" i="3"/>
  <c r="D91" i="3"/>
  <c r="A92" i="3"/>
  <c r="B92" i="3"/>
  <c r="C92" i="3"/>
  <c r="D92" i="3"/>
  <c r="A93" i="3"/>
  <c r="B93" i="3"/>
  <c r="C93" i="3"/>
  <c r="D93" i="3"/>
  <c r="A94" i="3"/>
  <c r="B94" i="3"/>
  <c r="C94" i="3"/>
  <c r="D94" i="3"/>
  <c r="A95" i="3"/>
  <c r="B95" i="3"/>
  <c r="C95" i="3"/>
  <c r="D95" i="3"/>
  <c r="A96" i="3"/>
  <c r="B96" i="3"/>
  <c r="C96" i="3"/>
  <c r="D96" i="3"/>
  <c r="A97" i="3"/>
  <c r="B97" i="3"/>
  <c r="C97" i="3"/>
  <c r="D97" i="3"/>
  <c r="A98" i="3"/>
  <c r="B98" i="3"/>
  <c r="C98" i="3"/>
  <c r="D98" i="3"/>
  <c r="A99" i="3"/>
  <c r="B99" i="3"/>
  <c r="C99" i="3"/>
  <c r="D99" i="3"/>
  <c r="A100" i="3"/>
  <c r="B100" i="3"/>
  <c r="C100" i="3"/>
  <c r="D100" i="3"/>
  <c r="A101" i="3"/>
  <c r="B101" i="3"/>
  <c r="C101" i="3"/>
  <c r="D101" i="3"/>
  <c r="A102" i="3"/>
  <c r="B102" i="3"/>
  <c r="C102" i="3"/>
  <c r="D102" i="3"/>
  <c r="BA130" i="7"/>
  <c r="AZ130" i="7"/>
  <c r="BB146" i="7"/>
  <c r="BB145" i="7"/>
  <c r="BB144" i="7"/>
  <c r="BB143" i="7"/>
  <c r="BB142" i="7"/>
  <c r="BB141" i="7"/>
  <c r="BB140" i="7"/>
  <c r="BB139" i="7"/>
  <c r="BB138" i="7"/>
  <c r="BB137" i="7"/>
  <c r="BB136" i="7"/>
  <c r="BB135" i="7"/>
  <c r="BB134" i="7"/>
  <c r="BB133" i="7"/>
  <c r="BB132" i="7"/>
  <c r="BB131" i="7"/>
  <c r="BA13" i="7"/>
  <c r="BB120" i="7"/>
  <c r="BB119" i="7"/>
  <c r="BB118" i="7"/>
  <c r="BB117" i="7"/>
  <c r="BB116" i="7"/>
  <c r="BB115" i="7"/>
  <c r="BB114" i="7"/>
  <c r="BB113" i="7"/>
  <c r="BB112" i="7"/>
  <c r="BB111" i="7"/>
  <c r="BB110" i="7"/>
  <c r="BB109" i="7"/>
  <c r="BB108" i="7"/>
  <c r="AW128" i="7"/>
  <c r="AX128" i="7"/>
  <c r="AY128" i="7"/>
  <c r="AZ128" i="7"/>
  <c r="BA128" i="7"/>
  <c r="AE13" i="7"/>
  <c r="AE11" i="7"/>
  <c r="D15" i="7" a="1"/>
  <c r="D15" i="7" s="1"/>
  <c r="AE10" i="7"/>
  <c r="BB130" i="7" l="1"/>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A19" i="4" l="1"/>
  <c r="W118" i="4"/>
  <c r="W117" i="4"/>
  <c r="W116" i="4"/>
  <c r="W115" i="4"/>
  <c r="W114" i="4"/>
  <c r="W113" i="4"/>
  <c r="W112" i="4"/>
  <c r="W111" i="4"/>
  <c r="W110" i="4"/>
  <c r="W109"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1" i="4"/>
  <c r="W70" i="4"/>
  <c r="W69" i="4"/>
  <c r="W68" i="4"/>
  <c r="W67" i="4"/>
  <c r="W66" i="4"/>
  <c r="W65" i="4"/>
  <c r="W64" i="4"/>
  <c r="W63" i="4"/>
  <c r="W62" i="4"/>
  <c r="W61" i="4"/>
  <c r="W60" i="4"/>
  <c r="W59" i="4"/>
  <c r="W58" i="4"/>
  <c r="W57" i="4"/>
  <c r="W56" i="4"/>
  <c r="W55" i="4"/>
  <c r="W54" i="4"/>
  <c r="W53" i="4"/>
  <c r="W52" i="4"/>
  <c r="W51" i="4"/>
  <c r="W50" i="4"/>
  <c r="W49" i="4"/>
  <c r="W48" i="4"/>
  <c r="W47" i="4"/>
  <c r="W46" i="4"/>
  <c r="W45" i="4"/>
  <c r="W44" i="4"/>
  <c r="W43" i="4"/>
  <c r="W42" i="4"/>
  <c r="W41" i="4"/>
  <c r="W40" i="4"/>
  <c r="W39" i="4"/>
  <c r="W38" i="4"/>
  <c r="W37" i="4"/>
  <c r="W36" i="4"/>
  <c r="W35" i="4"/>
  <c r="W34" i="4"/>
  <c r="W33" i="4"/>
  <c r="W32" i="4"/>
  <c r="W31" i="4"/>
  <c r="W30" i="4"/>
  <c r="W29" i="4"/>
  <c r="W28" i="4"/>
  <c r="W27" i="4"/>
  <c r="W26" i="4"/>
  <c r="W25" i="4"/>
  <c r="W24" i="4"/>
  <c r="W23" i="4"/>
  <c r="W22" i="4"/>
  <c r="W21" i="4"/>
  <c r="W20" i="4"/>
  <c r="W19" i="4"/>
  <c r="W18" i="4"/>
  <c r="W17" i="4"/>
  <c r="U16" i="4"/>
  <c r="K16" i="4" l="1"/>
  <c r="H16" i="4"/>
  <c r="P352" i="5" l="1"/>
  <c r="O352" i="5"/>
  <c r="B17" i="4" l="1"/>
  <c r="E13" i="5"/>
  <c r="C13" i="5"/>
  <c r="H4" i="3"/>
  <c r="F4" i="3"/>
  <c r="G2" i="2"/>
  <c r="E2" i="2"/>
  <c r="C12" i="1"/>
  <c r="B3" i="2"/>
  <c r="C5" i="3" s="1"/>
  <c r="C17" i="4"/>
  <c r="E4" i="8" l="1"/>
  <c r="B8" i="5"/>
  <c r="B13" i="4"/>
  <c r="J17" i="4"/>
  <c r="G18" i="4"/>
  <c r="I18" i="4" s="1"/>
  <c r="G19" i="4"/>
  <c r="I19" i="4" s="1"/>
  <c r="G20" i="4"/>
  <c r="I20" i="4" s="1"/>
  <c r="G21" i="4"/>
  <c r="I21" i="4" s="1"/>
  <c r="G22" i="4"/>
  <c r="I22" i="4" s="1"/>
  <c r="G23" i="4"/>
  <c r="I23" i="4" s="1"/>
  <c r="G24" i="4"/>
  <c r="I24" i="4" s="1"/>
  <c r="G25" i="4"/>
  <c r="I25" i="4" s="1"/>
  <c r="G26" i="4"/>
  <c r="I26" i="4" s="1"/>
  <c r="G27" i="4"/>
  <c r="I27" i="4" s="1"/>
  <c r="G28" i="4"/>
  <c r="I28" i="4" s="1"/>
  <c r="G29" i="4"/>
  <c r="I29" i="4" s="1"/>
  <c r="G30" i="4"/>
  <c r="I30" i="4" s="1"/>
  <c r="G31" i="4"/>
  <c r="I31" i="4" s="1"/>
  <c r="G32" i="4"/>
  <c r="I32" i="4" s="1"/>
  <c r="G33" i="4"/>
  <c r="I33" i="4" s="1"/>
  <c r="G34" i="4"/>
  <c r="I34" i="4" s="1"/>
  <c r="G35" i="4"/>
  <c r="I35" i="4" s="1"/>
  <c r="G36" i="4"/>
  <c r="I36" i="4" s="1"/>
  <c r="G37" i="4"/>
  <c r="I37" i="4" s="1"/>
  <c r="G38" i="4"/>
  <c r="I38" i="4" s="1"/>
  <c r="G39" i="4"/>
  <c r="I39" i="4" s="1"/>
  <c r="G40" i="4"/>
  <c r="I40" i="4" s="1"/>
  <c r="G41" i="4"/>
  <c r="I41" i="4" s="1"/>
  <c r="G42" i="4"/>
  <c r="I42" i="4" s="1"/>
  <c r="G43" i="4"/>
  <c r="I43" i="4" s="1"/>
  <c r="G44" i="4"/>
  <c r="I44" i="4" s="1"/>
  <c r="G45" i="4"/>
  <c r="I45" i="4" s="1"/>
  <c r="G46" i="4"/>
  <c r="I46" i="4" s="1"/>
  <c r="G47" i="4"/>
  <c r="I47" i="4" s="1"/>
  <c r="G48" i="4"/>
  <c r="I48" i="4" s="1"/>
  <c r="G49" i="4"/>
  <c r="I49" i="4" s="1"/>
  <c r="G50" i="4"/>
  <c r="I50" i="4" s="1"/>
  <c r="G51" i="4"/>
  <c r="I51" i="4" s="1"/>
  <c r="G52" i="4"/>
  <c r="I52" i="4" s="1"/>
  <c r="G53" i="4"/>
  <c r="I53" i="4" s="1"/>
  <c r="G54" i="4"/>
  <c r="I54" i="4" s="1"/>
  <c r="G55" i="4"/>
  <c r="I55" i="4" s="1"/>
  <c r="G56" i="4"/>
  <c r="I56" i="4" s="1"/>
  <c r="G57" i="4"/>
  <c r="I57" i="4" s="1"/>
  <c r="G58" i="4"/>
  <c r="I58" i="4" s="1"/>
  <c r="G59" i="4"/>
  <c r="I59" i="4" s="1"/>
  <c r="G60" i="4"/>
  <c r="I60" i="4" s="1"/>
  <c r="G61" i="4"/>
  <c r="I61" i="4" s="1"/>
  <c r="G62" i="4"/>
  <c r="I62" i="4" s="1"/>
  <c r="G63" i="4"/>
  <c r="I63" i="4" s="1"/>
  <c r="G64" i="4"/>
  <c r="I64" i="4" s="1"/>
  <c r="G65" i="4"/>
  <c r="I65" i="4" s="1"/>
  <c r="G66" i="4"/>
  <c r="I66" i="4" s="1"/>
  <c r="G67" i="4"/>
  <c r="I67" i="4" s="1"/>
  <c r="G68" i="4"/>
  <c r="I68" i="4" s="1"/>
  <c r="G69" i="4"/>
  <c r="I69" i="4" s="1"/>
  <c r="G70" i="4"/>
  <c r="I70" i="4" s="1"/>
  <c r="G71" i="4"/>
  <c r="I71" i="4" s="1"/>
  <c r="G72" i="4"/>
  <c r="I72" i="4" s="1"/>
  <c r="G73" i="4"/>
  <c r="I73" i="4" s="1"/>
  <c r="G74" i="4"/>
  <c r="I74" i="4" s="1"/>
  <c r="G75" i="4"/>
  <c r="I75" i="4" s="1"/>
  <c r="G76" i="4"/>
  <c r="I76" i="4" s="1"/>
  <c r="G77" i="4"/>
  <c r="I77" i="4" s="1"/>
  <c r="G78" i="4"/>
  <c r="I78" i="4" s="1"/>
  <c r="G79" i="4"/>
  <c r="I79" i="4" s="1"/>
  <c r="G80" i="4"/>
  <c r="I80" i="4" s="1"/>
  <c r="G81" i="4"/>
  <c r="I81" i="4" s="1"/>
  <c r="G82" i="4"/>
  <c r="I82" i="4" s="1"/>
  <c r="G83" i="4"/>
  <c r="I83" i="4" s="1"/>
  <c r="G84" i="4"/>
  <c r="I84" i="4" s="1"/>
  <c r="G85" i="4"/>
  <c r="I85" i="4" s="1"/>
  <c r="G86" i="4"/>
  <c r="I86" i="4" s="1"/>
  <c r="G87" i="4"/>
  <c r="I87" i="4" s="1"/>
  <c r="G88" i="4"/>
  <c r="I88" i="4" s="1"/>
  <c r="G89" i="4"/>
  <c r="I89" i="4" s="1"/>
  <c r="G90" i="4"/>
  <c r="I90" i="4" s="1"/>
  <c r="G91" i="4"/>
  <c r="I91" i="4" s="1"/>
  <c r="G92" i="4"/>
  <c r="I92" i="4" s="1"/>
  <c r="G93" i="4"/>
  <c r="I93" i="4" s="1"/>
  <c r="G94" i="4"/>
  <c r="I94" i="4" s="1"/>
  <c r="G95" i="4"/>
  <c r="I95" i="4" s="1"/>
  <c r="G96" i="4"/>
  <c r="I96" i="4" s="1"/>
  <c r="G97" i="4"/>
  <c r="I97" i="4" s="1"/>
  <c r="G98" i="4"/>
  <c r="I98" i="4" s="1"/>
  <c r="G99" i="4"/>
  <c r="I99" i="4" s="1"/>
  <c r="G100" i="4"/>
  <c r="I100" i="4" s="1"/>
  <c r="G101" i="4"/>
  <c r="I101" i="4" s="1"/>
  <c r="G102" i="4"/>
  <c r="I102" i="4" s="1"/>
  <c r="G103" i="4"/>
  <c r="I103" i="4" s="1"/>
  <c r="G104" i="4"/>
  <c r="I104" i="4" s="1"/>
  <c r="G105" i="4"/>
  <c r="I105" i="4" s="1"/>
  <c r="G106" i="4"/>
  <c r="I106" i="4" s="1"/>
  <c r="G107" i="4"/>
  <c r="I107" i="4" s="1"/>
  <c r="G108" i="4"/>
  <c r="I108" i="4" s="1"/>
  <c r="G109" i="4"/>
  <c r="I109" i="4" s="1"/>
  <c r="G110" i="4"/>
  <c r="I110" i="4" s="1"/>
  <c r="G111" i="4"/>
  <c r="I111" i="4" s="1"/>
  <c r="G112" i="4"/>
  <c r="I112" i="4" s="1"/>
  <c r="G113" i="4"/>
  <c r="I113" i="4" s="1"/>
  <c r="G114" i="4"/>
  <c r="I114" i="4" s="1"/>
  <c r="G115" i="4"/>
  <c r="I115" i="4" s="1"/>
  <c r="G116" i="4"/>
  <c r="I116" i="4" s="1"/>
  <c r="G117" i="4"/>
  <c r="I117" i="4" s="1"/>
  <c r="G118" i="4"/>
  <c r="I118" i="4" s="1"/>
  <c r="G17" i="4"/>
  <c r="G16" i="4" l="1"/>
  <c r="J16" i="4"/>
  <c r="L17" i="4"/>
  <c r="EC18" i="1"/>
  <c r="EA18" i="1"/>
  <c r="EE18" i="1"/>
  <c r="EF18" i="1"/>
  <c r="EG18" i="1"/>
  <c r="EH18" i="1"/>
  <c r="ED18" i="1"/>
  <c r="DP18" i="1" l="1"/>
  <c r="DR18" i="1" l="1"/>
  <c r="DS18" i="1"/>
  <c r="DT18" i="1"/>
  <c r="DU18" i="1"/>
  <c r="DV18" i="1"/>
  <c r="DW18" i="1"/>
  <c r="DX18" i="1"/>
  <c r="DY18" i="1"/>
  <c r="DZ18" i="1"/>
  <c r="DQ18" i="1"/>
  <c r="DO18" i="1"/>
  <c r="DI18" i="1"/>
  <c r="DJ18" i="1"/>
  <c r="DK18" i="1"/>
  <c r="DL18" i="1"/>
  <c r="DM18" i="1"/>
  <c r="DH18" i="1"/>
  <c r="DG18" i="1"/>
  <c r="DF18" i="1"/>
  <c r="DE18" i="1"/>
  <c r="DC18" i="1"/>
  <c r="DD18" i="1"/>
  <c r="DB18" i="1"/>
  <c r="DA18" i="1"/>
  <c r="CY18" i="1"/>
  <c r="CQ18" i="1"/>
  <c r="CR18" i="1"/>
  <c r="CS18" i="1"/>
  <c r="CT18" i="1"/>
  <c r="CU18" i="1"/>
  <c r="CV18" i="1"/>
  <c r="CW18" i="1"/>
  <c r="CN18" i="1"/>
  <c r="CO18" i="1"/>
  <c r="CL18" i="1"/>
  <c r="BN18" i="1"/>
  <c r="BO18" i="1"/>
  <c r="CZ18" i="1" l="1"/>
  <c r="DN18" i="1"/>
  <c r="CX18" i="1"/>
  <c r="AZ18" i="1"/>
  <c r="AY18" i="1"/>
  <c r="AX18" i="1"/>
  <c r="AW18" i="1"/>
  <c r="AV18" i="1"/>
  <c r="AS18" i="1"/>
  <c r="AQ18" i="1"/>
  <c r="AO18" i="1"/>
  <c r="AK18" i="1"/>
  <c r="AI18" i="1"/>
  <c r="AB18" i="1"/>
  <c r="AC18" i="1"/>
  <c r="AA18" i="1"/>
  <c r="E18" i="1"/>
  <c r="F18" i="1"/>
  <c r="B9" i="8" l="1"/>
  <c r="B10" i="8"/>
  <c r="B11" i="8"/>
  <c r="B8" i="8"/>
  <c r="EB18" i="1" l="1"/>
  <c r="W10" i="2"/>
  <c r="AR18" i="1" l="1"/>
  <c r="AT18" i="1" s="1"/>
  <c r="CJ18" i="1"/>
  <c r="CC18" i="1" l="1"/>
  <c r="CD18" i="1"/>
  <c r="CE18" i="1"/>
  <c r="CF18" i="1"/>
  <c r="CG18" i="1"/>
  <c r="CI18" i="1"/>
  <c r="CH18" i="1" l="1"/>
  <c r="AO12" i="8"/>
  <c r="AP12" i="8"/>
  <c r="AQ12" i="8"/>
  <c r="AR12" i="8"/>
  <c r="AS12" i="8"/>
  <c r="AT12" i="8"/>
  <c r="AU12" i="8"/>
  <c r="AV12" i="8"/>
  <c r="AW12" i="8"/>
  <c r="AX12" i="8"/>
  <c r="AY12" i="8"/>
  <c r="AZ12" i="8"/>
  <c r="BA12" i="8"/>
  <c r="BB12" i="8"/>
  <c r="BC12" i="8"/>
  <c r="BD12" i="8"/>
  <c r="BE12" i="8"/>
  <c r="BF12" i="8"/>
  <c r="BG12" i="8"/>
  <c r="BH12" i="8"/>
  <c r="BI12" i="8"/>
  <c r="BJ12" i="8"/>
  <c r="BK12" i="8"/>
  <c r="BL12" i="8"/>
  <c r="BM12" i="8"/>
  <c r="BN12" i="8"/>
  <c r="BO12" i="8"/>
  <c r="BP12" i="8"/>
  <c r="BQ12" i="8"/>
  <c r="BR12" i="8"/>
  <c r="BS12" i="8"/>
  <c r="BT12" i="8"/>
  <c r="BU12" i="8"/>
  <c r="BV12" i="8"/>
  <c r="BW12" i="8"/>
  <c r="BX12" i="8"/>
  <c r="BY12" i="8"/>
  <c r="BZ12" i="8"/>
  <c r="CA12" i="8"/>
  <c r="CB12" i="8"/>
  <c r="CC12" i="8"/>
  <c r="CD12" i="8"/>
  <c r="CE12" i="8"/>
  <c r="CF12" i="8"/>
  <c r="CG12" i="8"/>
  <c r="CH12" i="8"/>
  <c r="CI12" i="8"/>
  <c r="CJ12" i="8"/>
  <c r="CK12" i="8"/>
  <c r="CL12" i="8"/>
  <c r="CM12" i="8"/>
  <c r="CN12" i="8"/>
  <c r="CO12" i="8"/>
  <c r="CP12" i="8"/>
  <c r="CQ12" i="8"/>
  <c r="CR12" i="8"/>
  <c r="CS12" i="8"/>
  <c r="CT12" i="8"/>
  <c r="CU12" i="8"/>
  <c r="CV12" i="8"/>
  <c r="CW12" i="8"/>
  <c r="CX12" i="8"/>
  <c r="CX7" i="8" l="1"/>
  <c r="CW7" i="8"/>
  <c r="CV7" i="8"/>
  <c r="CU7" i="8"/>
  <c r="CT7" i="8"/>
  <c r="CS7" i="8"/>
  <c r="CR7" i="8"/>
  <c r="CQ7" i="8"/>
  <c r="CP7" i="8"/>
  <c r="CO7" i="8"/>
  <c r="CN7" i="8"/>
  <c r="CM7" i="8"/>
  <c r="CL7" i="8"/>
  <c r="CK7" i="8"/>
  <c r="CJ7" i="8"/>
  <c r="CI7" i="8"/>
  <c r="CH7" i="8"/>
  <c r="CG7" i="8"/>
  <c r="CF7" i="8"/>
  <c r="CE7" i="8"/>
  <c r="CD7" i="8"/>
  <c r="CC7" i="8"/>
  <c r="CB7" i="8"/>
  <c r="CA7" i="8"/>
  <c r="BZ7" i="8"/>
  <c r="BY7" i="8"/>
  <c r="BX7" i="8"/>
  <c r="BW7" i="8"/>
  <c r="BV7" i="8"/>
  <c r="BU7" i="8"/>
  <c r="BT7" i="8"/>
  <c r="BS7" i="8"/>
  <c r="BR7" i="8"/>
  <c r="BQ7" i="8"/>
  <c r="BP7" i="8"/>
  <c r="BO7" i="8"/>
  <c r="BN7" i="8"/>
  <c r="BM7" i="8"/>
  <c r="BL7" i="8"/>
  <c r="BK7" i="8"/>
  <c r="BJ7" i="8"/>
  <c r="C18" i="1" l="1"/>
  <c r="B18" i="1"/>
  <c r="A111" i="4" l="1"/>
  <c r="B111" i="4"/>
  <c r="O111" i="4" s="1"/>
  <c r="C111" i="4"/>
  <c r="D111" i="4"/>
  <c r="L111" i="4"/>
  <c r="AU111" i="4"/>
  <c r="A112" i="4"/>
  <c r="B112" i="4"/>
  <c r="O112" i="4" s="1"/>
  <c r="C112" i="4"/>
  <c r="D112" i="4"/>
  <c r="L112" i="4"/>
  <c r="AU112" i="4"/>
  <c r="A113" i="4"/>
  <c r="B113" i="4"/>
  <c r="O113" i="4" s="1"/>
  <c r="C113" i="4"/>
  <c r="D113" i="4"/>
  <c r="L113" i="4"/>
  <c r="AU113" i="4"/>
  <c r="A114" i="4"/>
  <c r="B114" i="4"/>
  <c r="O114" i="4" s="1"/>
  <c r="C114" i="4"/>
  <c r="D114" i="4"/>
  <c r="L114" i="4"/>
  <c r="AU114" i="4"/>
  <c r="A115" i="4"/>
  <c r="B115" i="4"/>
  <c r="O115" i="4" s="1"/>
  <c r="C115" i="4"/>
  <c r="D115" i="4"/>
  <c r="L115" i="4"/>
  <c r="AU115" i="4"/>
  <c r="A116" i="4"/>
  <c r="B116" i="4"/>
  <c r="O116" i="4" s="1"/>
  <c r="C116" i="4"/>
  <c r="D116" i="4"/>
  <c r="L116" i="4"/>
  <c r="AU116" i="4"/>
  <c r="A117" i="4"/>
  <c r="B117" i="4"/>
  <c r="O117" i="4" s="1"/>
  <c r="C117" i="4"/>
  <c r="D117" i="4"/>
  <c r="L117" i="4"/>
  <c r="AU117" i="4"/>
  <c r="A118" i="4"/>
  <c r="B118" i="4"/>
  <c r="O118" i="4" s="1"/>
  <c r="C118" i="4"/>
  <c r="D118" i="4"/>
  <c r="L118" i="4"/>
  <c r="AU118" i="4"/>
  <c r="A44" i="4"/>
  <c r="B44" i="4"/>
  <c r="O44" i="4" s="1"/>
  <c r="C44" i="4"/>
  <c r="D44" i="4"/>
  <c r="AU44" i="4"/>
  <c r="A45" i="4"/>
  <c r="B45" i="4"/>
  <c r="O45" i="4" s="1"/>
  <c r="C45" i="4"/>
  <c r="D45" i="4"/>
  <c r="L45" i="4"/>
  <c r="AU45" i="4"/>
  <c r="A46" i="4"/>
  <c r="B46" i="4"/>
  <c r="O46" i="4" s="1"/>
  <c r="C46" i="4"/>
  <c r="D46" i="4"/>
  <c r="L46" i="4"/>
  <c r="AU46" i="4"/>
  <c r="A47" i="4"/>
  <c r="B47" i="4"/>
  <c r="O47" i="4" s="1"/>
  <c r="C47" i="4"/>
  <c r="D47" i="4"/>
  <c r="L47" i="4"/>
  <c r="AU47" i="4"/>
  <c r="A48" i="4"/>
  <c r="B48" i="4"/>
  <c r="O48" i="4" s="1"/>
  <c r="C48" i="4"/>
  <c r="D48" i="4"/>
  <c r="L48" i="4"/>
  <c r="AU48" i="4"/>
  <c r="A49" i="4"/>
  <c r="B49" i="4"/>
  <c r="O49" i="4" s="1"/>
  <c r="C49" i="4"/>
  <c r="D49" i="4"/>
  <c r="L49" i="4"/>
  <c r="AU49" i="4"/>
  <c r="A50" i="4"/>
  <c r="B50" i="4"/>
  <c r="O50" i="4" s="1"/>
  <c r="C50" i="4"/>
  <c r="D50" i="4"/>
  <c r="L50" i="4"/>
  <c r="AU50" i="4"/>
  <c r="A51" i="4"/>
  <c r="B51" i="4"/>
  <c r="O51" i="4" s="1"/>
  <c r="C51" i="4"/>
  <c r="D51" i="4"/>
  <c r="L51" i="4"/>
  <c r="AU51" i="4"/>
  <c r="A52" i="4"/>
  <c r="B52" i="4"/>
  <c r="O52" i="4" s="1"/>
  <c r="C52" i="4"/>
  <c r="D52" i="4"/>
  <c r="L52" i="4"/>
  <c r="AU52" i="4"/>
  <c r="A53" i="4"/>
  <c r="B53" i="4"/>
  <c r="O53" i="4" s="1"/>
  <c r="C53" i="4"/>
  <c r="D53" i="4"/>
  <c r="L53" i="4"/>
  <c r="AU53" i="4"/>
  <c r="A54" i="4"/>
  <c r="B54" i="4"/>
  <c r="O54" i="4" s="1"/>
  <c r="C54" i="4"/>
  <c r="D54" i="4"/>
  <c r="L54" i="4"/>
  <c r="AU54" i="4"/>
  <c r="A55" i="4"/>
  <c r="B55" i="4"/>
  <c r="O55" i="4" s="1"/>
  <c r="C55" i="4"/>
  <c r="D55" i="4"/>
  <c r="L55" i="4"/>
  <c r="AU55" i="4"/>
  <c r="A56" i="4"/>
  <c r="B56" i="4"/>
  <c r="O56" i="4" s="1"/>
  <c r="C56" i="4"/>
  <c r="D56" i="4"/>
  <c r="L56" i="4"/>
  <c r="AU56" i="4"/>
  <c r="A57" i="4"/>
  <c r="B57" i="4"/>
  <c r="O57" i="4" s="1"/>
  <c r="C57" i="4"/>
  <c r="D57" i="4"/>
  <c r="L57" i="4"/>
  <c r="AU57" i="4"/>
  <c r="A58" i="4"/>
  <c r="B58" i="4"/>
  <c r="O58" i="4" s="1"/>
  <c r="C58" i="4"/>
  <c r="D58" i="4"/>
  <c r="L58" i="4"/>
  <c r="AU58" i="4"/>
  <c r="A59" i="4"/>
  <c r="B59" i="4"/>
  <c r="O59" i="4" s="1"/>
  <c r="C59" i="4"/>
  <c r="D59" i="4"/>
  <c r="L59" i="4"/>
  <c r="AU59" i="4"/>
  <c r="A60" i="4"/>
  <c r="B60" i="4"/>
  <c r="O60" i="4" s="1"/>
  <c r="C60" i="4"/>
  <c r="D60" i="4"/>
  <c r="L60" i="4"/>
  <c r="AU60" i="4"/>
  <c r="A61" i="4"/>
  <c r="B61" i="4"/>
  <c r="O61" i="4" s="1"/>
  <c r="C61" i="4"/>
  <c r="D61" i="4"/>
  <c r="L61" i="4"/>
  <c r="AU61" i="4"/>
  <c r="A62" i="4"/>
  <c r="B62" i="4"/>
  <c r="O62" i="4" s="1"/>
  <c r="C62" i="4"/>
  <c r="D62" i="4"/>
  <c r="L62" i="4"/>
  <c r="AU62" i="4"/>
  <c r="A63" i="4"/>
  <c r="B63" i="4"/>
  <c r="O63" i="4" s="1"/>
  <c r="C63" i="4"/>
  <c r="D63" i="4"/>
  <c r="L63" i="4"/>
  <c r="AU63" i="4"/>
  <c r="A64" i="4"/>
  <c r="B64" i="4"/>
  <c r="O64" i="4" s="1"/>
  <c r="C64" i="4"/>
  <c r="D64" i="4"/>
  <c r="L64" i="4"/>
  <c r="AU64" i="4"/>
  <c r="A65" i="4"/>
  <c r="B65" i="4"/>
  <c r="O65" i="4" s="1"/>
  <c r="C65" i="4"/>
  <c r="D65" i="4"/>
  <c r="L65" i="4"/>
  <c r="AU65" i="4"/>
  <c r="A66" i="4"/>
  <c r="B66" i="4"/>
  <c r="O66" i="4" s="1"/>
  <c r="C66" i="4"/>
  <c r="D66" i="4"/>
  <c r="L66" i="4"/>
  <c r="AU66" i="4"/>
  <c r="A67" i="4"/>
  <c r="B67" i="4"/>
  <c r="O67" i="4" s="1"/>
  <c r="C67" i="4"/>
  <c r="D67" i="4"/>
  <c r="L67" i="4"/>
  <c r="AU67" i="4"/>
  <c r="A68" i="4"/>
  <c r="B68" i="4"/>
  <c r="O68" i="4" s="1"/>
  <c r="C68" i="4"/>
  <c r="D68" i="4"/>
  <c r="L68" i="4"/>
  <c r="AU68" i="4"/>
  <c r="A69" i="4"/>
  <c r="B69" i="4"/>
  <c r="O69" i="4" s="1"/>
  <c r="C69" i="4"/>
  <c r="D69" i="4"/>
  <c r="L69" i="4"/>
  <c r="AU69" i="4"/>
  <c r="A70" i="4"/>
  <c r="B70" i="4"/>
  <c r="O70" i="4" s="1"/>
  <c r="C70" i="4"/>
  <c r="D70" i="4"/>
  <c r="L70" i="4"/>
  <c r="AU70" i="4"/>
  <c r="A71" i="4"/>
  <c r="B71" i="4"/>
  <c r="O71" i="4" s="1"/>
  <c r="C71" i="4"/>
  <c r="D71" i="4"/>
  <c r="L71" i="4"/>
  <c r="AU71" i="4"/>
  <c r="A72" i="4"/>
  <c r="B72" i="4"/>
  <c r="O72" i="4" s="1"/>
  <c r="C72" i="4"/>
  <c r="D72" i="4"/>
  <c r="L72" i="4"/>
  <c r="AU72" i="4"/>
  <c r="A73" i="4"/>
  <c r="B73" i="4"/>
  <c r="O73" i="4" s="1"/>
  <c r="C73" i="4"/>
  <c r="D73" i="4"/>
  <c r="L73" i="4"/>
  <c r="AU73" i="4"/>
  <c r="A74" i="4"/>
  <c r="B74" i="4"/>
  <c r="O74" i="4" s="1"/>
  <c r="C74" i="4"/>
  <c r="D74" i="4"/>
  <c r="L74" i="4"/>
  <c r="AU74" i="4"/>
  <c r="A75" i="4"/>
  <c r="B75" i="4"/>
  <c r="O75" i="4" s="1"/>
  <c r="C75" i="4"/>
  <c r="D75" i="4"/>
  <c r="L75" i="4"/>
  <c r="AU75" i="4"/>
  <c r="A76" i="4"/>
  <c r="B76" i="4"/>
  <c r="O76" i="4" s="1"/>
  <c r="C76" i="4"/>
  <c r="D76" i="4"/>
  <c r="L76" i="4"/>
  <c r="AU76" i="4"/>
  <c r="A77" i="4"/>
  <c r="B77" i="4"/>
  <c r="O77" i="4" s="1"/>
  <c r="C77" i="4"/>
  <c r="D77" i="4"/>
  <c r="L77" i="4"/>
  <c r="AU77" i="4"/>
  <c r="A78" i="4"/>
  <c r="B78" i="4"/>
  <c r="O78" i="4" s="1"/>
  <c r="C78" i="4"/>
  <c r="D78" i="4"/>
  <c r="L78" i="4"/>
  <c r="AU78" i="4"/>
  <c r="A79" i="4"/>
  <c r="B79" i="4"/>
  <c r="O79" i="4" s="1"/>
  <c r="C79" i="4"/>
  <c r="D79" i="4"/>
  <c r="L79" i="4"/>
  <c r="AU79" i="4"/>
  <c r="A80" i="4"/>
  <c r="B80" i="4"/>
  <c r="O80" i="4" s="1"/>
  <c r="C80" i="4"/>
  <c r="D80" i="4"/>
  <c r="L80" i="4"/>
  <c r="AU80" i="4"/>
  <c r="A81" i="4"/>
  <c r="B81" i="4"/>
  <c r="O81" i="4" s="1"/>
  <c r="C81" i="4"/>
  <c r="D81" i="4"/>
  <c r="L81" i="4"/>
  <c r="AU81" i="4"/>
  <c r="A82" i="4"/>
  <c r="B82" i="4"/>
  <c r="O82" i="4" s="1"/>
  <c r="C82" i="4"/>
  <c r="D82" i="4"/>
  <c r="L82" i="4"/>
  <c r="AU82" i="4"/>
  <c r="A83" i="4"/>
  <c r="B83" i="4"/>
  <c r="O83" i="4" s="1"/>
  <c r="C83" i="4"/>
  <c r="D83" i="4"/>
  <c r="L83" i="4"/>
  <c r="AU83" i="4"/>
  <c r="A84" i="4"/>
  <c r="B84" i="4"/>
  <c r="O84" i="4" s="1"/>
  <c r="C84" i="4"/>
  <c r="D84" i="4"/>
  <c r="L84" i="4"/>
  <c r="AU84" i="4"/>
  <c r="A85" i="4"/>
  <c r="B85" i="4"/>
  <c r="O85" i="4" s="1"/>
  <c r="C85" i="4"/>
  <c r="D85" i="4"/>
  <c r="L85" i="4"/>
  <c r="AU85" i="4"/>
  <c r="A86" i="4"/>
  <c r="B86" i="4"/>
  <c r="O86" i="4" s="1"/>
  <c r="C86" i="4"/>
  <c r="D86" i="4"/>
  <c r="L86" i="4"/>
  <c r="AU86" i="4"/>
  <c r="A87" i="4"/>
  <c r="B87" i="4"/>
  <c r="O87" i="4" s="1"/>
  <c r="C87" i="4"/>
  <c r="D87" i="4"/>
  <c r="L87" i="4"/>
  <c r="AU87" i="4"/>
  <c r="A88" i="4"/>
  <c r="B88" i="4"/>
  <c r="O88" i="4" s="1"/>
  <c r="C88" i="4"/>
  <c r="D88" i="4"/>
  <c r="L88" i="4"/>
  <c r="AU88" i="4"/>
  <c r="A89" i="4"/>
  <c r="B89" i="4"/>
  <c r="O89" i="4" s="1"/>
  <c r="C89" i="4"/>
  <c r="D89" i="4"/>
  <c r="L89" i="4"/>
  <c r="AU89" i="4"/>
  <c r="A90" i="4"/>
  <c r="B90" i="4"/>
  <c r="O90" i="4" s="1"/>
  <c r="C90" i="4"/>
  <c r="D90" i="4"/>
  <c r="L90" i="4"/>
  <c r="AU90" i="4"/>
  <c r="A91" i="4"/>
  <c r="B91" i="4"/>
  <c r="O91" i="4" s="1"/>
  <c r="C91" i="4"/>
  <c r="D91" i="4"/>
  <c r="L91" i="4"/>
  <c r="AU91" i="4"/>
  <c r="A92" i="4"/>
  <c r="B92" i="4"/>
  <c r="O92" i="4" s="1"/>
  <c r="C92" i="4"/>
  <c r="D92" i="4"/>
  <c r="L92" i="4"/>
  <c r="AU92" i="4"/>
  <c r="A93" i="4"/>
  <c r="B93" i="4"/>
  <c r="O93" i="4" s="1"/>
  <c r="C93" i="4"/>
  <c r="D93" i="4"/>
  <c r="L93" i="4"/>
  <c r="AU93" i="4"/>
  <c r="A94" i="4"/>
  <c r="B94" i="4"/>
  <c r="O94" i="4" s="1"/>
  <c r="C94" i="4"/>
  <c r="D94" i="4"/>
  <c r="L94" i="4"/>
  <c r="AU94" i="4"/>
  <c r="A95" i="4"/>
  <c r="B95" i="4"/>
  <c r="O95" i="4" s="1"/>
  <c r="C95" i="4"/>
  <c r="D95" i="4"/>
  <c r="L95" i="4"/>
  <c r="AU95" i="4"/>
  <c r="A96" i="4"/>
  <c r="B96" i="4"/>
  <c r="O96" i="4" s="1"/>
  <c r="C96" i="4"/>
  <c r="D96" i="4"/>
  <c r="L96" i="4"/>
  <c r="AU96" i="4"/>
  <c r="A97" i="4"/>
  <c r="B97" i="4"/>
  <c r="O97" i="4" s="1"/>
  <c r="C97" i="4"/>
  <c r="D97" i="4"/>
  <c r="L97" i="4"/>
  <c r="AU97" i="4"/>
  <c r="A98" i="4"/>
  <c r="B98" i="4"/>
  <c r="O98" i="4" s="1"/>
  <c r="C98" i="4"/>
  <c r="D98" i="4"/>
  <c r="L98" i="4"/>
  <c r="AU98" i="4"/>
  <c r="A99" i="4"/>
  <c r="B99" i="4"/>
  <c r="O99" i="4" s="1"/>
  <c r="C99" i="4"/>
  <c r="D99" i="4"/>
  <c r="L99" i="4"/>
  <c r="AU99" i="4"/>
  <c r="A100" i="4"/>
  <c r="B100" i="4"/>
  <c r="O100" i="4" s="1"/>
  <c r="C100" i="4"/>
  <c r="D100" i="4"/>
  <c r="L100" i="4"/>
  <c r="AU100" i="4"/>
  <c r="A101" i="4"/>
  <c r="B101" i="4"/>
  <c r="O101" i="4" s="1"/>
  <c r="C101" i="4"/>
  <c r="D101" i="4"/>
  <c r="L101" i="4"/>
  <c r="AU101" i="4"/>
  <c r="A102" i="4"/>
  <c r="B102" i="4"/>
  <c r="O102" i="4" s="1"/>
  <c r="C102" i="4"/>
  <c r="D102" i="4"/>
  <c r="L102" i="4"/>
  <c r="AU102" i="4"/>
  <c r="A103" i="4"/>
  <c r="B103" i="4"/>
  <c r="O103" i="4" s="1"/>
  <c r="C103" i="4"/>
  <c r="D103" i="4"/>
  <c r="L103" i="4"/>
  <c r="AU103" i="4"/>
  <c r="A104" i="4"/>
  <c r="B104" i="4"/>
  <c r="O104" i="4" s="1"/>
  <c r="C104" i="4"/>
  <c r="D104" i="4"/>
  <c r="L104" i="4"/>
  <c r="AU104" i="4"/>
  <c r="A105" i="4"/>
  <c r="B105" i="4"/>
  <c r="O105" i="4" s="1"/>
  <c r="C105" i="4"/>
  <c r="D105" i="4"/>
  <c r="L105" i="4"/>
  <c r="AU105" i="4"/>
  <c r="A106" i="4"/>
  <c r="B106" i="4"/>
  <c r="O106" i="4" s="1"/>
  <c r="C106" i="4"/>
  <c r="D106" i="4"/>
  <c r="L106" i="4"/>
  <c r="AU106" i="4"/>
  <c r="A107" i="4"/>
  <c r="B107" i="4"/>
  <c r="O107" i="4" s="1"/>
  <c r="C107" i="4"/>
  <c r="D107" i="4"/>
  <c r="L107" i="4"/>
  <c r="AU107" i="4"/>
  <c r="A108" i="4"/>
  <c r="B108" i="4"/>
  <c r="O108" i="4" s="1"/>
  <c r="C108" i="4"/>
  <c r="D108" i="4"/>
  <c r="L108" i="4"/>
  <c r="AU108" i="4"/>
  <c r="A109" i="4"/>
  <c r="B109" i="4"/>
  <c r="O109" i="4" s="1"/>
  <c r="C109" i="4"/>
  <c r="D109" i="4"/>
  <c r="L109" i="4"/>
  <c r="AU109" i="4"/>
  <c r="A110" i="4"/>
  <c r="B110" i="4"/>
  <c r="O110" i="4" s="1"/>
  <c r="C110" i="4"/>
  <c r="D110" i="4"/>
  <c r="L110" i="4"/>
  <c r="AU110" i="4"/>
  <c r="AL12" i="3"/>
  <c r="AM12" i="3"/>
  <c r="AN12" i="3"/>
  <c r="AO12" i="3"/>
  <c r="AL13" i="3"/>
  <c r="AM13" i="3"/>
  <c r="AN13" i="3"/>
  <c r="AO13" i="3"/>
  <c r="AL14" i="3"/>
  <c r="AM14" i="3"/>
  <c r="AN14" i="3"/>
  <c r="AO14" i="3"/>
  <c r="AL15" i="3"/>
  <c r="AM15" i="3"/>
  <c r="AN15" i="3"/>
  <c r="AO15" i="3"/>
  <c r="AL16" i="3"/>
  <c r="AM16" i="3"/>
  <c r="AN16" i="3"/>
  <c r="AO16" i="3"/>
  <c r="AL17" i="3"/>
  <c r="AM17" i="3"/>
  <c r="AN17" i="3"/>
  <c r="AO17" i="3"/>
  <c r="AL18" i="3"/>
  <c r="AM18" i="3"/>
  <c r="AN18" i="3"/>
  <c r="AO18" i="3"/>
  <c r="AL19" i="3"/>
  <c r="AM19" i="3"/>
  <c r="AN19" i="3"/>
  <c r="AO19" i="3"/>
  <c r="AL20" i="3"/>
  <c r="AM20" i="3"/>
  <c r="AN20" i="3"/>
  <c r="AO20" i="3"/>
  <c r="AL21" i="3"/>
  <c r="AM21" i="3"/>
  <c r="AN21" i="3"/>
  <c r="AO21" i="3"/>
  <c r="AL22" i="3"/>
  <c r="AM22" i="3"/>
  <c r="AN22" i="3"/>
  <c r="AO22" i="3"/>
  <c r="AL23" i="3"/>
  <c r="AM23" i="3"/>
  <c r="AN23" i="3"/>
  <c r="AO23" i="3"/>
  <c r="AL24" i="3"/>
  <c r="AM24" i="3"/>
  <c r="AN24" i="3"/>
  <c r="AO24" i="3"/>
  <c r="AL25" i="3"/>
  <c r="AM25" i="3"/>
  <c r="AN25" i="3"/>
  <c r="AO25" i="3"/>
  <c r="AL26" i="3"/>
  <c r="AM26" i="3"/>
  <c r="AN26" i="3"/>
  <c r="AO26" i="3"/>
  <c r="AL27" i="3"/>
  <c r="AM27" i="3"/>
  <c r="AN27" i="3"/>
  <c r="AO27" i="3"/>
  <c r="AL28" i="3"/>
  <c r="AM28" i="3"/>
  <c r="AN28" i="3"/>
  <c r="AO28" i="3"/>
  <c r="AL29" i="3"/>
  <c r="AM29" i="3"/>
  <c r="AN29" i="3"/>
  <c r="AO29" i="3"/>
  <c r="AL30" i="3"/>
  <c r="AM30" i="3"/>
  <c r="AN30" i="3"/>
  <c r="AO30" i="3"/>
  <c r="AL31" i="3"/>
  <c r="AM31" i="3"/>
  <c r="AN31" i="3"/>
  <c r="AO31" i="3"/>
  <c r="AL32" i="3"/>
  <c r="AM32" i="3"/>
  <c r="AN32" i="3"/>
  <c r="AO32" i="3"/>
  <c r="AL33" i="3"/>
  <c r="AM33" i="3"/>
  <c r="AN33" i="3"/>
  <c r="AO33" i="3"/>
  <c r="AL34" i="3"/>
  <c r="AM34" i="3"/>
  <c r="AN34" i="3"/>
  <c r="AO34" i="3"/>
  <c r="AL35" i="3"/>
  <c r="AM35" i="3"/>
  <c r="AN35" i="3"/>
  <c r="AO35" i="3"/>
  <c r="AL36" i="3"/>
  <c r="AM36" i="3"/>
  <c r="AN36" i="3"/>
  <c r="AO36" i="3"/>
  <c r="AL37" i="3"/>
  <c r="AM37" i="3"/>
  <c r="AN37" i="3"/>
  <c r="AO37" i="3"/>
  <c r="AL38" i="3"/>
  <c r="AM38" i="3"/>
  <c r="AN38" i="3"/>
  <c r="AO38" i="3"/>
  <c r="AL39" i="3"/>
  <c r="AM39" i="3"/>
  <c r="AN39" i="3"/>
  <c r="AO39" i="3"/>
  <c r="AL40" i="3"/>
  <c r="AM40" i="3"/>
  <c r="AN40" i="3"/>
  <c r="AO40" i="3"/>
  <c r="AL41" i="3"/>
  <c r="AM41" i="3"/>
  <c r="AN41" i="3"/>
  <c r="AO41" i="3"/>
  <c r="AL42" i="3"/>
  <c r="AM42" i="3"/>
  <c r="AN42" i="3"/>
  <c r="AO42" i="3"/>
  <c r="AL43" i="3"/>
  <c r="AM43" i="3"/>
  <c r="AN43" i="3"/>
  <c r="AO43" i="3"/>
  <c r="AL44" i="3"/>
  <c r="AM44" i="3"/>
  <c r="AN44" i="3"/>
  <c r="AO44" i="3"/>
  <c r="AL45" i="3"/>
  <c r="AM45" i="3"/>
  <c r="AN45" i="3"/>
  <c r="AO45" i="3"/>
  <c r="AL46" i="3"/>
  <c r="AM46" i="3"/>
  <c r="AN46" i="3"/>
  <c r="AO46" i="3"/>
  <c r="AL47" i="3"/>
  <c r="AM47" i="3"/>
  <c r="AN47" i="3"/>
  <c r="AO47" i="3"/>
  <c r="AL48" i="3"/>
  <c r="AM48" i="3"/>
  <c r="AN48" i="3"/>
  <c r="AO48" i="3"/>
  <c r="AL49" i="3"/>
  <c r="AM49" i="3"/>
  <c r="AN49" i="3"/>
  <c r="AO49" i="3"/>
  <c r="AL50" i="3"/>
  <c r="AM50" i="3"/>
  <c r="AN50" i="3"/>
  <c r="AO50" i="3"/>
  <c r="AL51" i="3"/>
  <c r="AM51" i="3"/>
  <c r="AN51" i="3"/>
  <c r="AO51" i="3"/>
  <c r="AL52" i="3"/>
  <c r="AM52" i="3"/>
  <c r="AN52" i="3"/>
  <c r="AO52" i="3"/>
  <c r="AL53" i="3"/>
  <c r="AM53" i="3"/>
  <c r="AN53" i="3"/>
  <c r="AO53" i="3"/>
  <c r="AL54" i="3"/>
  <c r="AM54" i="3"/>
  <c r="AN54" i="3"/>
  <c r="AO54" i="3"/>
  <c r="AL55" i="3"/>
  <c r="AM55" i="3"/>
  <c r="AN55" i="3"/>
  <c r="AO55" i="3"/>
  <c r="AL56" i="3"/>
  <c r="AM56" i="3"/>
  <c r="AN56" i="3"/>
  <c r="AO56" i="3"/>
  <c r="AL57" i="3"/>
  <c r="AM57" i="3"/>
  <c r="AN57" i="3"/>
  <c r="AO57" i="3"/>
  <c r="AL58" i="3"/>
  <c r="AM58" i="3"/>
  <c r="AN58" i="3"/>
  <c r="AO58" i="3"/>
  <c r="AL59" i="3"/>
  <c r="AM59" i="3"/>
  <c r="AN59" i="3"/>
  <c r="AO59" i="3"/>
  <c r="AL60" i="3"/>
  <c r="AM60" i="3"/>
  <c r="AN60" i="3"/>
  <c r="AO60" i="3"/>
  <c r="AL61" i="3"/>
  <c r="AM61" i="3"/>
  <c r="AN61" i="3"/>
  <c r="AO61" i="3"/>
  <c r="AL62" i="3"/>
  <c r="AM62" i="3"/>
  <c r="AN62" i="3"/>
  <c r="AO62" i="3"/>
  <c r="AL63" i="3"/>
  <c r="AM63" i="3"/>
  <c r="AN63" i="3"/>
  <c r="AO63" i="3"/>
  <c r="AL64" i="3"/>
  <c r="AM64" i="3"/>
  <c r="AN64" i="3"/>
  <c r="AO64" i="3"/>
  <c r="AL65" i="3"/>
  <c r="AM65" i="3"/>
  <c r="AN65" i="3"/>
  <c r="AO65" i="3"/>
  <c r="AL66" i="3"/>
  <c r="AM66" i="3"/>
  <c r="AN66" i="3"/>
  <c r="AO66" i="3"/>
  <c r="AL67" i="3"/>
  <c r="AM67" i="3"/>
  <c r="AN67" i="3"/>
  <c r="AO67" i="3"/>
  <c r="AL68" i="3"/>
  <c r="AM68" i="3"/>
  <c r="AN68" i="3"/>
  <c r="AO68" i="3"/>
  <c r="AL69" i="3"/>
  <c r="AM69" i="3"/>
  <c r="AN69" i="3"/>
  <c r="AO69" i="3"/>
  <c r="AL70" i="3"/>
  <c r="AM70" i="3"/>
  <c r="AN70" i="3"/>
  <c r="AO70" i="3"/>
  <c r="AL71" i="3"/>
  <c r="AM71" i="3"/>
  <c r="AN71" i="3"/>
  <c r="AO71" i="3"/>
  <c r="AL72" i="3"/>
  <c r="AM72" i="3"/>
  <c r="AN72" i="3"/>
  <c r="AO72" i="3"/>
  <c r="AL73" i="3"/>
  <c r="AM73" i="3"/>
  <c r="AN73" i="3"/>
  <c r="AO73" i="3"/>
  <c r="AL74" i="3"/>
  <c r="AM74" i="3"/>
  <c r="AN74" i="3"/>
  <c r="AO74" i="3"/>
  <c r="AL75" i="3"/>
  <c r="AM75" i="3"/>
  <c r="AN75" i="3"/>
  <c r="AO75" i="3"/>
  <c r="AL76" i="3"/>
  <c r="AM76" i="3"/>
  <c r="AN76" i="3"/>
  <c r="AO76" i="3"/>
  <c r="AL77" i="3"/>
  <c r="AM77" i="3"/>
  <c r="AN77" i="3"/>
  <c r="AO77" i="3"/>
  <c r="AL78" i="3"/>
  <c r="AM78" i="3"/>
  <c r="AN78" i="3"/>
  <c r="AO78" i="3"/>
  <c r="AL79" i="3"/>
  <c r="AM79" i="3"/>
  <c r="AN79" i="3"/>
  <c r="AO79" i="3"/>
  <c r="AL80" i="3"/>
  <c r="AM80" i="3"/>
  <c r="AN80" i="3"/>
  <c r="AO80" i="3"/>
  <c r="AL81" i="3"/>
  <c r="AM81" i="3"/>
  <c r="AN81" i="3"/>
  <c r="AO81" i="3"/>
  <c r="AL82" i="3"/>
  <c r="AM82" i="3"/>
  <c r="AN82" i="3"/>
  <c r="AO82" i="3"/>
  <c r="AL83" i="3"/>
  <c r="AM83" i="3"/>
  <c r="AN83" i="3"/>
  <c r="AO83" i="3"/>
  <c r="AL84" i="3"/>
  <c r="AM84" i="3"/>
  <c r="AN84" i="3"/>
  <c r="AO84" i="3"/>
  <c r="AL85" i="3"/>
  <c r="AM85" i="3"/>
  <c r="AN85" i="3"/>
  <c r="AO85" i="3"/>
  <c r="AL86" i="3"/>
  <c r="AM86" i="3"/>
  <c r="AN86" i="3"/>
  <c r="AO86" i="3"/>
  <c r="AL87" i="3"/>
  <c r="AM87" i="3"/>
  <c r="AN87" i="3"/>
  <c r="AO87" i="3"/>
  <c r="AL88" i="3"/>
  <c r="AM88" i="3"/>
  <c r="AN88" i="3"/>
  <c r="AO88" i="3"/>
  <c r="AL89" i="3"/>
  <c r="AM89" i="3"/>
  <c r="AN89" i="3"/>
  <c r="AO89" i="3"/>
  <c r="AL90" i="3"/>
  <c r="AM90" i="3"/>
  <c r="AN90" i="3"/>
  <c r="AO90" i="3"/>
  <c r="AL91" i="3"/>
  <c r="AM91" i="3"/>
  <c r="AN91" i="3"/>
  <c r="AO91" i="3"/>
  <c r="AL92" i="3"/>
  <c r="AM92" i="3"/>
  <c r="AN92" i="3"/>
  <c r="AO92" i="3"/>
  <c r="AL93" i="3"/>
  <c r="AM93" i="3"/>
  <c r="AN93" i="3"/>
  <c r="AO93" i="3"/>
  <c r="AL94" i="3"/>
  <c r="AM94" i="3"/>
  <c r="AN94" i="3"/>
  <c r="AO94" i="3"/>
  <c r="AL95" i="3"/>
  <c r="AM95" i="3"/>
  <c r="AN95" i="3"/>
  <c r="AO95" i="3"/>
  <c r="AL96" i="3"/>
  <c r="AM96" i="3"/>
  <c r="AN96" i="3"/>
  <c r="AO96" i="3"/>
  <c r="AL97" i="3"/>
  <c r="AM97" i="3"/>
  <c r="AN97" i="3"/>
  <c r="AO97" i="3"/>
  <c r="AL98" i="3"/>
  <c r="AM98" i="3"/>
  <c r="AN98" i="3"/>
  <c r="AO98" i="3"/>
  <c r="AL99" i="3"/>
  <c r="AM99" i="3"/>
  <c r="AN99" i="3"/>
  <c r="AO99" i="3"/>
  <c r="AL100" i="3"/>
  <c r="AM100" i="3"/>
  <c r="AN100" i="3"/>
  <c r="AO100" i="3"/>
  <c r="AL101" i="3"/>
  <c r="AM101" i="3"/>
  <c r="AN101" i="3"/>
  <c r="AO101" i="3"/>
  <c r="AL102" i="3"/>
  <c r="AM102" i="3"/>
  <c r="AN102" i="3"/>
  <c r="AO102" i="3"/>
  <c r="AL103" i="3"/>
  <c r="AM103" i="3"/>
  <c r="AN103" i="3"/>
  <c r="AO103" i="3"/>
  <c r="AL104" i="3"/>
  <c r="AM104" i="3"/>
  <c r="AN104" i="3"/>
  <c r="AO104" i="3"/>
  <c r="AL105" i="3"/>
  <c r="AM105" i="3"/>
  <c r="AN105" i="3"/>
  <c r="AO105" i="3"/>
  <c r="AL106" i="3"/>
  <c r="AM106" i="3"/>
  <c r="AN106" i="3"/>
  <c r="AO106" i="3"/>
  <c r="AL107" i="3"/>
  <c r="AM107" i="3"/>
  <c r="AN107" i="3"/>
  <c r="AO107" i="3"/>
  <c r="AL108" i="3"/>
  <c r="AM108" i="3"/>
  <c r="AN108" i="3"/>
  <c r="AO108" i="3"/>
  <c r="AL109" i="3"/>
  <c r="AM109" i="3"/>
  <c r="AN109" i="3"/>
  <c r="AO109" i="3"/>
  <c r="AL110" i="3"/>
  <c r="AM110" i="3"/>
  <c r="AN110" i="3"/>
  <c r="AO110" i="3"/>
  <c r="AN11" i="3"/>
  <c r="AM11" i="3"/>
  <c r="AL11" i="3"/>
  <c r="E69" i="4" l="1"/>
  <c r="F69" i="4" s="1"/>
  <c r="P69" i="4"/>
  <c r="Q69" i="4"/>
  <c r="R69" i="4"/>
  <c r="S69" i="4"/>
  <c r="M69" i="4"/>
  <c r="T69" i="4"/>
  <c r="M57" i="4"/>
  <c r="Q57" i="4"/>
  <c r="T57" i="4"/>
  <c r="P57" i="4"/>
  <c r="R57" i="4"/>
  <c r="S57" i="4"/>
  <c r="R51" i="4"/>
  <c r="S51" i="4"/>
  <c r="M51" i="4"/>
  <c r="T51" i="4"/>
  <c r="P51" i="4"/>
  <c r="Q51" i="4"/>
  <c r="E82" i="4"/>
  <c r="F82" i="4" s="1"/>
  <c r="T82" i="4"/>
  <c r="P82" i="4"/>
  <c r="M82" i="4"/>
  <c r="Q82" i="4"/>
  <c r="R82" i="4"/>
  <c r="S82" i="4"/>
  <c r="T76" i="4"/>
  <c r="P76" i="4"/>
  <c r="M76" i="4"/>
  <c r="Q76" i="4"/>
  <c r="S76" i="4"/>
  <c r="R76" i="4"/>
  <c r="E64" i="4"/>
  <c r="F64" i="4" s="1"/>
  <c r="Q64" i="4"/>
  <c r="R64" i="4"/>
  <c r="S64" i="4"/>
  <c r="T64" i="4"/>
  <c r="P64" i="4"/>
  <c r="M64" i="4"/>
  <c r="T114" i="4"/>
  <c r="P114" i="4"/>
  <c r="M114" i="4"/>
  <c r="Q114" i="4"/>
  <c r="R114" i="4"/>
  <c r="S114" i="4"/>
  <c r="E105" i="4"/>
  <c r="F105" i="4" s="1"/>
  <c r="M105" i="4"/>
  <c r="T105" i="4"/>
  <c r="P105" i="4"/>
  <c r="R105" i="4"/>
  <c r="S105" i="4"/>
  <c r="Q105" i="4"/>
  <c r="T100" i="4"/>
  <c r="P100" i="4"/>
  <c r="M100" i="4"/>
  <c r="Q100" i="4"/>
  <c r="S100" i="4"/>
  <c r="R100" i="4"/>
  <c r="T95" i="4"/>
  <c r="P95" i="4"/>
  <c r="Q95" i="4"/>
  <c r="R95" i="4"/>
  <c r="M95" i="4"/>
  <c r="S95" i="4"/>
  <c r="E83" i="4"/>
  <c r="F83" i="4" s="1"/>
  <c r="R83" i="4"/>
  <c r="S83" i="4"/>
  <c r="M83" i="4"/>
  <c r="P83" i="4"/>
  <c r="T83" i="4"/>
  <c r="Q83" i="4"/>
  <c r="P77" i="4"/>
  <c r="M77" i="4"/>
  <c r="Q77" i="4"/>
  <c r="R77" i="4"/>
  <c r="S77" i="4"/>
  <c r="T77" i="4"/>
  <c r="S70" i="4"/>
  <c r="P70" i="4"/>
  <c r="T70" i="4"/>
  <c r="Q70" i="4"/>
  <c r="R70" i="4"/>
  <c r="M70" i="4"/>
  <c r="E58" i="4"/>
  <c r="AA58" i="4" s="1"/>
  <c r="AE58" i="4" s="1"/>
  <c r="AD58" i="4" s="1"/>
  <c r="T58" i="4"/>
  <c r="P58" i="4"/>
  <c r="M58" i="4"/>
  <c r="Q58" i="4"/>
  <c r="R58" i="4"/>
  <c r="S58" i="4"/>
  <c r="P53" i="4"/>
  <c r="Q53" i="4"/>
  <c r="M53" i="4"/>
  <c r="R53" i="4"/>
  <c r="S53" i="4"/>
  <c r="T53" i="4"/>
  <c r="E46" i="4"/>
  <c r="F46" i="4" s="1"/>
  <c r="S46" i="4"/>
  <c r="P46" i="4"/>
  <c r="T46" i="4"/>
  <c r="Q46" i="4"/>
  <c r="R46" i="4"/>
  <c r="M46" i="4"/>
  <c r="E115" i="4"/>
  <c r="F115" i="4" s="1"/>
  <c r="R115" i="4"/>
  <c r="S115" i="4"/>
  <c r="M115" i="4"/>
  <c r="P115" i="4"/>
  <c r="Q115" i="4"/>
  <c r="T115" i="4"/>
  <c r="E109" i="4"/>
  <c r="F109" i="4" s="1"/>
  <c r="P109" i="4"/>
  <c r="Q109" i="4"/>
  <c r="M109" i="4"/>
  <c r="R109" i="4"/>
  <c r="S109" i="4"/>
  <c r="T109" i="4"/>
  <c r="R99" i="4"/>
  <c r="S99" i="4"/>
  <c r="M99" i="4"/>
  <c r="P99" i="4"/>
  <c r="Q99" i="4"/>
  <c r="T99" i="4"/>
  <c r="R75" i="4"/>
  <c r="S75" i="4"/>
  <c r="M75" i="4"/>
  <c r="P75" i="4"/>
  <c r="Q75" i="4"/>
  <c r="T75" i="4"/>
  <c r="T63" i="4"/>
  <c r="P63" i="4"/>
  <c r="Q63" i="4"/>
  <c r="R63" i="4"/>
  <c r="M63" i="4"/>
  <c r="S63" i="4"/>
  <c r="S94" i="4"/>
  <c r="T94" i="4"/>
  <c r="Q94" i="4"/>
  <c r="R94" i="4"/>
  <c r="M94" i="4"/>
  <c r="P94" i="4"/>
  <c r="Q88" i="4"/>
  <c r="R88" i="4"/>
  <c r="S88" i="4"/>
  <c r="T88" i="4"/>
  <c r="P88" i="4"/>
  <c r="M88" i="4"/>
  <c r="T52" i="4"/>
  <c r="P52" i="4"/>
  <c r="M52" i="4"/>
  <c r="Q52" i="4"/>
  <c r="S52" i="4"/>
  <c r="R52" i="4"/>
  <c r="P101" i="4"/>
  <c r="Q101" i="4"/>
  <c r="R101" i="4"/>
  <c r="M101" i="4"/>
  <c r="S101" i="4"/>
  <c r="T101" i="4"/>
  <c r="M89" i="4"/>
  <c r="T89" i="4"/>
  <c r="P89" i="4"/>
  <c r="R89" i="4"/>
  <c r="S89" i="4"/>
  <c r="Q89" i="4"/>
  <c r="T84" i="4"/>
  <c r="P84" i="4"/>
  <c r="M84" i="4"/>
  <c r="Q84" i="4"/>
  <c r="S84" i="4"/>
  <c r="R84" i="4"/>
  <c r="S78" i="4"/>
  <c r="P78" i="4"/>
  <c r="T78" i="4"/>
  <c r="Q78" i="4"/>
  <c r="R78" i="4"/>
  <c r="M78" i="4"/>
  <c r="T71" i="4"/>
  <c r="P71" i="4"/>
  <c r="Q71" i="4"/>
  <c r="R71" i="4"/>
  <c r="M71" i="4"/>
  <c r="S71" i="4"/>
  <c r="M65" i="4"/>
  <c r="T65" i="4"/>
  <c r="Q65" i="4"/>
  <c r="P65" i="4"/>
  <c r="R65" i="4"/>
  <c r="S65" i="4"/>
  <c r="R59" i="4"/>
  <c r="S59" i="4"/>
  <c r="M59" i="4"/>
  <c r="P59" i="4"/>
  <c r="T59" i="4"/>
  <c r="Q59" i="4"/>
  <c r="S54" i="4"/>
  <c r="P54" i="4"/>
  <c r="T54" i="4"/>
  <c r="Q54" i="4"/>
  <c r="R54" i="4"/>
  <c r="M54" i="4"/>
  <c r="T47" i="4"/>
  <c r="S47" i="4"/>
  <c r="P47" i="4"/>
  <c r="Q47" i="4"/>
  <c r="R47" i="4"/>
  <c r="M47" i="4"/>
  <c r="T116" i="4"/>
  <c r="P116" i="4"/>
  <c r="M116" i="4"/>
  <c r="Q116" i="4"/>
  <c r="S116" i="4"/>
  <c r="R116" i="4"/>
  <c r="T106" i="4"/>
  <c r="P106" i="4"/>
  <c r="M106" i="4"/>
  <c r="Q106" i="4"/>
  <c r="R106" i="4"/>
  <c r="S106" i="4"/>
  <c r="E96" i="4"/>
  <c r="AA96" i="4" s="1"/>
  <c r="AE96" i="4" s="1"/>
  <c r="AD96" i="4" s="1"/>
  <c r="Q96" i="4"/>
  <c r="R96" i="4"/>
  <c r="S96" i="4"/>
  <c r="T96" i="4"/>
  <c r="P96" i="4"/>
  <c r="M96" i="4"/>
  <c r="T79" i="4"/>
  <c r="P79" i="4"/>
  <c r="Q79" i="4"/>
  <c r="R79" i="4"/>
  <c r="S79" i="4"/>
  <c r="M79" i="4"/>
  <c r="Q72" i="4"/>
  <c r="R72" i="4"/>
  <c r="S72" i="4"/>
  <c r="T72" i="4"/>
  <c r="P72" i="4"/>
  <c r="M72" i="4"/>
  <c r="E66" i="4"/>
  <c r="F66" i="4" s="1"/>
  <c r="T66" i="4"/>
  <c r="P66" i="4"/>
  <c r="M66" i="4"/>
  <c r="Q66" i="4"/>
  <c r="R66" i="4"/>
  <c r="S66" i="4"/>
  <c r="R60" i="4"/>
  <c r="T60" i="4"/>
  <c r="P60" i="4"/>
  <c r="M60" i="4"/>
  <c r="Q60" i="4"/>
  <c r="S60" i="4"/>
  <c r="T55" i="4"/>
  <c r="P55" i="4"/>
  <c r="Q55" i="4"/>
  <c r="S55" i="4"/>
  <c r="R55" i="4"/>
  <c r="M55" i="4"/>
  <c r="Q48" i="4"/>
  <c r="R48" i="4"/>
  <c r="S48" i="4"/>
  <c r="T48" i="4"/>
  <c r="P48" i="4"/>
  <c r="M48" i="4"/>
  <c r="P117" i="4"/>
  <c r="Q117" i="4"/>
  <c r="R117" i="4"/>
  <c r="S117" i="4"/>
  <c r="M117" i="4"/>
  <c r="T117" i="4"/>
  <c r="R107" i="4"/>
  <c r="S107" i="4"/>
  <c r="M107" i="4"/>
  <c r="P107" i="4"/>
  <c r="Q107" i="4"/>
  <c r="T107" i="4"/>
  <c r="E97" i="4"/>
  <c r="AA97" i="4" s="1"/>
  <c r="AE97" i="4" s="1"/>
  <c r="AD97" i="4" s="1"/>
  <c r="M97" i="4"/>
  <c r="T97" i="4"/>
  <c r="P97" i="4"/>
  <c r="R97" i="4"/>
  <c r="S97" i="4"/>
  <c r="Q97" i="4"/>
  <c r="T90" i="4"/>
  <c r="P90" i="4"/>
  <c r="M90" i="4"/>
  <c r="Q90" i="4"/>
  <c r="R90" i="4"/>
  <c r="S90" i="4"/>
  <c r="E85" i="4"/>
  <c r="AA85" i="4" s="1"/>
  <c r="AE85" i="4" s="1"/>
  <c r="AD85" i="4" s="1"/>
  <c r="P85" i="4"/>
  <c r="Q85" i="4"/>
  <c r="R85" i="4"/>
  <c r="S85" i="4"/>
  <c r="M85" i="4"/>
  <c r="T85" i="4"/>
  <c r="E67" i="4"/>
  <c r="F67" i="4" s="1"/>
  <c r="R67" i="4"/>
  <c r="S67" i="4"/>
  <c r="M67" i="4"/>
  <c r="T67" i="4"/>
  <c r="P67" i="4"/>
  <c r="Q67" i="4"/>
  <c r="P61" i="4"/>
  <c r="Q61" i="4"/>
  <c r="R61" i="4"/>
  <c r="S61" i="4"/>
  <c r="T61" i="4"/>
  <c r="M61" i="4"/>
  <c r="M49" i="4"/>
  <c r="T49" i="4"/>
  <c r="Q49" i="4"/>
  <c r="P49" i="4"/>
  <c r="R49" i="4"/>
  <c r="S49" i="4"/>
  <c r="S118" i="4"/>
  <c r="T118" i="4"/>
  <c r="Q118" i="4"/>
  <c r="R118" i="4"/>
  <c r="M118" i="4"/>
  <c r="P118" i="4"/>
  <c r="M113" i="4"/>
  <c r="T113" i="4"/>
  <c r="P113" i="4"/>
  <c r="R113" i="4"/>
  <c r="S113" i="4"/>
  <c r="Q113" i="4"/>
  <c r="E110" i="4"/>
  <c r="AA110" i="4" s="1"/>
  <c r="AE110" i="4" s="1"/>
  <c r="AD110" i="4" s="1"/>
  <c r="S110" i="4"/>
  <c r="T110" i="4"/>
  <c r="Q110" i="4"/>
  <c r="R110" i="4"/>
  <c r="P110" i="4"/>
  <c r="M110" i="4"/>
  <c r="Q80" i="4"/>
  <c r="R80" i="4"/>
  <c r="S80" i="4"/>
  <c r="T80" i="4"/>
  <c r="P80" i="4"/>
  <c r="M80" i="4"/>
  <c r="T103" i="4"/>
  <c r="P103" i="4"/>
  <c r="Q103" i="4"/>
  <c r="R103" i="4"/>
  <c r="M103" i="4"/>
  <c r="S103" i="4"/>
  <c r="E91" i="4"/>
  <c r="F91" i="4" s="1"/>
  <c r="R91" i="4"/>
  <c r="S91" i="4"/>
  <c r="M91" i="4"/>
  <c r="P91" i="4"/>
  <c r="Q91" i="4"/>
  <c r="T91" i="4"/>
  <c r="S86" i="4"/>
  <c r="T86" i="4"/>
  <c r="Q86" i="4"/>
  <c r="R86" i="4"/>
  <c r="P86" i="4"/>
  <c r="M86" i="4"/>
  <c r="M73" i="4"/>
  <c r="T73" i="4"/>
  <c r="Q73" i="4"/>
  <c r="P73" i="4"/>
  <c r="R73" i="4"/>
  <c r="S73" i="4"/>
  <c r="T68" i="4"/>
  <c r="P68" i="4"/>
  <c r="M68" i="4"/>
  <c r="Q68" i="4"/>
  <c r="R68" i="4"/>
  <c r="S68" i="4"/>
  <c r="Q56" i="4"/>
  <c r="R56" i="4"/>
  <c r="S56" i="4"/>
  <c r="T56" i="4"/>
  <c r="P56" i="4"/>
  <c r="M56" i="4"/>
  <c r="E111" i="4"/>
  <c r="AA111" i="4" s="1"/>
  <c r="AE111" i="4" s="1"/>
  <c r="AD111" i="4" s="1"/>
  <c r="T111" i="4"/>
  <c r="P111" i="4"/>
  <c r="Q111" i="4"/>
  <c r="R111" i="4"/>
  <c r="M111" i="4"/>
  <c r="S111" i="4"/>
  <c r="Q104" i="4"/>
  <c r="R104" i="4"/>
  <c r="S104" i="4"/>
  <c r="T104" i="4"/>
  <c r="P104" i="4"/>
  <c r="M104" i="4"/>
  <c r="P93" i="4"/>
  <c r="Q93" i="4"/>
  <c r="R93" i="4"/>
  <c r="S93" i="4"/>
  <c r="T93" i="4"/>
  <c r="M93" i="4"/>
  <c r="S102" i="4"/>
  <c r="T102" i="4"/>
  <c r="Q102" i="4"/>
  <c r="R102" i="4"/>
  <c r="M102" i="4"/>
  <c r="P102" i="4"/>
  <c r="E108" i="4"/>
  <c r="AA108" i="4" s="1"/>
  <c r="AE108" i="4" s="1"/>
  <c r="AD108" i="4" s="1"/>
  <c r="T108" i="4"/>
  <c r="P108" i="4"/>
  <c r="M108" i="4"/>
  <c r="Q108" i="4"/>
  <c r="S108" i="4"/>
  <c r="R108" i="4"/>
  <c r="T98" i="4"/>
  <c r="P98" i="4"/>
  <c r="M98" i="4"/>
  <c r="Q98" i="4"/>
  <c r="R98" i="4"/>
  <c r="S98" i="4"/>
  <c r="E92" i="4"/>
  <c r="F92" i="4" s="1"/>
  <c r="T92" i="4"/>
  <c r="P92" i="4"/>
  <c r="M92" i="4"/>
  <c r="Q92" i="4"/>
  <c r="S92" i="4"/>
  <c r="R92" i="4"/>
  <c r="T87" i="4"/>
  <c r="P87" i="4"/>
  <c r="Q87" i="4"/>
  <c r="R87" i="4"/>
  <c r="M87" i="4"/>
  <c r="S87" i="4"/>
  <c r="M81" i="4"/>
  <c r="Q81" i="4"/>
  <c r="T81" i="4"/>
  <c r="P81" i="4"/>
  <c r="R81" i="4"/>
  <c r="S81" i="4"/>
  <c r="E74" i="4"/>
  <c r="F74" i="4" s="1"/>
  <c r="T74" i="4"/>
  <c r="P74" i="4"/>
  <c r="M74" i="4"/>
  <c r="Q74" i="4"/>
  <c r="R74" i="4"/>
  <c r="S74" i="4"/>
  <c r="E62" i="4"/>
  <c r="AA62" i="4" s="1"/>
  <c r="AE62" i="4" s="1"/>
  <c r="AD62" i="4" s="1"/>
  <c r="S62" i="4"/>
  <c r="T62" i="4"/>
  <c r="P62" i="4"/>
  <c r="Q62" i="4"/>
  <c r="R62" i="4"/>
  <c r="M62" i="4"/>
  <c r="E50" i="4"/>
  <c r="F50" i="4" s="1"/>
  <c r="T50" i="4"/>
  <c r="P50" i="4"/>
  <c r="M50" i="4"/>
  <c r="Q50" i="4"/>
  <c r="R50" i="4"/>
  <c r="S50" i="4"/>
  <c r="E112" i="4"/>
  <c r="F112" i="4" s="1"/>
  <c r="Q112" i="4"/>
  <c r="R112" i="4"/>
  <c r="S112" i="4"/>
  <c r="T112" i="4"/>
  <c r="P112" i="4"/>
  <c r="M112" i="4"/>
  <c r="AT44" i="4"/>
  <c r="L44" i="4"/>
  <c r="AT55" i="4"/>
  <c r="AT108" i="4"/>
  <c r="AV108" i="4" s="1"/>
  <c r="AT73" i="4"/>
  <c r="AV73" i="4" s="1"/>
  <c r="AT99" i="4"/>
  <c r="AV99" i="4" s="1"/>
  <c r="AT83" i="4"/>
  <c r="AV83" i="4" s="1"/>
  <c r="AT78" i="4"/>
  <c r="AV78" i="4" s="1"/>
  <c r="E102" i="4"/>
  <c r="F102" i="4" s="1"/>
  <c r="AT93" i="4"/>
  <c r="AV93" i="4" s="1"/>
  <c r="E95" i="4"/>
  <c r="F95" i="4" s="1"/>
  <c r="AT85" i="4"/>
  <c r="AV85" i="4" s="1"/>
  <c r="AT54" i="4"/>
  <c r="AV54" i="4" s="1"/>
  <c r="AT46" i="4"/>
  <c r="AV46" i="4" s="1"/>
  <c r="AT77" i="4"/>
  <c r="AV77" i="4" s="1"/>
  <c r="AT111" i="4"/>
  <c r="AV111" i="4" s="1"/>
  <c r="AT109" i="4"/>
  <c r="AT102" i="4"/>
  <c r="AV102" i="4" s="1"/>
  <c r="AT66" i="4"/>
  <c r="AV66" i="4" s="1"/>
  <c r="AT61" i="4"/>
  <c r="AV61" i="4" s="1"/>
  <c r="AT94" i="4"/>
  <c r="AV94" i="4" s="1"/>
  <c r="AT67" i="4"/>
  <c r="AT91" i="4"/>
  <c r="AV91" i="4" s="1"/>
  <c r="AT90" i="4"/>
  <c r="AT74" i="4"/>
  <c r="AT53" i="4"/>
  <c r="AV53" i="4" s="1"/>
  <c r="AT118" i="4"/>
  <c r="E104" i="4"/>
  <c r="AT107" i="4"/>
  <c r="AV107" i="4" s="1"/>
  <c r="E89" i="4"/>
  <c r="E103" i="4"/>
  <c r="E84" i="4"/>
  <c r="E107" i="4"/>
  <c r="F107" i="4" s="1"/>
  <c r="AT104" i="4"/>
  <c r="AV104" i="4" s="1"/>
  <c r="E100" i="4"/>
  <c r="F100" i="4" s="1"/>
  <c r="AT84" i="4"/>
  <c r="AT68" i="4"/>
  <c r="AV68" i="4" s="1"/>
  <c r="E99" i="4"/>
  <c r="F99" i="4" s="1"/>
  <c r="AT95" i="4"/>
  <c r="AV95" i="4" s="1"/>
  <c r="E86" i="4"/>
  <c r="F86" i="4" s="1"/>
  <c r="AT100" i="4"/>
  <c r="AT96" i="4"/>
  <c r="AT65" i="4"/>
  <c r="AV65" i="4" s="1"/>
  <c r="AT58" i="4"/>
  <c r="AV58" i="4" s="1"/>
  <c r="AT98" i="4"/>
  <c r="AV98" i="4" s="1"/>
  <c r="E80" i="4"/>
  <c r="AT76" i="4"/>
  <c r="AV76" i="4" s="1"/>
  <c r="AT113" i="4"/>
  <c r="AT92" i="4"/>
  <c r="AT63" i="4"/>
  <c r="E61" i="4"/>
  <c r="E59" i="4"/>
  <c r="E53" i="4"/>
  <c r="F53" i="4" s="1"/>
  <c r="AT51" i="4"/>
  <c r="AT50" i="4"/>
  <c r="AV50" i="4" s="1"/>
  <c r="E45" i="4"/>
  <c r="F45" i="4" s="1"/>
  <c r="E117" i="4"/>
  <c r="AT116" i="4"/>
  <c r="E114" i="4"/>
  <c r="AA114" i="4" s="1"/>
  <c r="AE114" i="4" s="1"/>
  <c r="AD114" i="4" s="1"/>
  <c r="AT75" i="4"/>
  <c r="AT60" i="4"/>
  <c r="AT115" i="4"/>
  <c r="AT47" i="4"/>
  <c r="AV47" i="4" s="1"/>
  <c r="E93" i="4"/>
  <c r="F93" i="4" s="1"/>
  <c r="AT71" i="4"/>
  <c r="AT70" i="4"/>
  <c r="AV70" i="4" s="1"/>
  <c r="AT62" i="4"/>
  <c r="AV62" i="4" s="1"/>
  <c r="AT59" i="4"/>
  <c r="AV59" i="4" s="1"/>
  <c r="E47" i="4"/>
  <c r="F47" i="4" s="1"/>
  <c r="E116" i="4"/>
  <c r="E113" i="4"/>
  <c r="AT112" i="4"/>
  <c r="E118" i="4"/>
  <c r="AT117" i="4"/>
  <c r="AT114" i="4"/>
  <c r="AT110" i="4"/>
  <c r="AT106" i="4"/>
  <c r="AT103" i="4"/>
  <c r="AT101" i="4"/>
  <c r="AT87" i="4"/>
  <c r="E94" i="4"/>
  <c r="E88" i="4"/>
  <c r="AT97" i="4"/>
  <c r="AT86" i="4"/>
  <c r="E79" i="4"/>
  <c r="E106" i="4"/>
  <c r="E101" i="4"/>
  <c r="E90" i="4"/>
  <c r="E87" i="4"/>
  <c r="E76" i="4"/>
  <c r="AT88" i="4"/>
  <c r="AT82" i="4"/>
  <c r="E78" i="4"/>
  <c r="E77" i="4"/>
  <c r="E52" i="4"/>
  <c r="AT105" i="4"/>
  <c r="AT89" i="4"/>
  <c r="AT79" i="4"/>
  <c r="AT57" i="4"/>
  <c r="E98" i="4"/>
  <c r="E75" i="4"/>
  <c r="AT69" i="4"/>
  <c r="E68" i="4"/>
  <c r="E81" i="4"/>
  <c r="AT80" i="4"/>
  <c r="E55" i="4"/>
  <c r="AT81" i="4"/>
  <c r="E73" i="4"/>
  <c r="E72" i="4"/>
  <c r="E70" i="4"/>
  <c r="E56" i="4"/>
  <c r="E49" i="4"/>
  <c r="E60" i="4"/>
  <c r="AT72" i="4"/>
  <c r="E71" i="4"/>
  <c r="E65" i="4"/>
  <c r="AT52" i="4"/>
  <c r="E51" i="4"/>
  <c r="AT45" i="4"/>
  <c r="AT64" i="4"/>
  <c r="E63" i="4"/>
  <c r="E57" i="4"/>
  <c r="E54" i="4"/>
  <c r="AT56" i="4"/>
  <c r="AT49" i="4"/>
  <c r="E44" i="4"/>
  <c r="E48" i="4"/>
  <c r="AT48" i="4"/>
  <c r="AW81" i="4" l="1"/>
  <c r="AV81" i="4"/>
  <c r="AW69" i="4"/>
  <c r="AV69" i="4"/>
  <c r="AW116" i="4"/>
  <c r="AV116" i="4"/>
  <c r="AW51" i="4"/>
  <c r="AV51" i="4"/>
  <c r="AW96" i="4"/>
  <c r="AV96" i="4"/>
  <c r="AW67" i="4"/>
  <c r="AV67" i="4"/>
  <c r="AW88" i="4"/>
  <c r="AV88" i="4"/>
  <c r="AW101" i="4"/>
  <c r="AV101" i="4"/>
  <c r="AW72" i="4"/>
  <c r="AV72" i="4"/>
  <c r="AW79" i="4"/>
  <c r="AV79" i="4"/>
  <c r="AW103" i="4"/>
  <c r="AV103" i="4"/>
  <c r="AW117" i="4"/>
  <c r="AV117" i="4"/>
  <c r="AW115" i="4"/>
  <c r="AV115" i="4"/>
  <c r="AW63" i="4"/>
  <c r="AV63" i="4"/>
  <c r="AW49" i="4"/>
  <c r="AV49" i="4"/>
  <c r="AW52" i="4"/>
  <c r="AV52" i="4"/>
  <c r="AW80" i="4"/>
  <c r="AV80" i="4"/>
  <c r="AW89" i="4"/>
  <c r="AV89" i="4"/>
  <c r="AW106" i="4"/>
  <c r="AV106" i="4"/>
  <c r="AW71" i="4"/>
  <c r="AV71" i="4"/>
  <c r="AW60" i="4"/>
  <c r="AV60" i="4"/>
  <c r="AW92" i="4"/>
  <c r="AV92" i="4"/>
  <c r="AW100" i="4"/>
  <c r="AV100" i="4"/>
  <c r="AW74" i="4"/>
  <c r="AV74" i="4"/>
  <c r="AW109" i="4"/>
  <c r="AV109" i="4"/>
  <c r="AW57" i="4"/>
  <c r="AV57" i="4"/>
  <c r="AW97" i="4"/>
  <c r="AV97" i="4"/>
  <c r="AW114" i="4"/>
  <c r="AV114" i="4"/>
  <c r="AW118" i="4"/>
  <c r="AV118" i="4"/>
  <c r="AW55" i="4"/>
  <c r="AV55" i="4"/>
  <c r="AW56" i="4"/>
  <c r="AV56" i="4"/>
  <c r="AW64" i="4"/>
  <c r="AV64" i="4"/>
  <c r="AW105" i="4"/>
  <c r="AV105" i="4"/>
  <c r="AW82" i="4"/>
  <c r="AV82" i="4"/>
  <c r="AW86" i="4"/>
  <c r="AV86" i="4"/>
  <c r="AW87" i="4"/>
  <c r="AV87" i="4"/>
  <c r="AW110" i="4"/>
  <c r="AV110" i="4"/>
  <c r="AW112" i="4"/>
  <c r="AV112" i="4"/>
  <c r="AW75" i="4"/>
  <c r="AV75" i="4"/>
  <c r="AW113" i="4"/>
  <c r="AV113" i="4"/>
  <c r="AW84" i="4"/>
  <c r="AV84" i="4"/>
  <c r="AW90" i="4"/>
  <c r="AV90" i="4"/>
  <c r="N83" i="4"/>
  <c r="AW48" i="4"/>
  <c r="AV48" i="4"/>
  <c r="AV45" i="4"/>
  <c r="M45" i="4" s="1"/>
  <c r="N45" i="4" s="1"/>
  <c r="AV44" i="4"/>
  <c r="M44" i="4" s="1"/>
  <c r="N102" i="4"/>
  <c r="F110" i="4"/>
  <c r="N110" i="4" s="1"/>
  <c r="AA69" i="4"/>
  <c r="AE69" i="4" s="1"/>
  <c r="AD69" i="4" s="1"/>
  <c r="AA64" i="4"/>
  <c r="AE64" i="4" s="1"/>
  <c r="AD64" i="4" s="1"/>
  <c r="AA83" i="4"/>
  <c r="AE83" i="4" s="1"/>
  <c r="AD83" i="4" s="1"/>
  <c r="AA46" i="4"/>
  <c r="AE46" i="4" s="1"/>
  <c r="AD46" i="4" s="1"/>
  <c r="F85" i="4"/>
  <c r="N85" i="4" s="1"/>
  <c r="F96" i="4"/>
  <c r="N96" i="4" s="1"/>
  <c r="F62" i="4"/>
  <c r="N62" i="4" s="1"/>
  <c r="AA105" i="4"/>
  <c r="AE105" i="4" s="1"/>
  <c r="AD105" i="4" s="1"/>
  <c r="F97" i="4"/>
  <c r="N97" i="4" s="1"/>
  <c r="AA50" i="4"/>
  <c r="AE50" i="4" s="1"/>
  <c r="AD50" i="4" s="1"/>
  <c r="AA92" i="4"/>
  <c r="AE92" i="4" s="1"/>
  <c r="AD92" i="4" s="1"/>
  <c r="AA112" i="4"/>
  <c r="AE112" i="4" s="1"/>
  <c r="AD112" i="4" s="1"/>
  <c r="F58" i="4"/>
  <c r="N58" i="4" s="1"/>
  <c r="AA82" i="4"/>
  <c r="AE82" i="4" s="1"/>
  <c r="AD82" i="4" s="1"/>
  <c r="N92" i="4"/>
  <c r="N112" i="4"/>
  <c r="N91" i="4"/>
  <c r="N67" i="4"/>
  <c r="N95" i="4"/>
  <c r="AA109" i="4"/>
  <c r="AE109" i="4" s="1"/>
  <c r="AD109" i="4" s="1"/>
  <c r="AA115" i="4"/>
  <c r="AE115" i="4" s="1"/>
  <c r="AD115" i="4" s="1"/>
  <c r="AA74" i="4"/>
  <c r="AE74" i="4" s="1"/>
  <c r="AD74" i="4" s="1"/>
  <c r="N109" i="4"/>
  <c r="F108" i="4"/>
  <c r="N108" i="4" s="1"/>
  <c r="N74" i="4"/>
  <c r="AB118" i="4"/>
  <c r="F111" i="4"/>
  <c r="N111" i="4" s="1"/>
  <c r="N66" i="4"/>
  <c r="N105" i="4"/>
  <c r="N46" i="4"/>
  <c r="N64" i="4"/>
  <c r="AA66" i="4"/>
  <c r="AE66" i="4" s="1"/>
  <c r="AD66" i="4" s="1"/>
  <c r="AA91" i="4"/>
  <c r="AE91" i="4" s="1"/>
  <c r="AD91" i="4" s="1"/>
  <c r="AA67" i="4"/>
  <c r="AE67" i="4" s="1"/>
  <c r="AD67" i="4" s="1"/>
  <c r="AW104" i="4"/>
  <c r="AW66" i="4"/>
  <c r="AW54" i="4"/>
  <c r="AW78" i="4"/>
  <c r="AW73" i="4"/>
  <c r="AW59" i="4"/>
  <c r="AA102" i="4"/>
  <c r="AE102" i="4" s="1"/>
  <c r="AD102" i="4" s="1"/>
  <c r="AW62" i="4"/>
  <c r="AW107" i="4"/>
  <c r="AW94" i="4"/>
  <c r="AW102" i="4"/>
  <c r="AW85" i="4"/>
  <c r="AW99" i="4"/>
  <c r="AW70" i="4"/>
  <c r="AW50" i="4"/>
  <c r="AW58" i="4"/>
  <c r="AW95" i="4"/>
  <c r="AW68" i="4"/>
  <c r="AW53" i="4"/>
  <c r="AW108" i="4"/>
  <c r="AW111" i="4"/>
  <c r="AW61" i="4"/>
  <c r="AW76" i="4"/>
  <c r="AW65" i="4"/>
  <c r="AW77" i="4"/>
  <c r="AW93" i="4"/>
  <c r="AW83" i="4"/>
  <c r="AW98" i="4"/>
  <c r="AW47" i="4"/>
  <c r="AW91" i="4"/>
  <c r="AW46" i="4"/>
  <c r="N53" i="4"/>
  <c r="AA95" i="4"/>
  <c r="AE95" i="4" s="1"/>
  <c r="AD95" i="4" s="1"/>
  <c r="N107" i="4"/>
  <c r="N93" i="4"/>
  <c r="N69" i="4"/>
  <c r="N50" i="4"/>
  <c r="AA107" i="4"/>
  <c r="AE107" i="4" s="1"/>
  <c r="AD107" i="4" s="1"/>
  <c r="N100" i="4"/>
  <c r="N115" i="4"/>
  <c r="AA47" i="4"/>
  <c r="AE47" i="4" s="1"/>
  <c r="AD47" i="4" s="1"/>
  <c r="AA53" i="4"/>
  <c r="AE53" i="4" s="1"/>
  <c r="AD53" i="4" s="1"/>
  <c r="AA100" i="4"/>
  <c r="AE100" i="4" s="1"/>
  <c r="AD100" i="4" s="1"/>
  <c r="N82" i="4"/>
  <c r="AA86" i="4"/>
  <c r="AE86" i="4" s="1"/>
  <c r="AD86" i="4" s="1"/>
  <c r="AA99" i="4"/>
  <c r="AE99" i="4" s="1"/>
  <c r="AD99" i="4" s="1"/>
  <c r="AA93" i="4"/>
  <c r="AE93" i="4" s="1"/>
  <c r="AD93" i="4" s="1"/>
  <c r="F89" i="4"/>
  <c r="N89" i="4" s="1"/>
  <c r="AA89" i="4"/>
  <c r="AE89" i="4" s="1"/>
  <c r="AD89" i="4" s="1"/>
  <c r="F59" i="4"/>
  <c r="N59" i="4" s="1"/>
  <c r="AA59" i="4"/>
  <c r="AE59" i="4" s="1"/>
  <c r="AD59" i="4" s="1"/>
  <c r="AA84" i="4"/>
  <c r="AE84" i="4" s="1"/>
  <c r="AD84" i="4" s="1"/>
  <c r="F84" i="4"/>
  <c r="N84" i="4" s="1"/>
  <c r="F114" i="4"/>
  <c r="N114" i="4" s="1"/>
  <c r="AA45" i="4"/>
  <c r="AE45" i="4" s="1"/>
  <c r="AD45" i="4" s="1"/>
  <c r="F61" i="4"/>
  <c r="N61" i="4" s="1"/>
  <c r="AA61" i="4"/>
  <c r="AE61" i="4" s="1"/>
  <c r="AD61" i="4" s="1"/>
  <c r="AA104" i="4"/>
  <c r="AE104" i="4" s="1"/>
  <c r="AD104" i="4" s="1"/>
  <c r="F104" i="4"/>
  <c r="N104" i="4" s="1"/>
  <c r="AA117" i="4"/>
  <c r="AE117" i="4" s="1"/>
  <c r="AD117" i="4" s="1"/>
  <c r="F117" i="4"/>
  <c r="N117" i="4" s="1"/>
  <c r="AA80" i="4"/>
  <c r="AE80" i="4" s="1"/>
  <c r="AD80" i="4" s="1"/>
  <c r="F80" i="4"/>
  <c r="N80" i="4" s="1"/>
  <c r="F103" i="4"/>
  <c r="N103" i="4" s="1"/>
  <c r="AA103" i="4"/>
  <c r="AE103" i="4" s="1"/>
  <c r="AD103" i="4" s="1"/>
  <c r="AA113" i="4"/>
  <c r="AE113" i="4" s="1"/>
  <c r="AD113" i="4" s="1"/>
  <c r="F113" i="4"/>
  <c r="N113" i="4" s="1"/>
  <c r="AA118" i="4"/>
  <c r="AE118" i="4" s="1"/>
  <c r="AD118" i="4" s="1"/>
  <c r="F118" i="4"/>
  <c r="N118" i="4" s="1"/>
  <c r="X118" i="4" s="1"/>
  <c r="AA116" i="4"/>
  <c r="AE116" i="4" s="1"/>
  <c r="AD116" i="4" s="1"/>
  <c r="F116" i="4"/>
  <c r="N116" i="4" s="1"/>
  <c r="AC118" i="4"/>
  <c r="AA79" i="4"/>
  <c r="AE79" i="4" s="1"/>
  <c r="AD79" i="4" s="1"/>
  <c r="F79" i="4"/>
  <c r="N79" i="4" s="1"/>
  <c r="F75" i="4"/>
  <c r="N75" i="4" s="1"/>
  <c r="AA75" i="4"/>
  <c r="AE75" i="4" s="1"/>
  <c r="AD75" i="4" s="1"/>
  <c r="F76" i="4"/>
  <c r="N76" i="4" s="1"/>
  <c r="AA76" i="4"/>
  <c r="AE76" i="4" s="1"/>
  <c r="AD76" i="4" s="1"/>
  <c r="F60" i="4"/>
  <c r="N60" i="4" s="1"/>
  <c r="AA60" i="4"/>
  <c r="AE60" i="4" s="1"/>
  <c r="AD60" i="4" s="1"/>
  <c r="F81" i="4"/>
  <c r="N81" i="4" s="1"/>
  <c r="AA81" i="4"/>
  <c r="AE81" i="4" s="1"/>
  <c r="AD81" i="4" s="1"/>
  <c r="F65" i="4"/>
  <c r="N65" i="4" s="1"/>
  <c r="AA65" i="4"/>
  <c r="AE65" i="4" s="1"/>
  <c r="AD65" i="4" s="1"/>
  <c r="F90" i="4"/>
  <c r="N90" i="4" s="1"/>
  <c r="AA90" i="4"/>
  <c r="AE90" i="4" s="1"/>
  <c r="AD90" i="4" s="1"/>
  <c r="AA101" i="4"/>
  <c r="AE101" i="4" s="1"/>
  <c r="AD101" i="4" s="1"/>
  <c r="F101" i="4"/>
  <c r="N101" i="4" s="1"/>
  <c r="F57" i="4"/>
  <c r="N57" i="4" s="1"/>
  <c r="AA57" i="4"/>
  <c r="AE57" i="4" s="1"/>
  <c r="AD57" i="4" s="1"/>
  <c r="F70" i="4"/>
  <c r="N70" i="4" s="1"/>
  <c r="AA70" i="4"/>
  <c r="AE70" i="4" s="1"/>
  <c r="AD70" i="4" s="1"/>
  <c r="F73" i="4"/>
  <c r="N73" i="4" s="1"/>
  <c r="AA73" i="4"/>
  <c r="AE73" i="4" s="1"/>
  <c r="AD73" i="4" s="1"/>
  <c r="AA52" i="4"/>
  <c r="AE52" i="4" s="1"/>
  <c r="AD52" i="4" s="1"/>
  <c r="F52" i="4"/>
  <c r="N52" i="4" s="1"/>
  <c r="N86" i="4"/>
  <c r="N99" i="4"/>
  <c r="F51" i="4"/>
  <c r="N51" i="4" s="1"/>
  <c r="AA51" i="4"/>
  <c r="AE51" i="4" s="1"/>
  <c r="AD51" i="4" s="1"/>
  <c r="AA55" i="4"/>
  <c r="AE55" i="4" s="1"/>
  <c r="AD55" i="4" s="1"/>
  <c r="F55" i="4"/>
  <c r="N55" i="4" s="1"/>
  <c r="F78" i="4"/>
  <c r="N78" i="4" s="1"/>
  <c r="AA78" i="4"/>
  <c r="AE78" i="4" s="1"/>
  <c r="AD78" i="4" s="1"/>
  <c r="AA44" i="4"/>
  <c r="AE44" i="4" s="1"/>
  <c r="AD44" i="4" s="1"/>
  <c r="F44" i="4"/>
  <c r="AA63" i="4"/>
  <c r="AE63" i="4" s="1"/>
  <c r="AD63" i="4" s="1"/>
  <c r="F63" i="4"/>
  <c r="N63" i="4" s="1"/>
  <c r="AA72" i="4"/>
  <c r="AE72" i="4" s="1"/>
  <c r="AD72" i="4" s="1"/>
  <c r="F72" i="4"/>
  <c r="N72" i="4" s="1"/>
  <c r="AA68" i="4"/>
  <c r="AE68" i="4" s="1"/>
  <c r="AD68" i="4" s="1"/>
  <c r="F68" i="4"/>
  <c r="N68" i="4" s="1"/>
  <c r="AA48" i="4"/>
  <c r="AE48" i="4" s="1"/>
  <c r="AD48" i="4" s="1"/>
  <c r="F48" i="4"/>
  <c r="N48" i="4" s="1"/>
  <c r="AA71" i="4"/>
  <c r="AE71" i="4" s="1"/>
  <c r="AD71" i="4" s="1"/>
  <c r="F71" i="4"/>
  <c r="N71" i="4" s="1"/>
  <c r="N47" i="4"/>
  <c r="AA87" i="4"/>
  <c r="AE87" i="4" s="1"/>
  <c r="AD87" i="4" s="1"/>
  <c r="F87" i="4"/>
  <c r="N87" i="4" s="1"/>
  <c r="AA106" i="4"/>
  <c r="AE106" i="4" s="1"/>
  <c r="AD106" i="4" s="1"/>
  <c r="F106" i="4"/>
  <c r="N106" i="4" s="1"/>
  <c r="AA98" i="4"/>
  <c r="AE98" i="4" s="1"/>
  <c r="AD98" i="4" s="1"/>
  <c r="F98" i="4"/>
  <c r="N98" i="4" s="1"/>
  <c r="F77" i="4"/>
  <c r="N77" i="4" s="1"/>
  <c r="AA77" i="4"/>
  <c r="AE77" i="4" s="1"/>
  <c r="AD77" i="4" s="1"/>
  <c r="F54" i="4"/>
  <c r="N54" i="4" s="1"/>
  <c r="AA54" i="4"/>
  <c r="AE54" i="4" s="1"/>
  <c r="AD54" i="4" s="1"/>
  <c r="F49" i="4"/>
  <c r="N49" i="4" s="1"/>
  <c r="AA49" i="4"/>
  <c r="AE49" i="4" s="1"/>
  <c r="AD49" i="4" s="1"/>
  <c r="F56" i="4"/>
  <c r="N56" i="4" s="1"/>
  <c r="AA56" i="4"/>
  <c r="AE56" i="4" s="1"/>
  <c r="AD56" i="4" s="1"/>
  <c r="F88" i="4"/>
  <c r="N88" i="4" s="1"/>
  <c r="AA88" i="4"/>
  <c r="AE88" i="4" s="1"/>
  <c r="AD88" i="4" s="1"/>
  <c r="F94" i="4"/>
  <c r="N94" i="4" s="1"/>
  <c r="AA94" i="4"/>
  <c r="AE94" i="4" s="1"/>
  <c r="AD94" i="4" s="1"/>
  <c r="N44" i="4" l="1"/>
  <c r="AW45" i="4"/>
  <c r="AW44" i="4"/>
  <c r="X38" i="3"/>
  <c r="AB38" i="3" s="1"/>
  <c r="AA38" i="3" s="1"/>
  <c r="Y38" i="3"/>
  <c r="Z38" i="3"/>
  <c r="X39" i="3"/>
  <c r="Y39" i="3"/>
  <c r="Z39" i="3"/>
  <c r="X40" i="3"/>
  <c r="Y40" i="3"/>
  <c r="Z40" i="3"/>
  <c r="X41" i="3"/>
  <c r="Y41" i="3"/>
  <c r="Z41" i="3"/>
  <c r="X42" i="3"/>
  <c r="AB42" i="3" s="1"/>
  <c r="AA42" i="3" s="1"/>
  <c r="Y42" i="3"/>
  <c r="Z42" i="3"/>
  <c r="X43" i="3"/>
  <c r="Y43" i="3"/>
  <c r="Z43" i="3"/>
  <c r="X44" i="3"/>
  <c r="AB44" i="3" s="1"/>
  <c r="AA44" i="3" s="1"/>
  <c r="Y44" i="3"/>
  <c r="Z44" i="3"/>
  <c r="X45" i="3"/>
  <c r="AB45" i="3" s="1"/>
  <c r="AA45" i="3" s="1"/>
  <c r="Y45" i="3"/>
  <c r="Z45" i="3"/>
  <c r="X46" i="3"/>
  <c r="AB46" i="3" s="1"/>
  <c r="AA46" i="3" s="1"/>
  <c r="Y46" i="3"/>
  <c r="Z46" i="3"/>
  <c r="X47" i="3"/>
  <c r="Y47" i="3"/>
  <c r="Z47" i="3"/>
  <c r="X48" i="3"/>
  <c r="AB48" i="3" s="1"/>
  <c r="AA48" i="3" s="1"/>
  <c r="Y48" i="3"/>
  <c r="Z48" i="3"/>
  <c r="X49" i="3"/>
  <c r="Y49" i="3"/>
  <c r="Z49" i="3"/>
  <c r="X50" i="3"/>
  <c r="AB50" i="3" s="1"/>
  <c r="AA50" i="3" s="1"/>
  <c r="Y50" i="3"/>
  <c r="Z50" i="3"/>
  <c r="X51" i="3"/>
  <c r="AB51" i="3" s="1"/>
  <c r="AA51" i="3" s="1"/>
  <c r="Y51" i="3"/>
  <c r="Z51" i="3"/>
  <c r="X52" i="3"/>
  <c r="AB52" i="3" s="1"/>
  <c r="AA52" i="3" s="1"/>
  <c r="Y52" i="3"/>
  <c r="Z52" i="3"/>
  <c r="X53" i="3"/>
  <c r="AB53" i="3" s="1"/>
  <c r="AA53" i="3" s="1"/>
  <c r="Y53" i="3"/>
  <c r="Z53" i="3"/>
  <c r="X54" i="3"/>
  <c r="Y54" i="3"/>
  <c r="Z54" i="3"/>
  <c r="X55" i="3"/>
  <c r="Y55" i="3"/>
  <c r="Z55" i="3"/>
  <c r="X56" i="3"/>
  <c r="AB56" i="3" s="1"/>
  <c r="AA56" i="3" s="1"/>
  <c r="Y56" i="3"/>
  <c r="Z56" i="3"/>
  <c r="X57" i="3"/>
  <c r="Y57" i="3"/>
  <c r="Z57" i="3"/>
  <c r="X58" i="3"/>
  <c r="AB58" i="3" s="1"/>
  <c r="AA58" i="3" s="1"/>
  <c r="Y58" i="3"/>
  <c r="Z58" i="3"/>
  <c r="X59" i="3"/>
  <c r="AB59" i="3" s="1"/>
  <c r="AA59" i="3" s="1"/>
  <c r="Y59" i="3"/>
  <c r="Z59" i="3"/>
  <c r="X60" i="3"/>
  <c r="AB60" i="3" s="1"/>
  <c r="AA60" i="3" s="1"/>
  <c r="Y60" i="3"/>
  <c r="Z60" i="3"/>
  <c r="X61" i="3"/>
  <c r="AB61" i="3" s="1"/>
  <c r="AA61" i="3" s="1"/>
  <c r="Y61" i="3"/>
  <c r="Z61" i="3"/>
  <c r="X62" i="3"/>
  <c r="AB62" i="3" s="1"/>
  <c r="AA62" i="3" s="1"/>
  <c r="Y62" i="3"/>
  <c r="Z62" i="3"/>
  <c r="X63" i="3"/>
  <c r="AB63" i="3" s="1"/>
  <c r="AA63" i="3" s="1"/>
  <c r="Y63" i="3"/>
  <c r="Z63" i="3"/>
  <c r="X64" i="3"/>
  <c r="AB64" i="3" s="1"/>
  <c r="AA64" i="3" s="1"/>
  <c r="Y64" i="3"/>
  <c r="Z64" i="3"/>
  <c r="X65" i="3"/>
  <c r="AB65" i="3" s="1"/>
  <c r="AA65" i="3" s="1"/>
  <c r="Y65" i="3"/>
  <c r="Z65" i="3"/>
  <c r="X66" i="3"/>
  <c r="AB66" i="3" s="1"/>
  <c r="AA66" i="3" s="1"/>
  <c r="Y66" i="3"/>
  <c r="Z66" i="3"/>
  <c r="X67" i="3"/>
  <c r="AB67" i="3" s="1"/>
  <c r="AA67" i="3" s="1"/>
  <c r="Y67" i="3"/>
  <c r="Z67" i="3"/>
  <c r="X68" i="3"/>
  <c r="AB68" i="3" s="1"/>
  <c r="AA68" i="3" s="1"/>
  <c r="Y68" i="3"/>
  <c r="Z68" i="3"/>
  <c r="X69" i="3"/>
  <c r="AB69" i="3" s="1"/>
  <c r="AA69" i="3" s="1"/>
  <c r="Y69" i="3"/>
  <c r="Z69" i="3"/>
  <c r="X70" i="3"/>
  <c r="AB70" i="3" s="1"/>
  <c r="AA70" i="3" s="1"/>
  <c r="Y70" i="3"/>
  <c r="Z70" i="3"/>
  <c r="X71" i="3"/>
  <c r="AB71" i="3" s="1"/>
  <c r="AA71" i="3" s="1"/>
  <c r="Y71" i="3"/>
  <c r="Z71" i="3"/>
  <c r="X72" i="3"/>
  <c r="AB72" i="3" s="1"/>
  <c r="AA72" i="3" s="1"/>
  <c r="Y72" i="3"/>
  <c r="Z72" i="3"/>
  <c r="X73" i="3"/>
  <c r="Y73" i="3"/>
  <c r="Z73" i="3"/>
  <c r="X74" i="3"/>
  <c r="Y74" i="3"/>
  <c r="Z74" i="3"/>
  <c r="X75" i="3"/>
  <c r="Y75" i="3"/>
  <c r="Z75" i="3"/>
  <c r="X76" i="3"/>
  <c r="Y76" i="3"/>
  <c r="Z76" i="3"/>
  <c r="X77" i="3"/>
  <c r="Y77" i="3"/>
  <c r="Z77" i="3"/>
  <c r="X78" i="3"/>
  <c r="AB78" i="3" s="1"/>
  <c r="AA78" i="3" s="1"/>
  <c r="Y78" i="3"/>
  <c r="Z78" i="3"/>
  <c r="X79" i="3"/>
  <c r="AB79" i="3" s="1"/>
  <c r="AA79" i="3" s="1"/>
  <c r="Y79" i="3"/>
  <c r="Z79" i="3"/>
  <c r="X80" i="3"/>
  <c r="AB80" i="3" s="1"/>
  <c r="AA80" i="3" s="1"/>
  <c r="Y80" i="3"/>
  <c r="Z80" i="3"/>
  <c r="X81" i="3"/>
  <c r="Y81" i="3"/>
  <c r="Z81" i="3"/>
  <c r="AB81" i="3"/>
  <c r="AA81" i="3" s="1"/>
  <c r="E81" i="3" s="1"/>
  <c r="X82" i="3"/>
  <c r="AB82" i="3" s="1"/>
  <c r="AA82" i="3" s="1"/>
  <c r="E82" i="3" s="1"/>
  <c r="Y82" i="3"/>
  <c r="Z82" i="3"/>
  <c r="X83" i="3"/>
  <c r="AB83" i="3" s="1"/>
  <c r="AA83" i="3" s="1"/>
  <c r="E83" i="3" s="1"/>
  <c r="Y83" i="3"/>
  <c r="Z83" i="3"/>
  <c r="X84" i="3"/>
  <c r="AB84" i="3" s="1"/>
  <c r="AA84" i="3" s="1"/>
  <c r="E84" i="3" s="1"/>
  <c r="Y84" i="3"/>
  <c r="Z84" i="3"/>
  <c r="X85" i="3"/>
  <c r="AB85" i="3" s="1"/>
  <c r="AA85" i="3" s="1"/>
  <c r="E85" i="3" s="1"/>
  <c r="Y85" i="3"/>
  <c r="Z85" i="3"/>
  <c r="X86" i="3"/>
  <c r="Y86" i="3"/>
  <c r="Z86" i="3"/>
  <c r="AB86" i="3"/>
  <c r="AA86" i="3" s="1"/>
  <c r="E86" i="3" s="1"/>
  <c r="X87" i="3"/>
  <c r="AB87" i="3" s="1"/>
  <c r="AA87" i="3" s="1"/>
  <c r="E87" i="3" s="1"/>
  <c r="Y87" i="3"/>
  <c r="Z87" i="3"/>
  <c r="X88" i="3"/>
  <c r="AB88" i="3" s="1"/>
  <c r="AA88" i="3" s="1"/>
  <c r="E88" i="3" s="1"/>
  <c r="Y88" i="3"/>
  <c r="Z88" i="3"/>
  <c r="X89" i="3"/>
  <c r="AB89" i="3" s="1"/>
  <c r="AA89" i="3" s="1"/>
  <c r="E89" i="3" s="1"/>
  <c r="Y89" i="3"/>
  <c r="Z89" i="3"/>
  <c r="X90" i="3"/>
  <c r="AB90" i="3" s="1"/>
  <c r="AA90" i="3" s="1"/>
  <c r="E90" i="3" s="1"/>
  <c r="Y90" i="3"/>
  <c r="Z90" i="3"/>
  <c r="X91" i="3"/>
  <c r="AB91" i="3" s="1"/>
  <c r="AA91" i="3" s="1"/>
  <c r="E91" i="3" s="1"/>
  <c r="Y91" i="3"/>
  <c r="Z91" i="3"/>
  <c r="X92" i="3"/>
  <c r="AB92" i="3" s="1"/>
  <c r="AA92" i="3" s="1"/>
  <c r="E92" i="3" s="1"/>
  <c r="Y92" i="3"/>
  <c r="Z92" i="3"/>
  <c r="X93" i="3"/>
  <c r="AB93" i="3" s="1"/>
  <c r="AA93" i="3" s="1"/>
  <c r="E93" i="3" s="1"/>
  <c r="Y93" i="3"/>
  <c r="Z93" i="3"/>
  <c r="X94" i="3"/>
  <c r="AB94" i="3" s="1"/>
  <c r="AA94" i="3" s="1"/>
  <c r="E94" i="3" s="1"/>
  <c r="Y94" i="3"/>
  <c r="Z94" i="3"/>
  <c r="X95" i="3"/>
  <c r="AB95" i="3" s="1"/>
  <c r="AA95" i="3" s="1"/>
  <c r="E95" i="3" s="1"/>
  <c r="Y95" i="3"/>
  <c r="Z95" i="3"/>
  <c r="X96" i="3"/>
  <c r="AB96" i="3" s="1"/>
  <c r="AA96" i="3" s="1"/>
  <c r="E96" i="3" s="1"/>
  <c r="Y96" i="3"/>
  <c r="Z96" i="3"/>
  <c r="X97" i="3"/>
  <c r="AB97" i="3" s="1"/>
  <c r="AA97" i="3" s="1"/>
  <c r="E97" i="3" s="1"/>
  <c r="Y97" i="3"/>
  <c r="Z97" i="3"/>
  <c r="X98" i="3"/>
  <c r="AB98" i="3" s="1"/>
  <c r="AA98" i="3" s="1"/>
  <c r="E98" i="3" s="1"/>
  <c r="Y98" i="3"/>
  <c r="Z98" i="3"/>
  <c r="X99" i="3"/>
  <c r="AB99" i="3" s="1"/>
  <c r="AA99" i="3" s="1"/>
  <c r="E99" i="3" s="1"/>
  <c r="Y99" i="3"/>
  <c r="Z99" i="3"/>
  <c r="X100" i="3"/>
  <c r="AB100" i="3" s="1"/>
  <c r="AA100" i="3" s="1"/>
  <c r="E100" i="3" s="1"/>
  <c r="Y100" i="3"/>
  <c r="Z100" i="3"/>
  <c r="X101" i="3"/>
  <c r="AB101" i="3" s="1"/>
  <c r="AA101" i="3" s="1"/>
  <c r="E101" i="3" s="1"/>
  <c r="Y101" i="3"/>
  <c r="Z101" i="3"/>
  <c r="X102" i="3"/>
  <c r="AB102" i="3" s="1"/>
  <c r="AA102" i="3" s="1"/>
  <c r="E102" i="3" s="1"/>
  <c r="Y102" i="3"/>
  <c r="Z102" i="3"/>
  <c r="A103" i="3"/>
  <c r="B103" i="3"/>
  <c r="C103" i="3"/>
  <c r="D103" i="3"/>
  <c r="X103" i="3"/>
  <c r="AB103" i="3" s="1"/>
  <c r="AA103" i="3" s="1"/>
  <c r="E103" i="3" s="1"/>
  <c r="Y103" i="3"/>
  <c r="Z103" i="3"/>
  <c r="A104" i="3"/>
  <c r="B104" i="3"/>
  <c r="C104" i="3"/>
  <c r="D104" i="3"/>
  <c r="X104" i="3"/>
  <c r="AB104" i="3" s="1"/>
  <c r="AA104" i="3" s="1"/>
  <c r="E104" i="3" s="1"/>
  <c r="Y104" i="3"/>
  <c r="Z104" i="3"/>
  <c r="A105" i="3"/>
  <c r="B105" i="3"/>
  <c r="C105" i="3"/>
  <c r="D105" i="3"/>
  <c r="X105" i="3"/>
  <c r="AB105" i="3" s="1"/>
  <c r="AA105" i="3" s="1"/>
  <c r="E105" i="3" s="1"/>
  <c r="Y105" i="3"/>
  <c r="Z105" i="3"/>
  <c r="A106" i="3"/>
  <c r="B106" i="3"/>
  <c r="C106" i="3"/>
  <c r="D106" i="3"/>
  <c r="X106" i="3"/>
  <c r="AB106" i="3" s="1"/>
  <c r="AA106" i="3" s="1"/>
  <c r="E106" i="3" s="1"/>
  <c r="Y106" i="3"/>
  <c r="Z106" i="3"/>
  <c r="A107" i="3"/>
  <c r="B107" i="3"/>
  <c r="C107" i="3"/>
  <c r="D107" i="3"/>
  <c r="X107" i="3"/>
  <c r="AB107" i="3" s="1"/>
  <c r="AA107" i="3" s="1"/>
  <c r="E107" i="3" s="1"/>
  <c r="Y107" i="3"/>
  <c r="Z107" i="3"/>
  <c r="A108" i="3"/>
  <c r="B108" i="3"/>
  <c r="C108" i="3"/>
  <c r="D108" i="3"/>
  <c r="X108" i="3"/>
  <c r="AB108" i="3" s="1"/>
  <c r="AA108" i="3" s="1"/>
  <c r="E108" i="3" s="1"/>
  <c r="Y108" i="3"/>
  <c r="Z108" i="3"/>
  <c r="A109" i="3"/>
  <c r="B109" i="3"/>
  <c r="C109" i="3"/>
  <c r="D109" i="3"/>
  <c r="X109" i="3"/>
  <c r="AB109" i="3" s="1"/>
  <c r="AA109" i="3" s="1"/>
  <c r="E109" i="3" s="1"/>
  <c r="Y109" i="3"/>
  <c r="Z109" i="3"/>
  <c r="A110" i="3"/>
  <c r="B110" i="3"/>
  <c r="C110" i="3"/>
  <c r="D110" i="3"/>
  <c r="X110" i="3"/>
  <c r="Y110" i="3"/>
  <c r="Z110" i="3"/>
  <c r="AB110" i="3"/>
  <c r="AA110" i="3" s="1"/>
  <c r="E110" i="3" s="1"/>
  <c r="AO11" i="3"/>
  <c r="AB47" i="3" l="1"/>
  <c r="AA47" i="3" s="1"/>
  <c r="AB39" i="3"/>
  <c r="AA39" i="3" s="1"/>
  <c r="AB73" i="3"/>
  <c r="AA73" i="3" s="1"/>
  <c r="AB74" i="3"/>
  <c r="AA74" i="3" s="1"/>
  <c r="AB75" i="3"/>
  <c r="AA75" i="3" s="1"/>
  <c r="AB76" i="3"/>
  <c r="AA76" i="3" s="1"/>
  <c r="AB77" i="3"/>
  <c r="AA77" i="3" s="1"/>
  <c r="AB40" i="3"/>
  <c r="AA40" i="3" s="1"/>
  <c r="AB41" i="3"/>
  <c r="AA41" i="3" s="1"/>
  <c r="AB57" i="3"/>
  <c r="AA57" i="3" s="1"/>
  <c r="AB54" i="3"/>
  <c r="AA54" i="3" s="1"/>
  <c r="AB55" i="3"/>
  <c r="AA55" i="3" s="1"/>
  <c r="AB49" i="3"/>
  <c r="AA49" i="3" s="1"/>
  <c r="AB43" i="3"/>
  <c r="AA43" i="3" s="1"/>
  <c r="B10" i="2"/>
  <c r="B38" i="4" l="1"/>
  <c r="O38" i="4" s="1"/>
  <c r="B37" i="4"/>
  <c r="O37" i="4" s="1"/>
  <c r="B29" i="4"/>
  <c r="O29" i="4" s="1"/>
  <c r="B22" i="4"/>
  <c r="O22" i="4" s="1"/>
  <c r="B21" i="4"/>
  <c r="O21" i="4" s="1"/>
  <c r="L43" i="4"/>
  <c r="L42" i="4"/>
  <c r="L41" i="4"/>
  <c r="L40" i="4"/>
  <c r="L39" i="4"/>
  <c r="L38" i="4"/>
  <c r="L37" i="4"/>
  <c r="L36" i="4"/>
  <c r="L35" i="4"/>
  <c r="L34" i="4"/>
  <c r="L33" i="4"/>
  <c r="L32" i="4"/>
  <c r="L31" i="4"/>
  <c r="L30" i="4"/>
  <c r="L29" i="4"/>
  <c r="L28" i="4"/>
  <c r="L27" i="4"/>
  <c r="L26" i="4"/>
  <c r="L25" i="4"/>
  <c r="L24" i="4"/>
  <c r="L23" i="4"/>
  <c r="L22" i="4"/>
  <c r="L21" i="4"/>
  <c r="L20" i="4"/>
  <c r="L18" i="4"/>
  <c r="B43" i="4"/>
  <c r="O43" i="4" s="1"/>
  <c r="B42" i="4"/>
  <c r="O42" i="4" s="1"/>
  <c r="B41" i="4"/>
  <c r="O41" i="4" s="1"/>
  <c r="B40" i="4"/>
  <c r="O40" i="4" s="1"/>
  <c r="B39" i="4"/>
  <c r="O39" i="4" s="1"/>
  <c r="B36" i="4"/>
  <c r="O36" i="4" s="1"/>
  <c r="B35" i="4"/>
  <c r="B34" i="4"/>
  <c r="O34" i="4" s="1"/>
  <c r="B32" i="4"/>
  <c r="O32" i="4" s="1"/>
  <c r="B31" i="4"/>
  <c r="O31" i="4" s="1"/>
  <c r="B30" i="4"/>
  <c r="B28" i="4"/>
  <c r="O28" i="4" s="1"/>
  <c r="B27" i="4"/>
  <c r="O27" i="4" s="1"/>
  <c r="B26" i="4"/>
  <c r="O26" i="4" s="1"/>
  <c r="B25" i="4"/>
  <c r="O25" i="4" s="1"/>
  <c r="B24" i="4"/>
  <c r="O24" i="4" s="1"/>
  <c r="B23" i="4"/>
  <c r="O23" i="4" s="1"/>
  <c r="B20" i="4"/>
  <c r="O20" i="4" s="1"/>
  <c r="B19" i="4"/>
  <c r="O19" i="4" s="1"/>
  <c r="B18" i="4"/>
  <c r="O18" i="4" s="1"/>
  <c r="B11" i="3"/>
  <c r="O17" i="4" s="1"/>
  <c r="Z37" i="3"/>
  <c r="Y37" i="3"/>
  <c r="X37" i="3"/>
  <c r="AB37" i="3" s="1"/>
  <c r="AA37" i="3" s="1"/>
  <c r="Z36" i="3"/>
  <c r="Y36" i="3"/>
  <c r="X36" i="3"/>
  <c r="AB36" i="3" s="1"/>
  <c r="AA36" i="3" s="1"/>
  <c r="Z35" i="3"/>
  <c r="Y35" i="3"/>
  <c r="X35" i="3"/>
  <c r="Z34" i="3"/>
  <c r="Y34" i="3"/>
  <c r="X34" i="3"/>
  <c r="Z33" i="3"/>
  <c r="Y33" i="3"/>
  <c r="X33" i="3"/>
  <c r="Z32" i="3"/>
  <c r="Y32" i="3"/>
  <c r="X32" i="3"/>
  <c r="Z31" i="3"/>
  <c r="Y31" i="3"/>
  <c r="X31" i="3"/>
  <c r="Z30" i="3"/>
  <c r="Y30" i="3"/>
  <c r="X30" i="3"/>
  <c r="Z29" i="3"/>
  <c r="Y29" i="3"/>
  <c r="X29" i="3"/>
  <c r="Z28" i="3"/>
  <c r="Y28" i="3"/>
  <c r="X28" i="3"/>
  <c r="Z27" i="3"/>
  <c r="Y27" i="3"/>
  <c r="X27" i="3"/>
  <c r="Z26" i="3"/>
  <c r="Y26" i="3"/>
  <c r="X26" i="3"/>
  <c r="Z25" i="3"/>
  <c r="Y25" i="3"/>
  <c r="X25" i="3"/>
  <c r="Z24" i="3"/>
  <c r="Y24" i="3"/>
  <c r="X24" i="3"/>
  <c r="Z23" i="3"/>
  <c r="Y23" i="3"/>
  <c r="X23" i="3"/>
  <c r="Z22" i="3"/>
  <c r="Y22" i="3"/>
  <c r="X22" i="3"/>
  <c r="Z21" i="3"/>
  <c r="Y21" i="3"/>
  <c r="X21" i="3"/>
  <c r="AB21" i="3" s="1"/>
  <c r="AA21" i="3" s="1"/>
  <c r="Z20" i="3"/>
  <c r="Y20" i="3"/>
  <c r="X20" i="3"/>
  <c r="Z19" i="3"/>
  <c r="Y19" i="3"/>
  <c r="X19" i="3"/>
  <c r="Z18" i="3"/>
  <c r="Y18" i="3"/>
  <c r="X18" i="3"/>
  <c r="Z17" i="3"/>
  <c r="Y17" i="3"/>
  <c r="X17" i="3"/>
  <c r="Z16" i="3"/>
  <c r="Y16" i="3"/>
  <c r="X16" i="3"/>
  <c r="Z15" i="3"/>
  <c r="Y15" i="3"/>
  <c r="X15" i="3"/>
  <c r="AB15" i="3" s="1"/>
  <c r="AA15" i="3" s="1"/>
  <c r="Z14" i="3"/>
  <c r="Y14" i="3"/>
  <c r="X14" i="3"/>
  <c r="AB14" i="3" s="1"/>
  <c r="AA14" i="3" s="1"/>
  <c r="Z13" i="3"/>
  <c r="Y13" i="3"/>
  <c r="X13" i="3"/>
  <c r="Z12" i="3"/>
  <c r="Y12" i="3"/>
  <c r="X12" i="3"/>
  <c r="Z11" i="3"/>
  <c r="Y11" i="3"/>
  <c r="X11" i="3"/>
  <c r="G18" i="1"/>
  <c r="H18" i="1"/>
  <c r="C12" i="8"/>
  <c r="BI7" i="8"/>
  <c r="BH7" i="8"/>
  <c r="BG7" i="8"/>
  <c r="BF7" i="8"/>
  <c r="BE7" i="8"/>
  <c r="BD7" i="8"/>
  <c r="BC7" i="8"/>
  <c r="BB7" i="8"/>
  <c r="BA7" i="8"/>
  <c r="AZ7" i="8"/>
  <c r="AY7" i="8"/>
  <c r="AX7" i="8"/>
  <c r="AW7" i="8"/>
  <c r="AV7" i="8"/>
  <c r="AU7" i="8"/>
  <c r="AT7" i="8"/>
  <c r="AS7" i="8"/>
  <c r="AR7" i="8"/>
  <c r="AQ7" i="8"/>
  <c r="AP7" i="8"/>
  <c r="AO7" i="8"/>
  <c r="AN7" i="8"/>
  <c r="AM7" i="8"/>
  <c r="AL7" i="8"/>
  <c r="AK7" i="8"/>
  <c r="AJ7" i="8"/>
  <c r="AI7" i="8"/>
  <c r="AH7" i="8"/>
  <c r="AG7" i="8"/>
  <c r="AF7" i="8"/>
  <c r="AE7" i="8"/>
  <c r="AD7" i="8"/>
  <c r="AC7" i="8"/>
  <c r="AB7" i="8"/>
  <c r="AA7" i="8"/>
  <c r="Z7" i="8"/>
  <c r="Y7" i="8"/>
  <c r="X7" i="8"/>
  <c r="W7" i="8"/>
  <c r="V7" i="8"/>
  <c r="U7" i="8"/>
  <c r="T7" i="8"/>
  <c r="S7" i="8"/>
  <c r="R7" i="8"/>
  <c r="Q7" i="8"/>
  <c r="P7" i="8"/>
  <c r="O7" i="8"/>
  <c r="N7" i="8"/>
  <c r="M7" i="8"/>
  <c r="L7" i="8"/>
  <c r="K7" i="8"/>
  <c r="J7" i="8"/>
  <c r="I7" i="8"/>
  <c r="C7" i="8"/>
  <c r="D7" i="8"/>
  <c r="E7" i="8"/>
  <c r="F7" i="8"/>
  <c r="G7" i="8"/>
  <c r="H7" i="8"/>
  <c r="B4" i="8"/>
  <c r="S15" i="7"/>
  <c r="T15" i="7"/>
  <c r="S16" i="7"/>
  <c r="T16" i="7"/>
  <c r="S17" i="7"/>
  <c r="S18" i="7"/>
  <c r="T18" i="7"/>
  <c r="S19" i="7"/>
  <c r="T19" i="7"/>
  <c r="S20" i="7"/>
  <c r="T20" i="7"/>
  <c r="S21" i="7"/>
  <c r="T21" i="7"/>
  <c r="S22" i="7"/>
  <c r="T22" i="7"/>
  <c r="S23" i="7"/>
  <c r="T23" i="7"/>
  <c r="S24" i="7"/>
  <c r="T24" i="7"/>
  <c r="S25" i="7"/>
  <c r="T25" i="7"/>
  <c r="S26" i="7"/>
  <c r="T26" i="7"/>
  <c r="S27" i="7"/>
  <c r="T27" i="7"/>
  <c r="S28" i="7"/>
  <c r="T28" i="7"/>
  <c r="S29" i="7"/>
  <c r="T29" i="7"/>
  <c r="S30" i="7"/>
  <c r="T30" i="7"/>
  <c r="S31" i="7"/>
  <c r="T31" i="7"/>
  <c r="S32" i="7"/>
  <c r="T32" i="7"/>
  <c r="S33" i="7"/>
  <c r="T33" i="7"/>
  <c r="S34" i="7"/>
  <c r="T34" i="7"/>
  <c r="S35" i="7"/>
  <c r="T35" i="7"/>
  <c r="S36" i="7"/>
  <c r="T36" i="7"/>
  <c r="S37" i="7"/>
  <c r="T37" i="7"/>
  <c r="S38" i="7"/>
  <c r="T38" i="7"/>
  <c r="S39" i="7"/>
  <c r="T39" i="7"/>
  <c r="S40" i="7"/>
  <c r="T40" i="7"/>
  <c r="AC15" i="7"/>
  <c r="AC16" i="7"/>
  <c r="AC17" i="7"/>
  <c r="AB18" i="7"/>
  <c r="AC19" i="7"/>
  <c r="AB20" i="7"/>
  <c r="AC21" i="7"/>
  <c r="AC22" i="7"/>
  <c r="AC23" i="7"/>
  <c r="AC24" i="7"/>
  <c r="AC25" i="7"/>
  <c r="AC26" i="7"/>
  <c r="AB27" i="7"/>
  <c r="AC28" i="7"/>
  <c r="AB29" i="7"/>
  <c r="AB30" i="7"/>
  <c r="AC31" i="7"/>
  <c r="AC32" i="7"/>
  <c r="AB33" i="7"/>
  <c r="AC34" i="7"/>
  <c r="AC35" i="7"/>
  <c r="AB36" i="7"/>
  <c r="AC37" i="7"/>
  <c r="AC38" i="7"/>
  <c r="AC39" i="7"/>
  <c r="AC40" i="7"/>
  <c r="AB14" i="7"/>
  <c r="A18" i="4"/>
  <c r="C18" i="4"/>
  <c r="D18" i="4"/>
  <c r="C19" i="4"/>
  <c r="D19" i="4"/>
  <c r="A20" i="4"/>
  <c r="C20" i="4"/>
  <c r="D20" i="4"/>
  <c r="A21" i="4"/>
  <c r="C21" i="4"/>
  <c r="D21" i="4"/>
  <c r="A22" i="4"/>
  <c r="C22" i="4"/>
  <c r="D22" i="4"/>
  <c r="A23" i="4"/>
  <c r="C23" i="4"/>
  <c r="D23" i="4"/>
  <c r="A24" i="4"/>
  <c r="C24" i="4"/>
  <c r="D24" i="4"/>
  <c r="A25" i="4"/>
  <c r="C25" i="4"/>
  <c r="D25" i="4"/>
  <c r="A26" i="4"/>
  <c r="C26" i="4"/>
  <c r="D26" i="4"/>
  <c r="A27" i="4"/>
  <c r="C27" i="4"/>
  <c r="D27" i="4"/>
  <c r="A28" i="4"/>
  <c r="C28" i="4"/>
  <c r="D28" i="4"/>
  <c r="A29" i="4"/>
  <c r="C29" i="4"/>
  <c r="D29" i="4"/>
  <c r="A30" i="4"/>
  <c r="C30" i="4"/>
  <c r="D30" i="4"/>
  <c r="A31" i="4"/>
  <c r="C31" i="4"/>
  <c r="D31" i="4"/>
  <c r="A32" i="4"/>
  <c r="C32" i="4"/>
  <c r="D32" i="4"/>
  <c r="A33" i="4"/>
  <c r="B33" i="4"/>
  <c r="O33" i="4" s="1"/>
  <c r="C33" i="4"/>
  <c r="D33" i="4"/>
  <c r="A34" i="4"/>
  <c r="C34" i="4"/>
  <c r="D34" i="4"/>
  <c r="A35" i="4"/>
  <c r="C35" i="4"/>
  <c r="D35" i="4"/>
  <c r="A36" i="4"/>
  <c r="C36" i="4"/>
  <c r="D36" i="4"/>
  <c r="A37" i="4"/>
  <c r="C37" i="4"/>
  <c r="D37" i="4"/>
  <c r="A38" i="4"/>
  <c r="C38" i="4"/>
  <c r="D38" i="4"/>
  <c r="A39" i="4"/>
  <c r="C39" i="4"/>
  <c r="D39" i="4"/>
  <c r="A40" i="4"/>
  <c r="C40" i="4"/>
  <c r="D40" i="4"/>
  <c r="A41" i="4"/>
  <c r="C41" i="4"/>
  <c r="D41" i="4"/>
  <c r="A42" i="4"/>
  <c r="C42" i="4"/>
  <c r="D42" i="4"/>
  <c r="A43" i="4"/>
  <c r="C43" i="4"/>
  <c r="D43" i="4"/>
  <c r="I17" i="4"/>
  <c r="D17" i="4"/>
  <c r="A17" i="4"/>
  <c r="D11" i="3"/>
  <c r="C11" i="3"/>
  <c r="A11" i="3"/>
  <c r="B7" i="3"/>
  <c r="CP18" i="1"/>
  <c r="CM18" i="1"/>
  <c r="CK18" i="1"/>
  <c r="CB18" i="1"/>
  <c r="CA18" i="1"/>
  <c r="BZ18" i="1"/>
  <c r="BR18" i="1"/>
  <c r="BS18" i="1" s="1"/>
  <c r="BP18" i="1"/>
  <c r="BM18" i="1"/>
  <c r="BE18" i="1"/>
  <c r="BC18" i="1"/>
  <c r="BA18" i="1"/>
  <c r="AU18" i="1"/>
  <c r="AP18" i="1"/>
  <c r="AN18" i="1"/>
  <c r="AM18" i="1"/>
  <c r="T18" i="1"/>
  <c r="S18" i="1"/>
  <c r="R18" i="1"/>
  <c r="Q18" i="1"/>
  <c r="O18" i="1"/>
  <c r="N18" i="1"/>
  <c r="M18" i="1"/>
  <c r="L18" i="1"/>
  <c r="K18" i="1"/>
  <c r="J18" i="1"/>
  <c r="I18" i="1"/>
  <c r="AZ13" i="7"/>
  <c r="BB97" i="7"/>
  <c r="BB98" i="7"/>
  <c r="BB99" i="7"/>
  <c r="BB100" i="7"/>
  <c r="BB101" i="7"/>
  <c r="BB102" i="7"/>
  <c r="BB103" i="7"/>
  <c r="BB104" i="7"/>
  <c r="BB105" i="7"/>
  <c r="BB106" i="7"/>
  <c r="BB107" i="7"/>
  <c r="AD42" i="7"/>
  <c r="AD41" i="7"/>
  <c r="BB96" i="7"/>
  <c r="BB95" i="7"/>
  <c r="BB94" i="7"/>
  <c r="BB93" i="7"/>
  <c r="BB92" i="7"/>
  <c r="BB91" i="7"/>
  <c r="BB90" i="7"/>
  <c r="BB89" i="7"/>
  <c r="BB88" i="7"/>
  <c r="BB87" i="7"/>
  <c r="BB86" i="7"/>
  <c r="BB85" i="7"/>
  <c r="BB84" i="7"/>
  <c r="BB83" i="7"/>
  <c r="BB82" i="7"/>
  <c r="BB81" i="7"/>
  <c r="BB80" i="7"/>
  <c r="BB79" i="7"/>
  <c r="BB78" i="7"/>
  <c r="BB77" i="7"/>
  <c r="BB76" i="7"/>
  <c r="BB75" i="7"/>
  <c r="BB74" i="7"/>
  <c r="BB73" i="7"/>
  <c r="BB72" i="7"/>
  <c r="BB71" i="7"/>
  <c r="BB70" i="7"/>
  <c r="BB69" i="7"/>
  <c r="BB68" i="7"/>
  <c r="BB67" i="7"/>
  <c r="BB66" i="7"/>
  <c r="BB65" i="7"/>
  <c r="BB64" i="7"/>
  <c r="BB63" i="7"/>
  <c r="BB62" i="7"/>
  <c r="BB61" i="7"/>
  <c r="BB60" i="7"/>
  <c r="BB59" i="7"/>
  <c r="BB58" i="7"/>
  <c r="BB57" i="7"/>
  <c r="BB56" i="7"/>
  <c r="BB55" i="7"/>
  <c r="BB54" i="7"/>
  <c r="BB53" i="7"/>
  <c r="BB52" i="7"/>
  <c r="BB51" i="7"/>
  <c r="BB50" i="7"/>
  <c r="BB49" i="7"/>
  <c r="BB48" i="7"/>
  <c r="BB47" i="7"/>
  <c r="BB46" i="7"/>
  <c r="BB45" i="7"/>
  <c r="BB44" i="7"/>
  <c r="BB43" i="7"/>
  <c r="BB42" i="7"/>
  <c r="BB41" i="7"/>
  <c r="BB40" i="7"/>
  <c r="BB39" i="7"/>
  <c r="BB38" i="7"/>
  <c r="BB37" i="7"/>
  <c r="BB36" i="7"/>
  <c r="BB35" i="7"/>
  <c r="BB34" i="7"/>
  <c r="BB33" i="7"/>
  <c r="BB32" i="7"/>
  <c r="BB31" i="7"/>
  <c r="BB30" i="7"/>
  <c r="BB29" i="7"/>
  <c r="BB28" i="7"/>
  <c r="BB27" i="7"/>
  <c r="BB26" i="7"/>
  <c r="BB25" i="7"/>
  <c r="BB24" i="7"/>
  <c r="BB23" i="7"/>
  <c r="BB22" i="7"/>
  <c r="BB21" i="7"/>
  <c r="BB20" i="7"/>
  <c r="BB19" i="7"/>
  <c r="BB18" i="7"/>
  <c r="BB17" i="7"/>
  <c r="BB16" i="7"/>
  <c r="BB15" i="7"/>
  <c r="BB14" i="7"/>
  <c r="BB13" i="7"/>
  <c r="T1" i="7"/>
  <c r="S1" i="7"/>
  <c r="O1" i="7"/>
  <c r="N1" i="7"/>
  <c r="M1" i="7"/>
  <c r="L1" i="7"/>
  <c r="K1" i="7"/>
  <c r="J1" i="7"/>
  <c r="I1" i="7"/>
  <c r="AN12" i="8"/>
  <c r="AM12" i="8"/>
  <c r="AL12" i="8"/>
  <c r="AK12" i="8"/>
  <c r="AJ12" i="8"/>
  <c r="AI12" i="8"/>
  <c r="AH12" i="8"/>
  <c r="AG12"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D12" i="8"/>
  <c r="BJ116" i="7"/>
  <c r="BI116" i="7"/>
  <c r="BH116" i="7"/>
  <c r="BG117" i="7"/>
  <c r="BF117" i="7"/>
  <c r="BE117" i="7"/>
  <c r="BD128" i="7"/>
  <c r="BC128" i="7"/>
  <c r="BB128" i="7"/>
  <c r="AV117" i="7"/>
  <c r="AU116" i="7"/>
  <c r="AT116" i="7"/>
  <c r="AS116" i="7"/>
  <c r="AR116" i="7"/>
  <c r="AQ116" i="7"/>
  <c r="AP116" i="7"/>
  <c r="AO116" i="7"/>
  <c r="AN116" i="7"/>
  <c r="AM116" i="7"/>
  <c r="AL116" i="7"/>
  <c r="AK116" i="7"/>
  <c r="AJ116" i="7"/>
  <c r="AI116" i="7"/>
  <c r="AH116" i="7"/>
  <c r="AG116" i="7"/>
  <c r="AF116" i="7"/>
  <c r="AE116" i="7"/>
  <c r="AD116" i="7"/>
  <c r="AC116" i="7"/>
  <c r="AB116" i="7"/>
  <c r="AA116" i="7"/>
  <c r="Z116" i="7"/>
  <c r="Y116" i="7"/>
  <c r="X116" i="7"/>
  <c r="W116" i="7"/>
  <c r="V116" i="7"/>
  <c r="U116" i="7"/>
  <c r="T116" i="7"/>
  <c r="S116" i="7"/>
  <c r="R116" i="7"/>
  <c r="Q116" i="7"/>
  <c r="P116" i="7"/>
  <c r="O116" i="7"/>
  <c r="N116" i="7"/>
  <c r="M116" i="7"/>
  <c r="L116" i="7"/>
  <c r="K116" i="7"/>
  <c r="J116" i="7"/>
  <c r="I116" i="7"/>
  <c r="H116" i="7"/>
  <c r="G116" i="7"/>
  <c r="F116" i="7"/>
  <c r="E116" i="7"/>
  <c r="D116" i="7"/>
  <c r="C116" i="7"/>
  <c r="B116" i="7"/>
  <c r="Z40" i="7"/>
  <c r="N40" i="7"/>
  <c r="Z39" i="7"/>
  <c r="N39" i="7"/>
  <c r="Z38" i="7"/>
  <c r="N38" i="7"/>
  <c r="Z37" i="7"/>
  <c r="N37" i="7"/>
  <c r="Z36" i="7"/>
  <c r="N36" i="7"/>
  <c r="Z35" i="7"/>
  <c r="N35" i="7"/>
  <c r="Z34" i="7"/>
  <c r="N34" i="7"/>
  <c r="Z33" i="7"/>
  <c r="N33" i="7"/>
  <c r="Z32" i="7"/>
  <c r="N32" i="7"/>
  <c r="Z31" i="7"/>
  <c r="Z30" i="7"/>
  <c r="N30" i="7"/>
  <c r="Z29" i="7"/>
  <c r="N29" i="7"/>
  <c r="Z28" i="7"/>
  <c r="Z27" i="7"/>
  <c r="N27" i="7"/>
  <c r="Z26" i="7"/>
  <c r="N26" i="7"/>
  <c r="Z25" i="7"/>
  <c r="N25" i="7"/>
  <c r="Z24" i="7"/>
  <c r="N24" i="7"/>
  <c r="Z23" i="7"/>
  <c r="N23" i="7"/>
  <c r="Z22" i="7"/>
  <c r="N22" i="7"/>
  <c r="Z21" i="7"/>
  <c r="N21" i="7"/>
  <c r="Z20" i="7"/>
  <c r="N20" i="7"/>
  <c r="Z19" i="7"/>
  <c r="N19" i="7"/>
  <c r="Z18" i="7"/>
  <c r="N18" i="7"/>
  <c r="Z17" i="7"/>
  <c r="N17" i="7"/>
  <c r="Z16" i="7"/>
  <c r="N16" i="7"/>
  <c r="Z15" i="7"/>
  <c r="N15" i="7"/>
  <c r="Y14" i="7"/>
  <c r="X14" i="7"/>
  <c r="B12" i="8"/>
  <c r="AC18" i="7"/>
  <c r="T17" i="7"/>
  <c r="AU43" i="4"/>
  <c r="AU42" i="4"/>
  <c r="AU41" i="4"/>
  <c r="AU40" i="4"/>
  <c r="AU39" i="4"/>
  <c r="AU38" i="4"/>
  <c r="AU37" i="4"/>
  <c r="AU36" i="4"/>
  <c r="AU35" i="4"/>
  <c r="AU34" i="4"/>
  <c r="AU33" i="4"/>
  <c r="AU32" i="4"/>
  <c r="AU31" i="4"/>
  <c r="AU30" i="4"/>
  <c r="AU29" i="4"/>
  <c r="AU28" i="4"/>
  <c r="AU27" i="4"/>
  <c r="AU26" i="4"/>
  <c r="M243" i="1"/>
  <c r="L243" i="1"/>
  <c r="AT30" i="4"/>
  <c r="AT31" i="4"/>
  <c r="AO8" i="3"/>
  <c r="AN8" i="3"/>
  <c r="AM8" i="3"/>
  <c r="AL8" i="3"/>
  <c r="AU25" i="4"/>
  <c r="AU24" i="4"/>
  <c r="AU23" i="4"/>
  <c r="AU22" i="4"/>
  <c r="AU21" i="4"/>
  <c r="AU20" i="4"/>
  <c r="AU19" i="4"/>
  <c r="AU18" i="4"/>
  <c r="AU17" i="4"/>
  <c r="Y58" i="5"/>
  <c r="U56" i="5"/>
  <c r="U52" i="5"/>
  <c r="U48" i="5"/>
  <c r="Y39" i="5"/>
  <c r="U37" i="5"/>
  <c r="M36" i="5"/>
  <c r="U33" i="5"/>
  <c r="M32" i="5"/>
  <c r="U29" i="5"/>
  <c r="U39" i="5" s="1"/>
  <c r="M28" i="5"/>
  <c r="B12" i="5"/>
  <c r="E11" i="5"/>
  <c r="AZ18" i="4"/>
  <c r="AF18" i="4"/>
  <c r="AZ17" i="4"/>
  <c r="AZ16" i="4"/>
  <c r="AH16" i="4"/>
  <c r="AH17" i="4" s="1"/>
  <c r="AG16" i="4"/>
  <c r="AG17" i="4"/>
  <c r="AF16" i="4"/>
  <c r="AF17" i="4" s="1"/>
  <c r="C6" i="4"/>
  <c r="AT39" i="4"/>
  <c r="AT26" i="4"/>
  <c r="AT38" i="4"/>
  <c r="AT27" i="4"/>
  <c r="AE10" i="3"/>
  <c r="AE11" i="3" s="1"/>
  <c r="AE12" i="3" s="1"/>
  <c r="AE13" i="3" s="1"/>
  <c r="AE14" i="3" s="1"/>
  <c r="AE15" i="3" s="1"/>
  <c r="AE16" i="3" s="1"/>
  <c r="AE17" i="3" s="1"/>
  <c r="AE18" i="3" s="1"/>
  <c r="AE19" i="3" s="1"/>
  <c r="AE20" i="3" s="1"/>
  <c r="AE21" i="3" s="1"/>
  <c r="AE22" i="3" s="1"/>
  <c r="AE23" i="3" s="1"/>
  <c r="AE24" i="3" s="1"/>
  <c r="AE25" i="3" s="1"/>
  <c r="AE26" i="3" s="1"/>
  <c r="AE27" i="3" s="1"/>
  <c r="AE28" i="3" s="1"/>
  <c r="AE29" i="3" s="1"/>
  <c r="AE30" i="3" s="1"/>
  <c r="AE31" i="3" s="1"/>
  <c r="AE32" i="3" s="1"/>
  <c r="AE33" i="3" s="1"/>
  <c r="AE34" i="3" s="1"/>
  <c r="AE35" i="3" s="1"/>
  <c r="AE36" i="3" s="1"/>
  <c r="AE37" i="3" s="1"/>
  <c r="AE38" i="3" s="1"/>
  <c r="AE39" i="3" s="1"/>
  <c r="AE40" i="3" s="1"/>
  <c r="AE41" i="3" s="1"/>
  <c r="AE42" i="3" s="1"/>
  <c r="AE43" i="3" s="1"/>
  <c r="AE44" i="3" s="1"/>
  <c r="AE45" i="3" s="1"/>
  <c r="AE46" i="3" s="1"/>
  <c r="AE47" i="3" s="1"/>
  <c r="AE48" i="3" s="1"/>
  <c r="AE49" i="3" s="1"/>
  <c r="AE50" i="3" s="1"/>
  <c r="AE51" i="3" s="1"/>
  <c r="AE52" i="3" s="1"/>
  <c r="AE53" i="3" s="1"/>
  <c r="AE54" i="3" s="1"/>
  <c r="AE55" i="3" s="1"/>
  <c r="AE56" i="3" s="1"/>
  <c r="AE57" i="3" s="1"/>
  <c r="AE58" i="3" s="1"/>
  <c r="AE59" i="3" s="1"/>
  <c r="AE60" i="3" s="1"/>
  <c r="AE61" i="3" s="1"/>
  <c r="AE62" i="3" s="1"/>
  <c r="AE63" i="3" s="1"/>
  <c r="AE64" i="3" s="1"/>
  <c r="AE65" i="3" s="1"/>
  <c r="AE66" i="3" s="1"/>
  <c r="AE67" i="3" s="1"/>
  <c r="AE68" i="3" s="1"/>
  <c r="AE69" i="3" s="1"/>
  <c r="AE70" i="3" s="1"/>
  <c r="AE71" i="3" s="1"/>
  <c r="AE72" i="3" s="1"/>
  <c r="AE73" i="3" s="1"/>
  <c r="AE74" i="3" s="1"/>
  <c r="AE75" i="3" s="1"/>
  <c r="AE76" i="3" s="1"/>
  <c r="AE77" i="3" s="1"/>
  <c r="AE78" i="3" s="1"/>
  <c r="AE79" i="3" s="1"/>
  <c r="AE80" i="3" s="1"/>
  <c r="AE81" i="3" s="1"/>
  <c r="AE82" i="3" s="1"/>
  <c r="AE83" i="3" s="1"/>
  <c r="AE84" i="3" s="1"/>
  <c r="AE85" i="3" s="1"/>
  <c r="AE86" i="3" s="1"/>
  <c r="AE87" i="3" s="1"/>
  <c r="AE88" i="3" s="1"/>
  <c r="AE89" i="3" s="1"/>
  <c r="AE90" i="3" s="1"/>
  <c r="AE91" i="3" s="1"/>
  <c r="AE92" i="3" s="1"/>
  <c r="AE93" i="3" s="1"/>
  <c r="AE94" i="3" s="1"/>
  <c r="AE95" i="3" s="1"/>
  <c r="AE96" i="3" s="1"/>
  <c r="AE97" i="3" s="1"/>
  <c r="AE98" i="3" s="1"/>
  <c r="AE99" i="3" s="1"/>
  <c r="AE100" i="3" s="1"/>
  <c r="AE101" i="3" s="1"/>
  <c r="AE102" i="3" s="1"/>
  <c r="AE103" i="3" s="1"/>
  <c r="AE104" i="3" s="1"/>
  <c r="AE105" i="3" s="1"/>
  <c r="AE106" i="3" s="1"/>
  <c r="AE107" i="3" s="1"/>
  <c r="AE108" i="3" s="1"/>
  <c r="AE109" i="3" s="1"/>
  <c r="AE110" i="3" s="1"/>
  <c r="AD10" i="3"/>
  <c r="AD11" i="3" s="1"/>
  <c r="AD12" i="3" s="1"/>
  <c r="AD13" i="3" s="1"/>
  <c r="AD14" i="3" s="1"/>
  <c r="AD15" i="3" s="1"/>
  <c r="AD16" i="3" s="1"/>
  <c r="AD17" i="3" s="1"/>
  <c r="AD18" i="3" s="1"/>
  <c r="AD19" i="3" s="1"/>
  <c r="AD20" i="3" s="1"/>
  <c r="AD21" i="3" s="1"/>
  <c r="AD22" i="3" s="1"/>
  <c r="AD23" i="3" s="1"/>
  <c r="AD24" i="3" s="1"/>
  <c r="AD25" i="3" s="1"/>
  <c r="AD26" i="3" s="1"/>
  <c r="AD27" i="3" s="1"/>
  <c r="AD28" i="3" s="1"/>
  <c r="AD29" i="3" s="1"/>
  <c r="AD30" i="3" s="1"/>
  <c r="AD31" i="3" s="1"/>
  <c r="AD32" i="3" s="1"/>
  <c r="AD33" i="3" s="1"/>
  <c r="AD34" i="3" s="1"/>
  <c r="AD35" i="3" s="1"/>
  <c r="AD36" i="3" s="1"/>
  <c r="AD37" i="3" s="1"/>
  <c r="AD38" i="3" s="1"/>
  <c r="AD39" i="3" s="1"/>
  <c r="AD40" i="3" s="1"/>
  <c r="AD41" i="3" s="1"/>
  <c r="AD42" i="3" s="1"/>
  <c r="AD43" i="3" s="1"/>
  <c r="AD44" i="3" s="1"/>
  <c r="AD45" i="3" s="1"/>
  <c r="AD46" i="3" s="1"/>
  <c r="AD47" i="3" s="1"/>
  <c r="AD48" i="3" s="1"/>
  <c r="AD49" i="3" s="1"/>
  <c r="AD50" i="3" s="1"/>
  <c r="AD51" i="3" s="1"/>
  <c r="AD52" i="3" s="1"/>
  <c r="AD53" i="3" s="1"/>
  <c r="AD54" i="3" s="1"/>
  <c r="AD55" i="3" s="1"/>
  <c r="AD56" i="3" s="1"/>
  <c r="AD57" i="3" s="1"/>
  <c r="AD58" i="3" s="1"/>
  <c r="AD59" i="3" s="1"/>
  <c r="AD60" i="3" s="1"/>
  <c r="AD61" i="3" s="1"/>
  <c r="AD62" i="3" s="1"/>
  <c r="AD63" i="3" s="1"/>
  <c r="AD64" i="3" s="1"/>
  <c r="AD65" i="3" s="1"/>
  <c r="AD66" i="3" s="1"/>
  <c r="AD67" i="3" s="1"/>
  <c r="AD68" i="3" s="1"/>
  <c r="AD69" i="3" s="1"/>
  <c r="AD70" i="3" s="1"/>
  <c r="AD71" i="3" s="1"/>
  <c r="AD72" i="3" s="1"/>
  <c r="AD73" i="3" s="1"/>
  <c r="AD74" i="3" s="1"/>
  <c r="AD75" i="3" s="1"/>
  <c r="AD76" i="3" s="1"/>
  <c r="AD77" i="3" s="1"/>
  <c r="AD78" i="3" s="1"/>
  <c r="AD79" i="3" s="1"/>
  <c r="AD80" i="3" s="1"/>
  <c r="AD81" i="3" s="1"/>
  <c r="AD82" i="3" s="1"/>
  <c r="AD83" i="3" s="1"/>
  <c r="AD84" i="3" s="1"/>
  <c r="AD85" i="3" s="1"/>
  <c r="AD86" i="3" s="1"/>
  <c r="AD87" i="3" s="1"/>
  <c r="AD88" i="3" s="1"/>
  <c r="AD89" i="3" s="1"/>
  <c r="AD90" i="3" s="1"/>
  <c r="AD91" i="3" s="1"/>
  <c r="AD92" i="3" s="1"/>
  <c r="AD93" i="3" s="1"/>
  <c r="AD94" i="3" s="1"/>
  <c r="AD95" i="3" s="1"/>
  <c r="AD96" i="3" s="1"/>
  <c r="AD97" i="3" s="1"/>
  <c r="AD98" i="3" s="1"/>
  <c r="AD99" i="3" s="1"/>
  <c r="AD100" i="3" s="1"/>
  <c r="AD101" i="3" s="1"/>
  <c r="AD102" i="3" s="1"/>
  <c r="AD103" i="3" s="1"/>
  <c r="AD104" i="3" s="1"/>
  <c r="AD105" i="3" s="1"/>
  <c r="AD106" i="3" s="1"/>
  <c r="AD107" i="3" s="1"/>
  <c r="AD108" i="3" s="1"/>
  <c r="AD109" i="3" s="1"/>
  <c r="AD110" i="3" s="1"/>
  <c r="AC10" i="3"/>
  <c r="AC11" i="3" s="1"/>
  <c r="AC12" i="3" s="1"/>
  <c r="AC13" i="3" s="1"/>
  <c r="AC14" i="3" s="1"/>
  <c r="AC15" i="3" s="1"/>
  <c r="AC16" i="3" s="1"/>
  <c r="AC17" i="3" s="1"/>
  <c r="AC18" i="3" s="1"/>
  <c r="AC19" i="3" s="1"/>
  <c r="AC20" i="3" s="1"/>
  <c r="AC21" i="3" s="1"/>
  <c r="AC22" i="3" s="1"/>
  <c r="AC23" i="3" s="1"/>
  <c r="AC24" i="3" s="1"/>
  <c r="AC25" i="3" s="1"/>
  <c r="AC26" i="3" s="1"/>
  <c r="AC27" i="3" s="1"/>
  <c r="AC28" i="3" s="1"/>
  <c r="AC29" i="3" s="1"/>
  <c r="AC30" i="3" s="1"/>
  <c r="AC31" i="3" s="1"/>
  <c r="AC32" i="3" s="1"/>
  <c r="AC33" i="3" s="1"/>
  <c r="AC34" i="3" s="1"/>
  <c r="AC35" i="3" s="1"/>
  <c r="AC36" i="3" s="1"/>
  <c r="AC37" i="3" s="1"/>
  <c r="AC38" i="3" s="1"/>
  <c r="AC39" i="3" s="1"/>
  <c r="AC40" i="3" s="1"/>
  <c r="AC41" i="3" s="1"/>
  <c r="AC42" i="3" s="1"/>
  <c r="AC43" i="3" s="1"/>
  <c r="AC44" i="3" s="1"/>
  <c r="AC45" i="3" s="1"/>
  <c r="AC46" i="3" s="1"/>
  <c r="AC47" i="3" s="1"/>
  <c r="AC48" i="3" s="1"/>
  <c r="AC49" i="3" s="1"/>
  <c r="AC50" i="3" s="1"/>
  <c r="AC51" i="3" s="1"/>
  <c r="AC52" i="3" s="1"/>
  <c r="AC53" i="3" s="1"/>
  <c r="AC54" i="3" s="1"/>
  <c r="AC55" i="3" s="1"/>
  <c r="AC56" i="3" s="1"/>
  <c r="AC57" i="3" s="1"/>
  <c r="AC58" i="3" s="1"/>
  <c r="AC59" i="3" s="1"/>
  <c r="AC60" i="3" s="1"/>
  <c r="AC61" i="3" s="1"/>
  <c r="AC62" i="3" s="1"/>
  <c r="AC63" i="3" s="1"/>
  <c r="AC64" i="3" s="1"/>
  <c r="AC65" i="3" s="1"/>
  <c r="AC66" i="3" s="1"/>
  <c r="AC67" i="3" s="1"/>
  <c r="AC68" i="3" s="1"/>
  <c r="AC69" i="3" s="1"/>
  <c r="AC70" i="3" s="1"/>
  <c r="AC71" i="3" s="1"/>
  <c r="AC72" i="3" s="1"/>
  <c r="AC73" i="3" s="1"/>
  <c r="AC74" i="3" s="1"/>
  <c r="AC75" i="3" s="1"/>
  <c r="AC76" i="3" s="1"/>
  <c r="AC77" i="3" s="1"/>
  <c r="AC78" i="3" s="1"/>
  <c r="AC79" i="3" s="1"/>
  <c r="AC80" i="3" s="1"/>
  <c r="AC81" i="3" s="1"/>
  <c r="AC82" i="3" s="1"/>
  <c r="AC83" i="3" s="1"/>
  <c r="AC84" i="3" s="1"/>
  <c r="AC85" i="3" s="1"/>
  <c r="AC86" i="3" s="1"/>
  <c r="AC87" i="3" s="1"/>
  <c r="AC88" i="3" s="1"/>
  <c r="AC89" i="3" s="1"/>
  <c r="AC90" i="3" s="1"/>
  <c r="AC91" i="3" s="1"/>
  <c r="AC92" i="3" s="1"/>
  <c r="AC93" i="3" s="1"/>
  <c r="AC94" i="3" s="1"/>
  <c r="AC95" i="3" s="1"/>
  <c r="AC96" i="3" s="1"/>
  <c r="AC97" i="3" s="1"/>
  <c r="AC98" i="3" s="1"/>
  <c r="AC99" i="3" s="1"/>
  <c r="AC100" i="3" s="1"/>
  <c r="AC101" i="3" s="1"/>
  <c r="AC102" i="3" s="1"/>
  <c r="AC103" i="3" s="1"/>
  <c r="AC104" i="3" s="1"/>
  <c r="AC105" i="3" s="1"/>
  <c r="AC106" i="3" s="1"/>
  <c r="AC107" i="3" s="1"/>
  <c r="AC108" i="3" s="1"/>
  <c r="AC109" i="3" s="1"/>
  <c r="AC110" i="3" s="1"/>
  <c r="AT22" i="4"/>
  <c r="AT23" i="4"/>
  <c r="AT19" i="4"/>
  <c r="AT18" i="4"/>
  <c r="AV18" i="4" s="1"/>
  <c r="Z14" i="7" l="1"/>
  <c r="H40" i="7"/>
  <c r="O40" i="7" s="1"/>
  <c r="P40" i="7" s="1"/>
  <c r="H31" i="7"/>
  <c r="O31" i="7" s="1"/>
  <c r="H34" i="7"/>
  <c r="O34" i="7" s="1"/>
  <c r="P34" i="7" s="1"/>
  <c r="AB15" i="7"/>
  <c r="AD15" i="7" s="1"/>
  <c r="E30" i="4"/>
  <c r="AA30" i="4" s="1"/>
  <c r="AE30" i="4" s="1"/>
  <c r="AD30" i="4" s="1"/>
  <c r="O30" i="4"/>
  <c r="E35" i="4"/>
  <c r="AA35" i="4" s="1"/>
  <c r="AE35" i="4" s="1"/>
  <c r="AD35" i="4" s="1"/>
  <c r="O35" i="4"/>
  <c r="O16" i="4" s="1"/>
  <c r="C5" i="4"/>
  <c r="W16" i="4"/>
  <c r="W15" i="4"/>
  <c r="H16" i="7"/>
  <c r="O16" i="7" s="1"/>
  <c r="P16" i="7" s="1"/>
  <c r="H19" i="7"/>
  <c r="O19" i="7" s="1"/>
  <c r="P19" i="7" s="1"/>
  <c r="H35" i="7"/>
  <c r="O35" i="7" s="1"/>
  <c r="P35" i="7" s="1"/>
  <c r="H20" i="7"/>
  <c r="O20" i="7" s="1"/>
  <c r="P20" i="7" s="1"/>
  <c r="H23" i="7"/>
  <c r="O23" i="7" s="1"/>
  <c r="P23" i="7" s="1"/>
  <c r="C36" i="5"/>
  <c r="C37" i="5" s="1"/>
  <c r="V37" i="5" s="1"/>
  <c r="AW27" i="4"/>
  <c r="AV27" i="4"/>
  <c r="AW19" i="4"/>
  <c r="AV19" i="4"/>
  <c r="AW26" i="4"/>
  <c r="AV26" i="4"/>
  <c r="P45" i="4"/>
  <c r="T45" i="4"/>
  <c r="S44" i="4"/>
  <c r="Q45" i="4"/>
  <c r="T44" i="4"/>
  <c r="R44" i="4"/>
  <c r="R45" i="4"/>
  <c r="P44" i="4"/>
  <c r="S45" i="4"/>
  <c r="Q44" i="4"/>
  <c r="AW22" i="4"/>
  <c r="AV22" i="4"/>
  <c r="AW23" i="4"/>
  <c r="AV23" i="4"/>
  <c r="AW39" i="4"/>
  <c r="AV39" i="4"/>
  <c r="AW31" i="4"/>
  <c r="AV31" i="4"/>
  <c r="AW38" i="4"/>
  <c r="AV38" i="4"/>
  <c r="AW30" i="4"/>
  <c r="AV30" i="4"/>
  <c r="H29" i="7"/>
  <c r="O29" i="7" s="1"/>
  <c r="P29" i="7" s="1"/>
  <c r="H39" i="7"/>
  <c r="O39" i="7" s="1"/>
  <c r="P39" i="7" s="1"/>
  <c r="H21" i="7"/>
  <c r="O21" i="7" s="1"/>
  <c r="P21" i="7" s="1"/>
  <c r="AB25" i="3"/>
  <c r="AA25" i="3" s="1"/>
  <c r="AB29" i="3"/>
  <c r="AA29" i="3" s="1"/>
  <c r="AB12" i="3"/>
  <c r="AA12" i="3" s="1"/>
  <c r="AB16" i="3"/>
  <c r="AA16" i="3" s="1"/>
  <c r="AB24" i="3"/>
  <c r="AA24" i="3" s="1"/>
  <c r="AB35" i="3"/>
  <c r="AA35" i="3" s="1"/>
  <c r="U58" i="5"/>
  <c r="AB17" i="7"/>
  <c r="AD17" i="7" s="1"/>
  <c r="R19" i="4"/>
  <c r="S19" i="4"/>
  <c r="M19" i="4"/>
  <c r="P19" i="4"/>
  <c r="Q19" i="4"/>
  <c r="P21" i="4"/>
  <c r="Q21" i="4"/>
  <c r="R21" i="4"/>
  <c r="S21" i="4"/>
  <c r="M21" i="4"/>
  <c r="T21" i="4"/>
  <c r="E20" i="4"/>
  <c r="F20" i="4" s="1"/>
  <c r="T20" i="4"/>
  <c r="P20" i="4"/>
  <c r="M20" i="4"/>
  <c r="R20" i="4"/>
  <c r="Q20" i="4"/>
  <c r="S20" i="4"/>
  <c r="E26" i="4"/>
  <c r="F26" i="4" s="1"/>
  <c r="P26" i="4"/>
  <c r="M26" i="4"/>
  <c r="Q26" i="4"/>
  <c r="R26" i="4"/>
  <c r="S26" i="4"/>
  <c r="T31" i="4"/>
  <c r="P31" i="4"/>
  <c r="Q31" i="4"/>
  <c r="R31" i="4"/>
  <c r="S31" i="4"/>
  <c r="M31" i="4"/>
  <c r="E41" i="4"/>
  <c r="F41" i="4" s="1"/>
  <c r="M41" i="4"/>
  <c r="T41" i="4"/>
  <c r="P41" i="4"/>
  <c r="Q41" i="4"/>
  <c r="R41" i="4"/>
  <c r="S41" i="4"/>
  <c r="E33" i="4"/>
  <c r="F33" i="4" s="1"/>
  <c r="M33" i="4"/>
  <c r="P33" i="4"/>
  <c r="Q33" i="4"/>
  <c r="R33" i="4"/>
  <c r="S33" i="4"/>
  <c r="M25" i="4"/>
  <c r="P25" i="4"/>
  <c r="R25" i="4"/>
  <c r="S25" i="4"/>
  <c r="Q25" i="4"/>
  <c r="T42" i="4"/>
  <c r="P42" i="4"/>
  <c r="M42" i="4"/>
  <c r="Q42" i="4"/>
  <c r="R42" i="4"/>
  <c r="S42" i="4"/>
  <c r="S22" i="4"/>
  <c r="T22" i="4"/>
  <c r="Q22" i="4"/>
  <c r="P22" i="4"/>
  <c r="R22" i="4"/>
  <c r="M22" i="4"/>
  <c r="E39" i="4"/>
  <c r="F39" i="4" s="1"/>
  <c r="P39" i="4"/>
  <c r="Q39" i="4"/>
  <c r="R39" i="4"/>
  <c r="M39" i="4"/>
  <c r="S39" i="4"/>
  <c r="P23" i="4"/>
  <c r="Q23" i="4"/>
  <c r="R23" i="4"/>
  <c r="S23" i="4"/>
  <c r="M23" i="4"/>
  <c r="E27" i="4"/>
  <c r="F27" i="4" s="1"/>
  <c r="R27" i="4"/>
  <c r="S27" i="4"/>
  <c r="M27" i="4"/>
  <c r="T27" i="4"/>
  <c r="P27" i="4"/>
  <c r="Q27" i="4"/>
  <c r="E32" i="4"/>
  <c r="F32" i="4" s="1"/>
  <c r="Q32" i="4"/>
  <c r="R32" i="4"/>
  <c r="S32" i="4"/>
  <c r="P32" i="4"/>
  <c r="M32" i="4"/>
  <c r="E43" i="4"/>
  <c r="AA43" i="4" s="1"/>
  <c r="AE43" i="4" s="1"/>
  <c r="AD43" i="4" s="1"/>
  <c r="R43" i="4"/>
  <c r="S43" i="4"/>
  <c r="T43" i="4"/>
  <c r="P43" i="4"/>
  <c r="Q43" i="4"/>
  <c r="E34" i="4"/>
  <c r="F34" i="4" s="1"/>
  <c r="P34" i="4"/>
  <c r="M34" i="4"/>
  <c r="Q34" i="4"/>
  <c r="R34" i="4"/>
  <c r="S34" i="4"/>
  <c r="E29" i="4"/>
  <c r="F29" i="4" s="1"/>
  <c r="P29" i="4"/>
  <c r="Q29" i="4"/>
  <c r="R29" i="4"/>
  <c r="S29" i="4"/>
  <c r="M29" i="4"/>
  <c r="E40" i="4"/>
  <c r="F40" i="4" s="1"/>
  <c r="Q40" i="4"/>
  <c r="R40" i="4"/>
  <c r="S40" i="4"/>
  <c r="P40" i="4"/>
  <c r="M40" i="4"/>
  <c r="P18" i="4"/>
  <c r="M18" i="4"/>
  <c r="Q18" i="4"/>
  <c r="R18" i="4"/>
  <c r="S18" i="4"/>
  <c r="E24" i="4"/>
  <c r="F24" i="4" s="1"/>
  <c r="Q24" i="4"/>
  <c r="R24" i="4"/>
  <c r="S24" i="4"/>
  <c r="P24" i="4"/>
  <c r="M24" i="4"/>
  <c r="E28" i="4"/>
  <c r="F28" i="4" s="1"/>
  <c r="R28" i="4"/>
  <c r="P28" i="4"/>
  <c r="M28" i="4"/>
  <c r="Q28" i="4"/>
  <c r="S28" i="4"/>
  <c r="R35" i="4"/>
  <c r="S35" i="4"/>
  <c r="M35" i="4"/>
  <c r="P35" i="4"/>
  <c r="Q35" i="4"/>
  <c r="P37" i="4"/>
  <c r="Q37" i="4"/>
  <c r="R37" i="4"/>
  <c r="S37" i="4"/>
  <c r="M37" i="4"/>
  <c r="S30" i="4"/>
  <c r="P30" i="4"/>
  <c r="T30" i="4"/>
  <c r="Q30" i="4"/>
  <c r="R30" i="4"/>
  <c r="M30" i="4"/>
  <c r="T36" i="4"/>
  <c r="R36" i="4"/>
  <c r="P36" i="4"/>
  <c r="M36" i="4"/>
  <c r="Q36" i="4"/>
  <c r="S36" i="4"/>
  <c r="S38" i="4"/>
  <c r="P38" i="4"/>
  <c r="T38" i="4"/>
  <c r="Q38" i="4"/>
  <c r="R38" i="4"/>
  <c r="M38" i="4"/>
  <c r="P17" i="4"/>
  <c r="Q17" i="4"/>
  <c r="R17" i="4"/>
  <c r="S351" i="5"/>
  <c r="H18" i="7"/>
  <c r="O18" i="7" s="1"/>
  <c r="P18" i="7" s="1"/>
  <c r="BF18" i="1"/>
  <c r="BD18" i="1"/>
  <c r="AC20" i="7"/>
  <c r="AD20" i="7" s="1"/>
  <c r="AC36" i="7"/>
  <c r="AD36" i="7" s="1"/>
  <c r="AW18" i="4"/>
  <c r="L19" i="4"/>
  <c r="L16" i="4"/>
  <c r="AB16" i="7"/>
  <c r="AD16" i="7" s="1"/>
  <c r="AB24" i="7"/>
  <c r="AD24" i="7" s="1"/>
  <c r="AB25" i="7"/>
  <c r="AD25" i="7" s="1"/>
  <c r="AC33" i="7"/>
  <c r="AD33" i="7" s="1"/>
  <c r="AT37" i="4"/>
  <c r="AV37" i="4" s="1"/>
  <c r="AT25" i="4"/>
  <c r="AT41" i="4"/>
  <c r="AT21" i="4"/>
  <c r="AB38" i="7"/>
  <c r="AD38" i="7" s="1"/>
  <c r="AB40" i="7"/>
  <c r="AD40" i="7" s="1"/>
  <c r="AB22" i="7"/>
  <c r="AD22" i="7" s="1"/>
  <c r="AC14" i="7"/>
  <c r="AD14" i="7" s="1"/>
  <c r="AT36" i="4"/>
  <c r="AB31" i="7"/>
  <c r="AD31" i="7" s="1"/>
  <c r="AB23" i="7"/>
  <c r="AD23" i="7" s="1"/>
  <c r="U32" i="7"/>
  <c r="AB32" i="7"/>
  <c r="AD32" i="7" s="1"/>
  <c r="U18" i="7"/>
  <c r="AB39" i="7"/>
  <c r="AD39" i="7" s="1"/>
  <c r="AB34" i="7"/>
  <c r="AD34" i="7" s="1"/>
  <c r="AB28" i="7"/>
  <c r="AD28" i="7" s="1"/>
  <c r="AB26" i="7"/>
  <c r="AD26" i="7" s="1"/>
  <c r="AB11" i="3"/>
  <c r="AA11" i="3" s="1"/>
  <c r="E11" i="3" s="1"/>
  <c r="T17" i="4" s="1"/>
  <c r="H17" i="7"/>
  <c r="O17" i="7" s="1"/>
  <c r="P17" i="7" s="1"/>
  <c r="H38" i="7"/>
  <c r="O38" i="7" s="1"/>
  <c r="P38" i="7" s="1"/>
  <c r="H36" i="7"/>
  <c r="O36" i="7" s="1"/>
  <c r="P36" i="7" s="1"/>
  <c r="H25" i="7"/>
  <c r="O25" i="7" s="1"/>
  <c r="P25" i="7" s="1"/>
  <c r="H37" i="7"/>
  <c r="O37" i="7" s="1"/>
  <c r="P37" i="7" s="1"/>
  <c r="H33" i="7"/>
  <c r="O33" i="7" s="1"/>
  <c r="P33" i="7" s="1"/>
  <c r="AT20" i="4"/>
  <c r="AT24" i="4"/>
  <c r="AT28" i="4"/>
  <c r="AV28" i="4" s="1"/>
  <c r="U21" i="7"/>
  <c r="AC29" i="7"/>
  <c r="AD29" i="7" s="1"/>
  <c r="U26" i="7"/>
  <c r="H22" i="7"/>
  <c r="O22" i="7" s="1"/>
  <c r="P22" i="7" s="1"/>
  <c r="H27" i="7"/>
  <c r="O27" i="7" s="1"/>
  <c r="P27" i="7" s="1"/>
  <c r="H28" i="7"/>
  <c r="O28" i="7" s="1"/>
  <c r="H24" i="7"/>
  <c r="O24" i="7" s="1"/>
  <c r="P24" i="7" s="1"/>
  <c r="H26" i="7"/>
  <c r="O26" i="7" s="1"/>
  <c r="P26" i="7" s="1"/>
  <c r="F14" i="7"/>
  <c r="G14" i="7"/>
  <c r="AB19" i="3"/>
  <c r="AA19" i="3" s="1"/>
  <c r="T25" i="4" s="1"/>
  <c r="AB27" i="3"/>
  <c r="AA27" i="3" s="1"/>
  <c r="T33" i="4" s="1"/>
  <c r="AB22" i="3"/>
  <c r="AA22" i="3" s="1"/>
  <c r="T28" i="4" s="1"/>
  <c r="AB30" i="3"/>
  <c r="AA30" i="3" s="1"/>
  <c r="AB20" i="3"/>
  <c r="AA20" i="3" s="1"/>
  <c r="T26" i="4" s="1"/>
  <c r="AB28" i="3"/>
  <c r="AA28" i="3" s="1"/>
  <c r="T34" i="4" s="1"/>
  <c r="AB23" i="3"/>
  <c r="AA23" i="3" s="1"/>
  <c r="T29" i="4" s="1"/>
  <c r="AB31" i="3"/>
  <c r="AA31" i="3" s="1"/>
  <c r="T37" i="4" s="1"/>
  <c r="AB26" i="3"/>
  <c r="AA26" i="3" s="1"/>
  <c r="T32" i="4" s="1"/>
  <c r="AB33" i="3"/>
  <c r="AA33" i="3" s="1"/>
  <c r="T39" i="4" s="1"/>
  <c r="AB34" i="3"/>
  <c r="AA34" i="3" s="1"/>
  <c r="T40" i="4" s="1"/>
  <c r="AB32" i="3"/>
  <c r="AA32" i="3" s="1"/>
  <c r="AB17" i="3"/>
  <c r="AA17" i="3" s="1"/>
  <c r="T23" i="4" s="1"/>
  <c r="AB18" i="3"/>
  <c r="AA18" i="3" s="1"/>
  <c r="T24" i="4" s="1"/>
  <c r="F9" i="3"/>
  <c r="O9" i="3"/>
  <c r="N9" i="3"/>
  <c r="G9" i="3"/>
  <c r="J9" i="3"/>
  <c r="AB13" i="3"/>
  <c r="AA13" i="3" s="1"/>
  <c r="T19" i="4" s="1"/>
  <c r="E14" i="7"/>
  <c r="H15" i="7"/>
  <c r="O15" i="7" s="1"/>
  <c r="P15" i="7" s="1"/>
  <c r="H32" i="7"/>
  <c r="O32" i="7" s="1"/>
  <c r="P32" i="7" s="1"/>
  <c r="H30" i="7"/>
  <c r="O30" i="7" s="1"/>
  <c r="P30" i="7" s="1"/>
  <c r="N28" i="7"/>
  <c r="N31" i="7"/>
  <c r="D14" i="7"/>
  <c r="I9" i="3"/>
  <c r="L9" i="3"/>
  <c r="M9" i="3"/>
  <c r="U16" i="7"/>
  <c r="U29" i="7"/>
  <c r="U23" i="7"/>
  <c r="U24" i="7"/>
  <c r="U39" i="7"/>
  <c r="U40" i="7"/>
  <c r="X85" i="4"/>
  <c r="X62" i="4"/>
  <c r="X73" i="4"/>
  <c r="X82" i="4"/>
  <c r="X106" i="4"/>
  <c r="X98" i="4"/>
  <c r="X115" i="4"/>
  <c r="X67" i="4"/>
  <c r="X52" i="4"/>
  <c r="X46" i="4"/>
  <c r="X116" i="4"/>
  <c r="AC97" i="4"/>
  <c r="X113" i="4"/>
  <c r="AT17" i="4"/>
  <c r="AV17" i="4" s="1"/>
  <c r="M17" i="4" s="1"/>
  <c r="T18" i="4"/>
  <c r="K9" i="3"/>
  <c r="P9" i="3"/>
  <c r="H9" i="3"/>
  <c r="I16" i="4"/>
  <c r="AT40" i="4"/>
  <c r="P18" i="1"/>
  <c r="AT32" i="4"/>
  <c r="AB19" i="7"/>
  <c r="AD19" i="7" s="1"/>
  <c r="AT33" i="4"/>
  <c r="AV33" i="4" s="1"/>
  <c r="E17" i="4"/>
  <c r="F17" i="4" s="1"/>
  <c r="AT34" i="4"/>
  <c r="AV34" i="4" s="1"/>
  <c r="AD18" i="7"/>
  <c r="AJ18" i="1"/>
  <c r="AL18" i="1" s="1"/>
  <c r="U15" i="7"/>
  <c r="U31" i="7"/>
  <c r="AT35" i="4"/>
  <c r="U38" i="7"/>
  <c r="U30" i="7"/>
  <c r="U27" i="7"/>
  <c r="U22" i="7"/>
  <c r="U19" i="7"/>
  <c r="S17" i="4"/>
  <c r="U36" i="7"/>
  <c r="U28" i="7"/>
  <c r="U25" i="7"/>
  <c r="U20" i="7"/>
  <c r="U17" i="7"/>
  <c r="E21" i="4"/>
  <c r="F21" i="4" s="1"/>
  <c r="AT29" i="4"/>
  <c r="E23" i="4"/>
  <c r="AA23" i="4" s="1"/>
  <c r="AE23" i="4" s="1"/>
  <c r="AD23" i="4" s="1"/>
  <c r="E18" i="4"/>
  <c r="F18" i="4" s="1"/>
  <c r="AB21" i="7"/>
  <c r="AD21" i="7" s="1"/>
  <c r="AT42" i="4"/>
  <c r="AV42" i="4" s="1"/>
  <c r="AB35" i="7"/>
  <c r="AD35" i="7" s="1"/>
  <c r="U34" i="7"/>
  <c r="AC27" i="7"/>
  <c r="AD27" i="7" s="1"/>
  <c r="U37" i="7"/>
  <c r="E19" i="4"/>
  <c r="F19" i="4" s="1"/>
  <c r="E25" i="4"/>
  <c r="F25" i="4" s="1"/>
  <c r="E31" i="4"/>
  <c r="F31" i="4" s="1"/>
  <c r="E22" i="4"/>
  <c r="AA22" i="4" s="1"/>
  <c r="AE22" i="4" s="1"/>
  <c r="AD22" i="4" s="1"/>
  <c r="AB37" i="7"/>
  <c r="AD37" i="7" s="1"/>
  <c r="U33" i="7"/>
  <c r="AT43" i="4"/>
  <c r="S14" i="7"/>
  <c r="E42" i="4"/>
  <c r="T9" i="3"/>
  <c r="AP15" i="4"/>
  <c r="Q9" i="3"/>
  <c r="M14" i="7"/>
  <c r="U35" i="7"/>
  <c r="U9" i="3"/>
  <c r="E38" i="4"/>
  <c r="F38" i="4" s="1"/>
  <c r="E37" i="4"/>
  <c r="S9" i="3"/>
  <c r="E36" i="4"/>
  <c r="F36" i="4" s="1"/>
  <c r="B14" i="7"/>
  <c r="R9" i="3"/>
  <c r="F30" i="4"/>
  <c r="BQ18" i="1"/>
  <c r="T14" i="7"/>
  <c r="AC30" i="7"/>
  <c r="AD30" i="7" s="1"/>
  <c r="O15" i="4" l="1"/>
  <c r="P31" i="7"/>
  <c r="F35" i="4"/>
  <c r="C27" i="5"/>
  <c r="T35" i="4"/>
  <c r="T15" i="4" s="1"/>
  <c r="P16" i="4"/>
  <c r="P15" i="4"/>
  <c r="R16" i="4"/>
  <c r="R15" i="4"/>
  <c r="S15" i="4"/>
  <c r="Q15" i="4"/>
  <c r="Q16" i="4"/>
  <c r="N17" i="4"/>
  <c r="AW32" i="4"/>
  <c r="AV32" i="4"/>
  <c r="AW35" i="4"/>
  <c r="AV35" i="4"/>
  <c r="AW41" i="4"/>
  <c r="AV41" i="4"/>
  <c r="AW21" i="4"/>
  <c r="AV21" i="4"/>
  <c r="AW40" i="4"/>
  <c r="AV40" i="4"/>
  <c r="AW24" i="4"/>
  <c r="AV24" i="4"/>
  <c r="AW25" i="4"/>
  <c r="AV25" i="4"/>
  <c r="AW29" i="4"/>
  <c r="AV29" i="4"/>
  <c r="AW20" i="4"/>
  <c r="AV20" i="4"/>
  <c r="AW36" i="4"/>
  <c r="AV36" i="4"/>
  <c r="AW43" i="4"/>
  <c r="AV43" i="4"/>
  <c r="M43" i="4" s="1"/>
  <c r="C28" i="5" s="1"/>
  <c r="AA39" i="4"/>
  <c r="AE39" i="4" s="1"/>
  <c r="AD39" i="4" s="1"/>
  <c r="AA41" i="4"/>
  <c r="AE41" i="4" s="1"/>
  <c r="AD41" i="4" s="1"/>
  <c r="AA40" i="4"/>
  <c r="AE40" i="4" s="1"/>
  <c r="AD40" i="4" s="1"/>
  <c r="C32" i="5"/>
  <c r="C33" i="5" s="1"/>
  <c r="AA32" i="4"/>
  <c r="AE32" i="4" s="1"/>
  <c r="AD32" i="4" s="1"/>
  <c r="F43" i="4"/>
  <c r="AA20" i="4"/>
  <c r="AE20" i="4" s="1"/>
  <c r="AD20" i="4" s="1"/>
  <c r="AA26" i="4"/>
  <c r="AE26" i="4" s="1"/>
  <c r="AD26" i="4" s="1"/>
  <c r="AA34" i="4"/>
  <c r="AE34" i="4" s="1"/>
  <c r="AD34" i="4" s="1"/>
  <c r="N27" i="4"/>
  <c r="X27" i="4" s="1"/>
  <c r="AE24" i="7" s="1"/>
  <c r="N41" i="4"/>
  <c r="X41" i="4" s="1"/>
  <c r="AE38" i="7" s="1"/>
  <c r="N32" i="4"/>
  <c r="X32" i="4" s="1"/>
  <c r="AE29" i="7" s="1"/>
  <c r="AA27" i="4"/>
  <c r="AE27" i="4" s="1"/>
  <c r="AD27" i="4" s="1"/>
  <c r="N30" i="4"/>
  <c r="X30" i="4" s="1"/>
  <c r="AE27" i="7" s="1"/>
  <c r="N33" i="4"/>
  <c r="X33" i="4" s="1"/>
  <c r="AE30" i="7" s="1"/>
  <c r="N40" i="4"/>
  <c r="X40" i="4" s="1"/>
  <c r="AE37" i="7" s="1"/>
  <c r="N39" i="4"/>
  <c r="X39" i="4" s="1"/>
  <c r="AE36" i="7" s="1"/>
  <c r="N26" i="4"/>
  <c r="X26" i="4" s="1"/>
  <c r="AE23" i="7" s="1"/>
  <c r="AA29" i="4"/>
  <c r="AE29" i="4" s="1"/>
  <c r="AD29" i="4" s="1"/>
  <c r="N24" i="4"/>
  <c r="X24" i="4" s="1"/>
  <c r="AE21" i="7" s="1"/>
  <c r="N34" i="4"/>
  <c r="X34" i="4" s="1"/>
  <c r="AE31" i="7" s="1"/>
  <c r="N20" i="4"/>
  <c r="X20" i="4" s="1"/>
  <c r="AE17" i="7" s="1"/>
  <c r="N28" i="4"/>
  <c r="X28" i="4" s="1"/>
  <c r="AE25" i="7" s="1"/>
  <c r="D37" i="5"/>
  <c r="AA33" i="4"/>
  <c r="AE33" i="4" s="1"/>
  <c r="AD33" i="4" s="1"/>
  <c r="AA24" i="4"/>
  <c r="AE24" i="4" s="1"/>
  <c r="AD24" i="4" s="1"/>
  <c r="N35" i="4"/>
  <c r="X35" i="4" s="1"/>
  <c r="AE32" i="7" s="1"/>
  <c r="AA28" i="4"/>
  <c r="AE28" i="4" s="1"/>
  <c r="AD28" i="4" s="1"/>
  <c r="Y9" i="3"/>
  <c r="AW34" i="4"/>
  <c r="AW33" i="4"/>
  <c r="AW37" i="4"/>
  <c r="AW28" i="4"/>
  <c r="AW42" i="4"/>
  <c r="N36" i="4"/>
  <c r="X36" i="4" s="1"/>
  <c r="AE33" i="7" s="1"/>
  <c r="N21" i="4"/>
  <c r="X21" i="4" s="1"/>
  <c r="AE18" i="7" s="1"/>
  <c r="U14" i="7"/>
  <c r="AC111" i="4"/>
  <c r="N14" i="7"/>
  <c r="X9" i="3"/>
  <c r="AC58" i="4"/>
  <c r="AB85" i="4"/>
  <c r="AB52" i="4"/>
  <c r="P28" i="7"/>
  <c r="O14" i="7"/>
  <c r="E9" i="3"/>
  <c r="Z4" i="3"/>
  <c r="AC77" i="4"/>
  <c r="AB73" i="4"/>
  <c r="AC66" i="4"/>
  <c r="AB115" i="4"/>
  <c r="Z9" i="3"/>
  <c r="AC45" i="4"/>
  <c r="AB17" i="4"/>
  <c r="AC83" i="4"/>
  <c r="AC117" i="4"/>
  <c r="AB25" i="4"/>
  <c r="AC30" i="4"/>
  <c r="AB29" i="4"/>
  <c r="AC31" i="4"/>
  <c r="H14" i="7"/>
  <c r="AB82" i="4"/>
  <c r="AC81" i="4"/>
  <c r="AC24" i="4"/>
  <c r="AC116" i="4"/>
  <c r="AC78" i="4"/>
  <c r="AC72" i="4"/>
  <c r="AC48" i="4"/>
  <c r="AC60" i="4"/>
  <c r="AC73" i="4"/>
  <c r="AP18" i="4"/>
  <c r="AP17" i="4" s="1"/>
  <c r="AC71" i="4"/>
  <c r="AC100" i="4"/>
  <c r="AC103" i="4"/>
  <c r="AB62" i="4"/>
  <c r="E10" i="3"/>
  <c r="AB19" i="4"/>
  <c r="AC65" i="4"/>
  <c r="AC113" i="4"/>
  <c r="AB28" i="4"/>
  <c r="AC106" i="4"/>
  <c r="AC89" i="4"/>
  <c r="AC51" i="4"/>
  <c r="AC101" i="4"/>
  <c r="AC115" i="4"/>
  <c r="AC64" i="4"/>
  <c r="N38" i="4"/>
  <c r="X38" i="4" s="1"/>
  <c r="AE35" i="7" s="1"/>
  <c r="AC17" i="4"/>
  <c r="N18" i="4"/>
  <c r="X18" i="4" s="1"/>
  <c r="AE15" i="7" s="1"/>
  <c r="X109" i="4"/>
  <c r="AB109" i="4"/>
  <c r="X110" i="4"/>
  <c r="AB110" i="4"/>
  <c r="X63" i="4"/>
  <c r="AB63" i="4"/>
  <c r="X112" i="4"/>
  <c r="AB112" i="4"/>
  <c r="AB54" i="4"/>
  <c r="X54" i="4"/>
  <c r="AB116" i="4"/>
  <c r="AC84" i="4"/>
  <c r="AC67" i="4"/>
  <c r="AC53" i="4"/>
  <c r="AC99" i="4"/>
  <c r="AC76" i="4"/>
  <c r="AC69" i="4"/>
  <c r="AC85" i="4"/>
  <c r="AC92" i="4"/>
  <c r="AB75" i="4"/>
  <c r="X75" i="4"/>
  <c r="X49" i="4"/>
  <c r="AB49" i="4"/>
  <c r="X60" i="4"/>
  <c r="AB60" i="4"/>
  <c r="X59" i="4"/>
  <c r="AB59" i="4"/>
  <c r="X56" i="4"/>
  <c r="AB56" i="4"/>
  <c r="X70" i="4"/>
  <c r="AB70" i="4"/>
  <c r="AC61" i="4"/>
  <c r="X103" i="4"/>
  <c r="AB103" i="4"/>
  <c r="X57" i="4"/>
  <c r="AB57" i="4"/>
  <c r="AC102" i="4"/>
  <c r="AC70" i="4"/>
  <c r="X86" i="4"/>
  <c r="AB86" i="4"/>
  <c r="X111" i="4"/>
  <c r="AB111" i="4"/>
  <c r="X77" i="4"/>
  <c r="AB77" i="4"/>
  <c r="X74" i="4"/>
  <c r="AB74" i="4"/>
  <c r="X80" i="4"/>
  <c r="AB80" i="4"/>
  <c r="X50" i="4"/>
  <c r="AB50" i="4"/>
  <c r="X65" i="4"/>
  <c r="AB65" i="4"/>
  <c r="AC91" i="4"/>
  <c r="N29" i="4"/>
  <c r="X29" i="4" s="1"/>
  <c r="AE26" i="7" s="1"/>
  <c r="N25" i="4"/>
  <c r="X25" i="4" s="1"/>
  <c r="AE22" i="7" s="1"/>
  <c r="AC114" i="4"/>
  <c r="X105" i="4"/>
  <c r="AB105" i="4"/>
  <c r="AC55" i="4"/>
  <c r="X84" i="4"/>
  <c r="AB84" i="4"/>
  <c r="X96" i="4"/>
  <c r="AB96" i="4"/>
  <c r="AC46" i="4"/>
  <c r="X83" i="4"/>
  <c r="AB83" i="4"/>
  <c r="AC68" i="4"/>
  <c r="AC95" i="4"/>
  <c r="X61" i="4"/>
  <c r="AB61" i="4"/>
  <c r="X99" i="4"/>
  <c r="AB99" i="4"/>
  <c r="X72" i="4"/>
  <c r="AB72" i="4"/>
  <c r="AC47" i="4"/>
  <c r="AC82" i="4"/>
  <c r="AB95" i="4"/>
  <c r="X95" i="4"/>
  <c r="AC112" i="4"/>
  <c r="X68" i="4"/>
  <c r="AB68" i="4"/>
  <c r="X53" i="4"/>
  <c r="AB53" i="4"/>
  <c r="X45" i="4"/>
  <c r="AE42" i="7" s="1"/>
  <c r="AB45" i="4"/>
  <c r="X87" i="4"/>
  <c r="AB87" i="4"/>
  <c r="AC63" i="4"/>
  <c r="AB67" i="4"/>
  <c r="X71" i="4"/>
  <c r="AB71" i="4"/>
  <c r="X102" i="4"/>
  <c r="AB102" i="4"/>
  <c r="AB46" i="4"/>
  <c r="AC59" i="4"/>
  <c r="AC75" i="4"/>
  <c r="AB106" i="4"/>
  <c r="X89" i="4"/>
  <c r="AB89" i="4"/>
  <c r="AC44" i="4"/>
  <c r="AC80" i="4"/>
  <c r="X117" i="4"/>
  <c r="AB117" i="4"/>
  <c r="X100" i="4"/>
  <c r="AB100" i="4"/>
  <c r="X93" i="4"/>
  <c r="AB93" i="4"/>
  <c r="AC110" i="4"/>
  <c r="AC94" i="4"/>
  <c r="AC86" i="4"/>
  <c r="AC88" i="4"/>
  <c r="AC50" i="4"/>
  <c r="X108" i="4"/>
  <c r="AB108" i="4"/>
  <c r="X55" i="4"/>
  <c r="AB55" i="4"/>
  <c r="X94" i="4"/>
  <c r="AB94" i="4"/>
  <c r="AC49" i="4"/>
  <c r="X88" i="4"/>
  <c r="AB88" i="4"/>
  <c r="AC54" i="4"/>
  <c r="AB98" i="4"/>
  <c r="AC108" i="4"/>
  <c r="AC105" i="4"/>
  <c r="X78" i="4"/>
  <c r="AB78" i="4"/>
  <c r="X48" i="4"/>
  <c r="AB48" i="4"/>
  <c r="AC74" i="4"/>
  <c r="X44" i="4"/>
  <c r="AE41" i="7" s="1"/>
  <c r="AB44" i="4"/>
  <c r="X97" i="4"/>
  <c r="AB97" i="4"/>
  <c r="X76" i="4"/>
  <c r="AB76" i="4"/>
  <c r="AC56" i="4"/>
  <c r="X69" i="4"/>
  <c r="AB69" i="4"/>
  <c r="X92" i="4"/>
  <c r="AB92" i="4"/>
  <c r="X107" i="4"/>
  <c r="AB107" i="4"/>
  <c r="AC87" i="4"/>
  <c r="X90" i="4"/>
  <c r="AB90" i="4"/>
  <c r="X101" i="4"/>
  <c r="AB101" i="4"/>
  <c r="X66" i="4"/>
  <c r="AB66" i="4"/>
  <c r="AC57" i="4"/>
  <c r="AB113" i="4"/>
  <c r="AB51" i="4"/>
  <c r="X51" i="4"/>
  <c r="AC52" i="4"/>
  <c r="X64" i="4"/>
  <c r="AB64" i="4"/>
  <c r="AC109" i="4"/>
  <c r="X91" i="4"/>
  <c r="AB91" i="4"/>
  <c r="AC96" i="4"/>
  <c r="AC107" i="4"/>
  <c r="X81" i="4"/>
  <c r="AB81" i="4"/>
  <c r="X58" i="4"/>
  <c r="AB58" i="4"/>
  <c r="X47" i="4"/>
  <c r="AB47" i="4"/>
  <c r="X114" i="4"/>
  <c r="AB114" i="4"/>
  <c r="AC93" i="4"/>
  <c r="AC79" i="4"/>
  <c r="AC62" i="4"/>
  <c r="X104" i="4"/>
  <c r="AB104" i="4"/>
  <c r="AC98" i="4"/>
  <c r="X79" i="4"/>
  <c r="AB79" i="4"/>
  <c r="AC90" i="4"/>
  <c r="AC104" i="4"/>
  <c r="AA18" i="4"/>
  <c r="AE18" i="4" s="1"/>
  <c r="AD18" i="4" s="1"/>
  <c r="AB20" i="4"/>
  <c r="AC25" i="4"/>
  <c r="AC27" i="4"/>
  <c r="AC23" i="4"/>
  <c r="AC32" i="4"/>
  <c r="AB27" i="4"/>
  <c r="AB38" i="4"/>
  <c r="AB21" i="4"/>
  <c r="AB23" i="4"/>
  <c r="AB31" i="4"/>
  <c r="AC43" i="4"/>
  <c r="AC21" i="4"/>
  <c r="AB43" i="4"/>
  <c r="AC26" i="4"/>
  <c r="AB26" i="4"/>
  <c r="AC20" i="4"/>
  <c r="AB32" i="4"/>
  <c r="AB24" i="4"/>
  <c r="AB22" i="4"/>
  <c r="AC19" i="4"/>
  <c r="AC29" i="4"/>
  <c r="AB37" i="4"/>
  <c r="AA25" i="4"/>
  <c r="AE25" i="4" s="1"/>
  <c r="AD25" i="4" s="1"/>
  <c r="AC38" i="4"/>
  <c r="AC28" i="4"/>
  <c r="AA21" i="4"/>
  <c r="AE21" i="4" s="1"/>
  <c r="AD21" i="4" s="1"/>
  <c r="AA17" i="4"/>
  <c r="AE17" i="4" s="1"/>
  <c r="AD17" i="4" s="1"/>
  <c r="AC22" i="4"/>
  <c r="N19" i="4"/>
  <c r="X19" i="4" s="1"/>
  <c r="AE16" i="7" s="1"/>
  <c r="AB41" i="4"/>
  <c r="AB30" i="4"/>
  <c r="AC42" i="4"/>
  <c r="F22" i="4"/>
  <c r="N22" i="4" s="1"/>
  <c r="X22" i="4" s="1"/>
  <c r="AE19" i="7" s="1"/>
  <c r="AA31" i="4"/>
  <c r="AE31" i="4" s="1"/>
  <c r="AD31" i="4" s="1"/>
  <c r="F23" i="4"/>
  <c r="N23" i="4" s="1"/>
  <c r="X23" i="4" s="1"/>
  <c r="AE20" i="7" s="1"/>
  <c r="AA19" i="4"/>
  <c r="AE19" i="4" s="1"/>
  <c r="AD19" i="4" s="1"/>
  <c r="N31" i="4"/>
  <c r="X31" i="4" s="1"/>
  <c r="AE28" i="7" s="1"/>
  <c r="AC35" i="4"/>
  <c r="AB42" i="4"/>
  <c r="AC41" i="4"/>
  <c r="F42" i="4"/>
  <c r="N42" i="4" s="1"/>
  <c r="X42" i="4" s="1"/>
  <c r="AE39" i="7" s="1"/>
  <c r="AA42" i="4"/>
  <c r="AE42" i="4" s="1"/>
  <c r="AD42" i="4" s="1"/>
  <c r="AB40" i="4"/>
  <c r="AB36" i="4"/>
  <c r="AC40" i="4"/>
  <c r="AC39" i="4"/>
  <c r="AB39" i="4"/>
  <c r="AC36" i="4"/>
  <c r="AC37" i="4"/>
  <c r="E16" i="4"/>
  <c r="AA38" i="4"/>
  <c r="AE38" i="4" s="1"/>
  <c r="AD38" i="4" s="1"/>
  <c r="F37" i="4"/>
  <c r="N37" i="4" s="1"/>
  <c r="AA37" i="4"/>
  <c r="AE37" i="4" s="1"/>
  <c r="AD37" i="4" s="1"/>
  <c r="AA36" i="4"/>
  <c r="AE36" i="4" s="1"/>
  <c r="AD36" i="4" s="1"/>
  <c r="S16" i="4"/>
  <c r="AC34" i="4"/>
  <c r="AB34" i="4"/>
  <c r="AB35" i="4"/>
  <c r="AC33" i="4"/>
  <c r="AB33" i="4"/>
  <c r="M15" i="4" l="1"/>
  <c r="M16" i="4"/>
  <c r="F15" i="4"/>
  <c r="AA15" i="4" s="1"/>
  <c r="N43" i="4"/>
  <c r="X43" i="4" s="1"/>
  <c r="AE40" i="7" s="1"/>
  <c r="D33" i="5"/>
  <c r="V33" i="5"/>
  <c r="AW17" i="4"/>
  <c r="C29" i="5"/>
  <c r="V29" i="5" s="1"/>
  <c r="P14" i="7"/>
  <c r="X37" i="4"/>
  <c r="AE34" i="7" s="1"/>
  <c r="AE14" i="7" s="1"/>
  <c r="AC18" i="4"/>
  <c r="AB18" i="4"/>
  <c r="F16" i="4"/>
  <c r="Z33" i="5"/>
  <c r="T16" i="4"/>
  <c r="V52" i="5"/>
  <c r="Z52" i="5"/>
  <c r="N16" i="4" l="1"/>
  <c r="N15" i="4"/>
  <c r="U41" i="5"/>
  <c r="Z29" i="5"/>
  <c r="Z39" i="5" s="1"/>
  <c r="D29" i="5"/>
  <c r="V39" i="5"/>
  <c r="V48" i="5"/>
  <c r="V58" i="5" s="1"/>
  <c r="Z48" i="5"/>
  <c r="Z58" i="5" s="1"/>
  <c r="AC15" i="4"/>
  <c r="U59" i="5" l="1"/>
  <c r="C41" i="5" s="1"/>
  <c r="D41" i="5" s="1"/>
  <c r="X17" i="4"/>
  <c r="AB15" i="4"/>
  <c r="X16" i="4" l="1"/>
  <c r="X15" i="4"/>
  <c r="B2" i="2"/>
  <c r="C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<sst xmlns="http://schemas.openxmlformats.org/spreadsheetml/2006/main" count="5507" uniqueCount="1063">
  <si>
    <r>
      <t xml:space="preserve">Descripción: </t>
    </r>
    <r>
      <rPr>
        <sz val="8"/>
        <color indexed="62"/>
        <rFont val="Calibri"/>
        <family val="2"/>
        <scheme val="minor"/>
      </rPr>
      <t xml:space="preserve">esta tabla contiene el resumen de las </t>
    </r>
    <r>
      <rPr>
        <b/>
        <sz val="8"/>
        <color indexed="62"/>
        <rFont val="Calibri"/>
        <family val="2"/>
        <scheme val="minor"/>
      </rPr>
      <t xml:space="preserve">fichas de AVANCE/FINAL  de la ejecución </t>
    </r>
    <r>
      <rPr>
        <sz val="8"/>
        <color indexed="62"/>
        <rFont val="Calibri"/>
        <family val="2"/>
        <scheme val="minor"/>
      </rPr>
      <t xml:space="preserve">, presentada en los informes de gestión, por los equipos ejecutores de la región. Entrega las coberturas comunales actualizadas, así como avance de coberturas por unidades. </t>
    </r>
    <r>
      <rPr>
        <b/>
        <sz val="8"/>
        <color indexed="62"/>
        <rFont val="Calibri"/>
        <family val="2"/>
        <scheme val="minor"/>
      </rPr>
      <t>PARA EL FÁCIL LLENADO, SE DEBE USAR HOJA QUE ES PARTE DE CADA ARCHIVO EXCEL DE FICHA DE AVANCE POR EJECUTOR,.  SEGÚN LOS SIGUIENTES PASOS:</t>
    </r>
  </si>
  <si>
    <t>1) usar opción "Mostrar" la hoja oculta, en archivo excel del ejecutor, llamada "RESUMEN REGIONAL COVID-19".</t>
  </si>
  <si>
    <r>
      <t xml:space="preserve">2) Copiar la fila completa que resume la información del ejecutor, en la fila correspondiente del archivo de estadísticas regionales en uso. </t>
    </r>
    <r>
      <rPr>
        <b/>
        <i/>
        <sz val="8"/>
        <color indexed="62"/>
        <rFont val="Calibri"/>
        <family val="2"/>
        <scheme val="minor"/>
      </rPr>
      <t>(ojo: no pasar a llevar la fila de totales, marcada en gris, ubicada tras encabezado de las columnas, ya que contiene fórmulas de totales regionales, que se pueden borrar)</t>
    </r>
  </si>
  <si>
    <t>3) repetir pasos 1) y 2), para cada uno de los ejecutores regionales</t>
  </si>
  <si>
    <t>ESTADÍSTICAS AVANCE/FINAL REGIONAL HPV II</t>
  </si>
  <si>
    <t>INFORME:</t>
  </si>
  <si>
    <t>avance</t>
  </si>
  <si>
    <t>x</t>
  </si>
  <si>
    <t>PRINCIPALES OBSERVACIONES Y CONCLUSIONES REGIONALES A ESTADÍSTICAS</t>
  </si>
  <si>
    <t>REG.</t>
  </si>
  <si>
    <t>Avance</t>
  </si>
  <si>
    <t>Final</t>
  </si>
  <si>
    <t>AÑO</t>
  </si>
  <si>
    <t>PERFIL EQUIPO EJECUTOR</t>
  </si>
  <si>
    <t>CC17</t>
  </si>
  <si>
    <t>DESCRIPCIÓNDE LOS COLEGIOS</t>
  </si>
  <si>
    <t>UNIDADES</t>
  </si>
  <si>
    <t>EVALUACIÓN GLOBAL</t>
  </si>
  <si>
    <t>APOYO   JUNAEB</t>
  </si>
  <si>
    <t>GESTIÓN</t>
  </si>
  <si>
    <t>SATISFACCIÓN</t>
  </si>
  <si>
    <t>ÁREA: EVALUACIÓN DESEMPEÑO EJECUTOR: INSUMOS INFORME EJECUCIÓN</t>
  </si>
  <si>
    <t>COBERTURAS PARTICIPANTE ESCUELAS HPV</t>
  </si>
  <si>
    <t>INDICE RRHH</t>
  </si>
  <si>
    <t xml:space="preserve"> COBERTURA APLICACIÓN ENCUESTAS MONITOREO</t>
  </si>
  <si>
    <t>UNIDAD DETECCIÓN HPV</t>
  </si>
  <si>
    <t>UNIDAD DESARROLLO RED: participantes</t>
  </si>
  <si>
    <t>UNIDAD DE PREVENCIÓN</t>
  </si>
  <si>
    <t>UNIDAD DE DERIVACIÓN</t>
  </si>
  <si>
    <t>1:Bajo 2:Medio  3:Alto</t>
  </si>
  <si>
    <t>1: No existe  2: Sí existe   3: Esta activo   4: espacio propio dentro del colegio   5: Participan apoderados en EGE</t>
  </si>
  <si>
    <t>1:No    2:Sí</t>
  </si>
  <si>
    <t>1: Muy bajo   2: Bajo   3: Medio   4: Alto   5: Muy alto</t>
  </si>
  <si>
    <t>ACTIVIDADES/METODOLOGÍAS PARA UNIDAD SE DEBEN MODIFICAR PARA ADECUARLAS</t>
  </si>
  <si>
    <t>1: Bajo - 2: Medio - 3: Alto</t>
  </si>
  <si>
    <t>1: Autocuidado - 2: Aula - 3: Taller Prev - 4: Detección - 5: Derivación - 6: Asesoría Reunión Ap.</t>
  </si>
  <si>
    <t>1: Muy Buena - 2: Buena - 3: Regular - 4: Mala - 5: Muy mala.</t>
  </si>
  <si>
    <t>1: Muy Bajo - 2: Bajo - 3: Medio - 4: Alto - 5: Muy Alto</t>
  </si>
  <si>
    <t>Escala Notas : 7 OPTIMO   - 5 REGULAR  -  3 DEFICIENTE  - 0 NO CALIFICA</t>
  </si>
  <si>
    <t>informe de gestión da cuenta de la ejecución, según modelo de intervención y programación aprobada, en la forma como en los contenidos presentados</t>
  </si>
  <si>
    <t>SEGUIMIENTO ESTADO INFORME EJECUCIÓN JUNAEB</t>
  </si>
  <si>
    <t>Nº ESCUELAS</t>
  </si>
  <si>
    <t xml:space="preserve">Matrícula </t>
  </si>
  <si>
    <t>Nº Profesores/ educadoras</t>
  </si>
  <si>
    <t>Nº Padres y Ap. (80% )</t>
  </si>
  <si>
    <t>% COBERT. PROG. VS. INFORME</t>
  </si>
  <si>
    <t>HORAS APORTE LOCAL</t>
  </si>
  <si>
    <t>Total horas EED</t>
  </si>
  <si>
    <t>N° HRS &gt; 2 años (o inicio proyecto)</t>
  </si>
  <si>
    <t>% HRS &gt; 2 años (o inicio proyecto)</t>
  </si>
  <si>
    <t>Valores de cálculo IIRRHH</t>
  </si>
  <si>
    <t>INDICE RRHH (CORREGIDO)</t>
  </si>
  <si>
    <t>PROFESIONALES EED HONORARIOS</t>
  </si>
  <si>
    <t xml:space="preserve">ESTUDIANTES </t>
  </si>
  <si>
    <t>PROFESORES</t>
  </si>
  <si>
    <t>APODERADOS</t>
  </si>
  <si>
    <t>APLICACIÓN 6º EB</t>
  </si>
  <si>
    <r>
      <t xml:space="preserve">matrícula 8º EB reaplica </t>
    </r>
    <r>
      <rPr>
        <sz val="6"/>
        <color indexed="18"/>
        <rFont val="Calibri"/>
        <family val="2"/>
        <scheme val="minor"/>
      </rPr>
      <t xml:space="preserve">(escuelas  &gt;=2 años HPV) </t>
    </r>
  </si>
  <si>
    <t>RE-APLICACIÓN 8° EB</t>
  </si>
  <si>
    <t>7° básico</t>
  </si>
  <si>
    <t xml:space="preserve">DERIVADOS </t>
  </si>
  <si>
    <t>ATENCIÓN SEGÚN CENTRO PREFERENTE QUE LA REALIZA</t>
  </si>
  <si>
    <t>Nº ESTUDIANTES DETECTADOS año anterior</t>
  </si>
  <si>
    <t>% ATENDIDOS (SOBRE DERIVADOS)</t>
  </si>
  <si>
    <t>1. Nº PROGRAMAS COLEGIO, EN 2º CICLO</t>
  </si>
  <si>
    <t>2. PERCEPCIÓN COHESIÓN EGE</t>
  </si>
  <si>
    <t>3. SITUACIÓN CCPPAA</t>
  </si>
  <si>
    <t>4. SITUACIÓN CCAA</t>
  </si>
  <si>
    <t>5. ENCARGADO CON HORAS ASIGNADAS</t>
  </si>
  <si>
    <t>6.% REUNIONES REALIZADAS HPV CON EGE</t>
  </si>
  <si>
    <t xml:space="preserve">7. COMPROMISO EGE CON ACTIVIDADES </t>
  </si>
  <si>
    <t>8. PERCEPCIÓN NIVEL HPV EN ESCUELA</t>
  </si>
  <si>
    <t>1: Nunca - 2: Rara vez - 3: A veces - 4: Frecuentemente - 5: Siempre</t>
  </si>
  <si>
    <t>6. PERCEPCIÓN INSERCIÓN HPV EN LA ESCUELA</t>
  </si>
  <si>
    <t>7. ACTIVIDAD MEJOR EVALUADA</t>
  </si>
  <si>
    <t>8.  EVALUACIÓN GENERAL EJECUCIÓN HPV</t>
  </si>
  <si>
    <t>9.  EXPERTICIA EQUIPO EJECUTOR</t>
  </si>
  <si>
    <t>10. CLARIDAD METODOLOGÍA Y LAS ESTRATEGIAS</t>
  </si>
  <si>
    <t>11. CAPACITACIONES, APOYO PARA EJECUCIÓN</t>
  </si>
  <si>
    <t>12. SUPERVISIÓN, APOYO PARA EJECUCIÓN</t>
  </si>
  <si>
    <t>13. ENTREGA RECURSOS JUNAEB OPORTUNA</t>
  </si>
  <si>
    <t>14. FLUIDEZ RECURSOS A EQUIPO (LOCAL)</t>
  </si>
  <si>
    <t>15. LEGITIMACIÓN EQUIPO EN COLEGIOS</t>
  </si>
  <si>
    <t>16. LEGITIMACIÓN EQUIPO ANTE CORPORAC/DEPTO EDUC.</t>
  </si>
  <si>
    <t>17. SATISFACCIÓN LABORAL</t>
  </si>
  <si>
    <t>A. Cumplimiento metodología y acciones con modelo de intervención y programación anual</t>
  </si>
  <si>
    <t>B.  Adecuación RRHH, financieros, materiales para desarrollo del Programa</t>
  </si>
  <si>
    <t xml:space="preserve">NOTA EVALUACIÓN DE INFORME </t>
  </si>
  <si>
    <t xml:space="preserve">COMUNA: </t>
  </si>
  <si>
    <t>EJECUTOR:</t>
  </si>
  <si>
    <t>AÑO INICIO PROYECTO</t>
  </si>
  <si>
    <t>5º EB</t>
  </si>
  <si>
    <t>6º EB</t>
  </si>
  <si>
    <t>7º EB</t>
  </si>
  <si>
    <t>8º EB</t>
  </si>
  <si>
    <t>TOT</t>
  </si>
  <si>
    <t>ESCUELAS:</t>
  </si>
  <si>
    <t>MATRÍC</t>
  </si>
  <si>
    <t>N° horas mensuales  RRHH Estable (1)</t>
  </si>
  <si>
    <t>total Nº de estudiantes intervenidos (2)</t>
  </si>
  <si>
    <t>Promedio* ((Nº MESES ANUALES EED) (1)</t>
  </si>
  <si>
    <t>Nº MESES ANUALES PROYECTO (3)</t>
  </si>
  <si>
    <t>Nº profesionales equipo</t>
  </si>
  <si>
    <t>Nº profesionales a honorarios</t>
  </si>
  <si>
    <t>% profesionales a honorarios</t>
  </si>
  <si>
    <t>%</t>
  </si>
  <si>
    <t xml:space="preserve">Nº </t>
  </si>
  <si>
    <t>N°</t>
  </si>
  <si>
    <t>ESTUD. CON TOCA RR</t>
  </si>
  <si>
    <t>% ESTUDIANTES TOCA</t>
  </si>
  <si>
    <t>ESTUDIANTES CON PSC-Y</t>
  </si>
  <si>
    <t>% ESTUDIANTES CON PSC-Y</t>
  </si>
  <si>
    <t>INICIO de aplicación TOCA-RR</t>
  </si>
  <si>
    <t>TÉRMINO de aplicación TOCA-RR</t>
  </si>
  <si>
    <t>Quién aplicará el TOCA-RR</t>
  </si>
  <si>
    <t>Fecha de INICIO de aplicación PSC-Y</t>
  </si>
  <si>
    <t>Fecha de TÉRMINO de aplicación PSC-Y</t>
  </si>
  <si>
    <t>Quién aplicará el PSC-Y</t>
  </si>
  <si>
    <t>Escuelas</t>
  </si>
  <si>
    <t>Profesores</t>
  </si>
  <si>
    <t>Estudiantes</t>
  </si>
  <si>
    <t>ESTUDIANTES CON TOCA RR 8º</t>
  </si>
  <si>
    <t>% ESTUDIANTES TOCA 8º</t>
  </si>
  <si>
    <t>ESTUDIANTES CON PSC-Y 8º</t>
  </si>
  <si>
    <t>% ESTUDIANTES CON PSC-Y 8º</t>
  </si>
  <si>
    <t>N° talleres programados</t>
  </si>
  <si>
    <t>N° talleres realizados</t>
  </si>
  <si>
    <t>N° sesiones programadas</t>
  </si>
  <si>
    <t>N° sesiones realizadas</t>
  </si>
  <si>
    <t>Nº ESTUD. DETECC. AÑO ANTERIOR</t>
  </si>
  <si>
    <t>N° ESTUDIANTES programados 2023</t>
  </si>
  <si>
    <t>N° ESTUDIANTES participando</t>
  </si>
  <si>
    <t>% ESTUDIANTES EN TP</t>
  </si>
  <si>
    <t>Nº sesiones padres</t>
  </si>
  <si>
    <t>Nº padres participando</t>
  </si>
  <si>
    <t>Nº sesiones profesores</t>
  </si>
  <si>
    <t>Nº profesores participando</t>
  </si>
  <si>
    <t>1) PSC ALTO</t>
  </si>
  <si>
    <t>4) OTRO</t>
  </si>
  <si>
    <t>TOT.</t>
  </si>
  <si>
    <t>CONSULTORIO O CESFAM</t>
  </si>
  <si>
    <t>COSAM</t>
  </si>
  <si>
    <t>AT. SECUNDARIA</t>
  </si>
  <si>
    <t>CENTROS EDUCACIÓN</t>
  </si>
  <si>
    <t>CENTROS JUSTICIA</t>
  </si>
  <si>
    <t>SISTEMA PRIVADO</t>
  </si>
  <si>
    <t>Otros</t>
  </si>
  <si>
    <t>% DERIVADOS SOBRE DETECTADOS</t>
  </si>
  <si>
    <t>ATENDIDOS 2023</t>
  </si>
  <si>
    <t>% Atendidos sobre Derivados</t>
  </si>
  <si>
    <t>1. PROMOCIÓN</t>
  </si>
  <si>
    <t>2. DETECCIÓN</t>
  </si>
  <si>
    <t>3. PREVENCIÓN</t>
  </si>
  <si>
    <t>4. DERIVACIÓN</t>
  </si>
  <si>
    <t>5. RED</t>
  </si>
  <si>
    <t>promedio</t>
  </si>
  <si>
    <t>SI</t>
  </si>
  <si>
    <t>PARCIALMENTE</t>
  </si>
  <si>
    <t>NO, REQUIERE MODIFICACIÓN</t>
  </si>
  <si>
    <t>Mantiene estado de aprobación anterior</t>
  </si>
  <si>
    <t>Modifica Estado de aprobación Anterior</t>
  </si>
  <si>
    <t>*</t>
  </si>
  <si>
    <t>Nº TALLERES PROGRAMADOS</t>
  </si>
  <si>
    <t>RIESGO TOCA-RR</t>
  </si>
  <si>
    <t>detección 6º básico</t>
  </si>
  <si>
    <t>Reg</t>
  </si>
  <si>
    <t>Nº TP</t>
  </si>
  <si>
    <t>RIESGO CRÍTICO  PSC-Y</t>
  </si>
  <si>
    <t>COMUNA</t>
  </si>
  <si>
    <t>ALTO HOSPICIO</t>
  </si>
  <si>
    <t>ANTOFAGASTA</t>
  </si>
  <si>
    <t>TOCOPILLA</t>
  </si>
  <si>
    <t>CHAÑARAL</t>
  </si>
  <si>
    <t>COPIAPÓ</t>
  </si>
  <si>
    <t>COQUIMBO</t>
  </si>
  <si>
    <t>LA SERENA</t>
  </si>
  <si>
    <t>OVALLE</t>
  </si>
  <si>
    <t>CABILDO</t>
  </si>
  <si>
    <t>HIJUELAS</t>
  </si>
  <si>
    <t>La Calera</t>
  </si>
  <si>
    <t>LA LIGUA</t>
  </si>
  <si>
    <t>LIMACHE</t>
  </si>
  <si>
    <t>OLMUÉ</t>
  </si>
  <si>
    <t>PUTAENDO</t>
  </si>
  <si>
    <t>QUILLOTA</t>
  </si>
  <si>
    <t>QUILPUÉ</t>
  </si>
  <si>
    <t>QUINTERO</t>
  </si>
  <si>
    <t>SAN ANTONIO</t>
  </si>
  <si>
    <t>SAN FELIPE</t>
  </si>
  <si>
    <t>VALPARAÍSO</t>
  </si>
  <si>
    <t>GRANEROS</t>
  </si>
  <si>
    <t>MOSTAZAL</t>
  </si>
  <si>
    <t>PICHIDEGUA</t>
  </si>
  <si>
    <t>QUINTA DE TILCOCO</t>
  </si>
  <si>
    <t/>
  </si>
  <si>
    <t>RANCAGUA</t>
  </si>
  <si>
    <t>SAN FERNANDO</t>
  </si>
  <si>
    <t>SAN VICENTE</t>
  </si>
  <si>
    <t>SANTA CRUZ</t>
  </si>
  <si>
    <t>CAUQUENES</t>
  </si>
  <si>
    <t>COLBÚN</t>
  </si>
  <si>
    <t>CURICÓ</t>
  </si>
  <si>
    <t>LONGAVÍ</t>
  </si>
  <si>
    <t>MOLINA</t>
  </si>
  <si>
    <t>PARRAL</t>
  </si>
  <si>
    <t>RETIRO</t>
  </si>
  <si>
    <t>SAGRADA FAMILIA</t>
  </si>
  <si>
    <t>SAN CLEMENTE</t>
  </si>
  <si>
    <t>TALCA</t>
  </si>
  <si>
    <t>YERBAS BUENAS</t>
  </si>
  <si>
    <t>CONCEPCIÓN</t>
  </si>
  <si>
    <t>CORONEL</t>
  </si>
  <si>
    <t>HUALPÉN</t>
  </si>
  <si>
    <t>LOS ÁNGELES</t>
  </si>
  <si>
    <t>LOTA</t>
  </si>
  <si>
    <t>MULCHÉN</t>
  </si>
  <si>
    <t>SAN PEDRO DE LA PAZ</t>
  </si>
  <si>
    <t>TALCAHUANO</t>
  </si>
  <si>
    <t>CARAHUE</t>
  </si>
  <si>
    <t>FREIRE</t>
  </si>
  <si>
    <t>GORBEA</t>
  </si>
  <si>
    <t>NUEVA IMPERIAL</t>
  </si>
  <si>
    <t>SAAVEDRA</t>
  </si>
  <si>
    <t>TEMUCO 2</t>
  </si>
  <si>
    <t>VICTORIA</t>
  </si>
  <si>
    <t>VILLARRICA</t>
  </si>
  <si>
    <t>OSORNO</t>
  </si>
  <si>
    <t>PUERTO MONTT</t>
  </si>
  <si>
    <t>PURRANQUE</t>
  </si>
  <si>
    <t>AYSÉN</t>
  </si>
  <si>
    <t>PUNTA ARENAS</t>
  </si>
  <si>
    <t>BUIN</t>
  </si>
  <si>
    <t>CERRO NAVIA</t>
  </si>
  <si>
    <t>COLINA</t>
  </si>
  <si>
    <t>EL MONTE</t>
  </si>
  <si>
    <t>HUECHURABA</t>
  </si>
  <si>
    <t>ISLA DE MAIPO</t>
  </si>
  <si>
    <t>LA FLORIDA</t>
  </si>
  <si>
    <t>LA PINTANA</t>
  </si>
  <si>
    <t>LAMPA</t>
  </si>
  <si>
    <t>LO ESPEJO</t>
  </si>
  <si>
    <t>MACUL</t>
  </si>
  <si>
    <t>MELIPILLA</t>
  </si>
  <si>
    <t>ÑUÑOA</t>
  </si>
  <si>
    <t>PEDRO AGUIRRE CERDA</t>
  </si>
  <si>
    <t>PEÑAFLOR</t>
  </si>
  <si>
    <t>PEÑALOLÉN</t>
  </si>
  <si>
    <t>PUDAHUEL</t>
  </si>
  <si>
    <t>PUENTE ALTO</t>
  </si>
  <si>
    <t>PUENTE ALTO 2</t>
  </si>
  <si>
    <t>QUILICURA</t>
  </si>
  <si>
    <t>QUINTA NORMAL</t>
  </si>
  <si>
    <t>RECOLETA</t>
  </si>
  <si>
    <t>SAN PEDRO</t>
  </si>
  <si>
    <t>SAN RAMÓN</t>
  </si>
  <si>
    <t>TALAGANTE</t>
  </si>
  <si>
    <t>LA UNIÓN</t>
  </si>
  <si>
    <t>VALDIVIA</t>
  </si>
  <si>
    <t>ARICA</t>
  </si>
  <si>
    <t>ARICA 2</t>
  </si>
  <si>
    <t>CHILLÁN</t>
  </si>
  <si>
    <t>CHILLÁN VIEJO</t>
  </si>
  <si>
    <t>COIHUECO</t>
  </si>
  <si>
    <t>SAN CARLOS</t>
  </si>
  <si>
    <t>TOTAL</t>
  </si>
  <si>
    <t>RESUMEN EVALUACIÓN INFORME HPV</t>
  </si>
  <si>
    <t>INFORME</t>
  </si>
  <si>
    <t>Año:</t>
  </si>
  <si>
    <t>DIMENSIONES</t>
  </si>
  <si>
    <t>ÍTEMES</t>
  </si>
  <si>
    <t>SUB ÍTEMES</t>
  </si>
  <si>
    <t>ANTECEDENTES Y CONCLUSIONES RELEVANTES OBSERVADAS POR JUNAEB</t>
  </si>
  <si>
    <r>
      <t xml:space="preserve">A. </t>
    </r>
    <r>
      <rPr>
        <sz val="8"/>
        <color indexed="62"/>
        <rFont val="Calibri"/>
        <family val="2"/>
      </rPr>
      <t>Cumplimiento metodología y acciones</t>
    </r>
  </si>
  <si>
    <r>
      <t xml:space="preserve">B.  </t>
    </r>
    <r>
      <rPr>
        <sz val="7"/>
        <color indexed="62"/>
        <rFont val="Calibri"/>
        <family val="2"/>
      </rPr>
      <t>Adecuación RRHH, financieros, materiales</t>
    </r>
  </si>
  <si>
    <r>
      <t>A.1.</t>
    </r>
    <r>
      <rPr>
        <sz val="7"/>
        <color indexed="62"/>
        <rFont val="Calibri"/>
        <family val="2"/>
      </rPr>
      <t> EJECUCIÓN UNIDADES Y ACCIONES ADECUADO (PROGRAMACIÓN MODELO)</t>
    </r>
  </si>
  <si>
    <r>
      <t xml:space="preserve">B.1. </t>
    </r>
    <r>
      <rPr>
        <sz val="8"/>
        <color indexed="62"/>
        <rFont val="Calibri"/>
        <family val="2"/>
      </rPr>
      <t>PRESUPUESTO: aportes locales</t>
    </r>
  </si>
  <si>
    <r>
      <t xml:space="preserve">B.2. </t>
    </r>
    <r>
      <rPr>
        <sz val="8"/>
        <color indexed="62"/>
        <rFont val="Calibri"/>
        <family val="2"/>
      </rPr>
      <t>RRHH Y HORAS ESCUELA</t>
    </r>
  </si>
  <si>
    <t>DIMENSIÓN EVALUACIÓN</t>
  </si>
  <si>
    <t>CATEGIRÍAS EV.</t>
  </si>
  <si>
    <t>NOTA EV. INFORME</t>
  </si>
  <si>
    <r>
      <t xml:space="preserve">A. </t>
    </r>
    <r>
      <rPr>
        <sz val="7"/>
        <color indexed="62"/>
        <rFont val="Calibri"/>
        <family val="2"/>
      </rPr>
      <t>Cumplimiento metodología y acciones con modelo y programación</t>
    </r>
  </si>
  <si>
    <r>
      <t xml:space="preserve">B.  </t>
    </r>
    <r>
      <rPr>
        <sz val="7"/>
        <color indexed="62"/>
        <rFont val="Calibri"/>
        <family val="2"/>
      </rPr>
      <t>Adecuación RRHH, financieros, materiales para des. Programa</t>
    </r>
  </si>
  <si>
    <r>
      <t xml:space="preserve">A.2. </t>
    </r>
    <r>
      <rPr>
        <sz val="7"/>
        <color indexed="62"/>
        <rFont val="Calibri"/>
        <family val="2"/>
      </rPr>
      <t>CONTINUIDAD ESCUELAS ADECUADO</t>
    </r>
  </si>
  <si>
    <r>
      <t xml:space="preserve">B.1. </t>
    </r>
    <r>
      <rPr>
        <sz val="7"/>
        <color indexed="62"/>
        <rFont val="Calibri"/>
        <family val="2"/>
      </rPr>
      <t>PPTO: aportes locales</t>
    </r>
  </si>
  <si>
    <r>
      <t>B.2.</t>
    </r>
    <r>
      <rPr>
        <sz val="7"/>
        <color indexed="62"/>
        <rFont val="Calibri"/>
        <family val="2"/>
      </rPr>
      <t xml:space="preserve"> RRHH HORAS ESCUELA</t>
    </r>
  </si>
  <si>
    <r>
      <t xml:space="preserve">A.1. a) </t>
    </r>
    <r>
      <rPr>
        <sz val="7"/>
        <color indexed="62"/>
        <rFont val="Calibri"/>
        <family val="2"/>
      </rPr>
      <t>COBERTURA PERTINENTE</t>
    </r>
  </si>
  <si>
    <r>
      <t>A.1. b)</t>
    </r>
    <r>
      <rPr>
        <sz val="7"/>
        <color indexed="62"/>
        <rFont val="Calibri"/>
        <family val="2"/>
      </rPr>
      <t> CALIDAD TÉCNICA</t>
    </r>
  </si>
  <si>
    <r>
      <t xml:space="preserve">A.1. c) </t>
    </r>
    <r>
      <rPr>
        <sz val="7"/>
        <color indexed="62"/>
        <rFont val="Calibri"/>
        <family val="2"/>
      </rPr>
      <t xml:space="preserve">ORGANIZACIÓN DE ACCIONES
</t>
    </r>
  </si>
  <si>
    <t>PROMOCIÓN</t>
  </si>
  <si>
    <r>
      <t xml:space="preserve">DETECCIÓN </t>
    </r>
    <r>
      <rPr>
        <b/>
        <sz val="7"/>
        <color indexed="62"/>
        <rFont val="Calibri"/>
        <family val="2"/>
      </rPr>
      <t xml:space="preserve"> 6º EB</t>
    </r>
  </si>
  <si>
    <r>
      <t xml:space="preserve">DETECCIÓN </t>
    </r>
    <r>
      <rPr>
        <b/>
        <sz val="7"/>
        <color indexed="62"/>
        <rFont val="Calibri"/>
        <family val="2"/>
      </rPr>
      <t>REAPLICAC 8º EB </t>
    </r>
  </si>
  <si>
    <t>PREVENCIÓN</t>
  </si>
  <si>
    <t>DERIVACIÓN</t>
  </si>
  <si>
    <t>DESARROLLO DE RED</t>
  </si>
  <si>
    <t>EVALUACIÓN Y SEG.</t>
  </si>
  <si>
    <r>
      <t>B.1..1.</t>
    </r>
    <r>
      <rPr>
        <sz val="7"/>
        <color indexed="62"/>
        <rFont val="Calibri"/>
        <family val="2"/>
      </rPr>
      <t>   ACCIONES EVIDENCIAN FLUIDA Y EFICIENTE COORD./ CUMPLIMI.AP LOCALES</t>
    </r>
  </si>
  <si>
    <r>
      <t>B.1.2.</t>
    </r>
    <r>
      <rPr>
        <sz val="7"/>
        <color indexed="62"/>
        <rFont val="Calibri"/>
        <family val="2"/>
      </rPr>
      <t>   NIVEL CUMPLIMIENTO RECURSOS LOCALES COMPROMETIDOS</t>
    </r>
  </si>
  <si>
    <r>
      <t>B.2.1.</t>
    </r>
    <r>
      <rPr>
        <sz val="7"/>
        <color indexed="62"/>
        <rFont val="Calibri"/>
        <family val="2"/>
      </rPr>
      <t xml:space="preserve"> PERFIL EQUIPO ACORDE A APROBADO. INFORMADOS Y APROBADOS JUNAEB</t>
    </r>
  </si>
  <si>
    <r>
      <t>B.2.2.</t>
    </r>
    <r>
      <rPr>
        <sz val="7"/>
        <color indexed="62"/>
        <rFont val="Calibri"/>
        <family val="2"/>
      </rPr>
      <t>  ÍNDICE DE RECURSO HUMANO</t>
    </r>
  </si>
  <si>
    <r>
      <t>B.2.3.</t>
    </r>
    <r>
      <rPr>
        <sz val="7"/>
        <color indexed="62"/>
        <rFont val="Calibri"/>
        <family val="2"/>
      </rPr>
      <t> ACCIONES EVIDENCIAN FLUIDA Y EFICIENTE COORD./CUMPLIM. HRS PROFES-ESCUELA</t>
    </r>
  </si>
  <si>
    <t>CONCLUSIONES - SUGERENCIAS JUNAEB</t>
  </si>
  <si>
    <t>INFORMACIÓN PENDIENTE</t>
  </si>
  <si>
    <r>
      <t xml:space="preserve">Descripción: </t>
    </r>
    <r>
      <rPr>
        <sz val="8"/>
        <color indexed="62"/>
        <rFont val="Calibri"/>
        <family val="2"/>
        <scheme val="minor"/>
      </rPr>
      <t>esta tabla contiene una tabla de evaluación cualitativa del desempeño administrativo y financiero de los ejecutores regionales. Se sugiere su llenado por la Unidad de Recursos  Regional y/o en conjunto con los coordinadores regionales involucrados  en cada proyecto local. El llenado de los datos de identificación del ejecutor provienen de la Hoja de RESUMEN REGIONAL de proyectos, de este archivo.  Se deben llenar las celdas correspondientes solamente. El resto de la planilla va protegida, para asegurar los cálculos y promedios por ejecutor y regionales que facilitarán su interpretación.</t>
    </r>
  </si>
  <si>
    <t xml:space="preserve">EVALUACIÓN CUALITATIVA DESEMPEÑO ADMINISTRATIVO FINANCIERO EJECUTORES PROGRAMA HPV </t>
  </si>
  <si>
    <t>REG</t>
  </si>
  <si>
    <t>QUIEN(ES) EVALÚA(N)</t>
  </si>
  <si>
    <t>con inf</t>
  </si>
  <si>
    <t>EVALUACIÓN GESTIÓN ADMINISTRATIVA Y FINANCIERA</t>
  </si>
  <si>
    <t xml:space="preserve"> *(para descripción conceptos de evaluación, ver tabla al final de esta hoja)</t>
  </si>
  <si>
    <t>año:</t>
  </si>
  <si>
    <t>MARCAR CON UNA" X " CASILLA QUE CORRESPONDA según evaluación</t>
  </si>
  <si>
    <t>nivel de cumplimiento de plazos rendiciones</t>
  </si>
  <si>
    <t>calidad y pertinencia de rendiciones y respaldos</t>
  </si>
  <si>
    <t>capacidad de resolución de problemas presentados</t>
  </si>
  <si>
    <t>existen situaciones pendientes periodo/año anterior</t>
  </si>
  <si>
    <t>pendientes</t>
  </si>
  <si>
    <t>observaciones</t>
  </si>
  <si>
    <t>X</t>
  </si>
  <si>
    <t>AÑO INICIO</t>
  </si>
  <si>
    <r>
      <t>APRECIACIÓN GENERAL DESEMPEÑO</t>
    </r>
    <r>
      <rPr>
        <sz val="6"/>
        <color indexed="8"/>
        <rFont val="Calibri"/>
        <family val="2"/>
        <scheme val="minor"/>
      </rPr>
      <t xml:space="preserve"> (SEGÚN INFORMACIÓN INGRESADA)</t>
    </r>
  </si>
  <si>
    <t>Suficiente</t>
  </si>
  <si>
    <t>Adecuado</t>
  </si>
  <si>
    <t>Insuficiente</t>
  </si>
  <si>
    <t>NO</t>
  </si>
  <si>
    <t>pagos</t>
  </si>
  <si>
    <t>rendiciones</t>
  </si>
  <si>
    <t>informes</t>
  </si>
  <si>
    <t>VºBº regional</t>
  </si>
  <si>
    <t>OTRO</t>
  </si>
  <si>
    <t>% ADECUADO + SUFICIENTE</t>
  </si>
  <si>
    <t>% INSUFICIENTE</t>
  </si>
  <si>
    <r>
      <t xml:space="preserve">Descripción: </t>
    </r>
    <r>
      <rPr>
        <sz val="8"/>
        <color indexed="62"/>
        <rFont val="Calibri"/>
        <family val="2"/>
        <scheme val="minor"/>
      </rPr>
      <t xml:space="preserve">esta tabla contiene RESUMEN DE VARIABLES DE EVALUACIÓN DE DESEMPEÑO para los ejecutores vigentes, extraído de la Evaluación Informe de Gestión Final, Evaluación desempeño administrativo y financiero y Evaluación del Sistema Informático sobre poblamiento Instrumentos de detección HPV, para el año en curso y fecha del informe de desempeño (esta es la única variable que es llenada adicionalmente).
Busca ser un insumo para la evaluaciópn de desempeño por ejecutor, entregando el resumen de variables de evaluación que el nivel Regional registra en el proceso final de año y que serán parte del proceso institucional de evaluación de esta variable.
</t>
    </r>
  </si>
  <si>
    <t xml:space="preserve">EVALUACIÓN DE DESEMPEÑO ANUAL - EQUIPOS EJECUTORES HPV </t>
  </si>
  <si>
    <t>&lt;50%</t>
  </si>
  <si>
    <t>Deficiente</t>
  </si>
  <si>
    <t>RESPONSABLE EVALUACIÓN (CARGO/ NOMBRE)</t>
  </si>
  <si>
    <t>AVANCE</t>
  </si>
  <si>
    <t>&lt;70%</t>
  </si>
  <si>
    <t>Regular</t>
  </si>
  <si>
    <t>FECHA</t>
  </si>
  <si>
    <t>FINAL</t>
  </si>
  <si>
    <t>&lt;90%</t>
  </si>
  <si>
    <t>Bueno</t>
  </si>
  <si>
    <t>CATEGORÍAS DESEMP ADM FIN</t>
  </si>
  <si>
    <t>&gt;=90%</t>
  </si>
  <si>
    <t>Excelente</t>
  </si>
  <si>
    <t>100% – 90% =Excelente      89% –70%  = Bueno       69%- 50%  = Regular      49% - 0%  = Deficiente</t>
  </si>
  <si>
    <t>100% = suficiente       70%  = Adecuado      49% = nsuficiente      0%  = Sin información</t>
  </si>
  <si>
    <t>Desempeño TÉCNICO</t>
  </si>
  <si>
    <t xml:space="preserve">SATISFACCION USUARIA ANUAL </t>
  </si>
  <si>
    <t>DESEMPEÑO TOTAL</t>
  </si>
  <si>
    <t>1.- Evaluación desempeño técnico: calificación informes de gestión</t>
  </si>
  <si>
    <r>
      <t xml:space="preserve">2.- Nivel cumplimiento sistema informático: % de digitación/poblamiento en sistema informático de instrumentos (TOCA-RR y PSC-Y ) en relación a matricula
</t>
    </r>
    <r>
      <rPr>
        <i/>
        <sz val="10"/>
        <rFont val="Calibri"/>
        <family val="2"/>
        <scheme val="minor"/>
      </rPr>
      <t>LLENAR CELDAS</t>
    </r>
    <r>
      <rPr>
        <i/>
        <sz val="10"/>
        <color rgb="FF00CCFF"/>
        <rFont val="Calibri"/>
        <family val="2"/>
        <scheme val="minor"/>
      </rPr>
      <t xml:space="preserve"> CELESTES</t>
    </r>
    <r>
      <rPr>
        <i/>
        <sz val="10"/>
        <rFont val="Calibri"/>
        <family val="2"/>
        <scheme val="minor"/>
      </rPr>
      <t>, SEGÚN ESTADO SISTEMA INFORMÁTICO</t>
    </r>
    <r>
      <rPr>
        <sz val="10"/>
        <color rgb="FF0070C0"/>
        <rFont val="Calibri"/>
        <family val="2"/>
        <scheme val="minor"/>
      </rPr>
      <t>.</t>
    </r>
  </si>
  <si>
    <t>Desempeño TECNICO total</t>
  </si>
  <si>
    <t>1.- evaluación cualitativa del desempeño administrativo y financiero</t>
  </si>
  <si>
    <t>Desempeño ADMINISTRATIVO Y FINANCIERO total</t>
  </si>
  <si>
    <t>1.-  Satisfacción usuaria en dimensión cambio positivo (PROM)</t>
  </si>
  <si>
    <t>SATISFACCIÓN USUARIA total</t>
  </si>
  <si>
    <t>Sin información</t>
  </si>
  <si>
    <t>Promedio PROM nacional 2022: 4,28</t>
  </si>
  <si>
    <t>% CUMPLIMIENTO</t>
  </si>
  <si>
    <t>8º EB (matríc sg año inicio hpv II escuela)</t>
  </si>
  <si>
    <t>% CUMPLIMIENTO AVANCE</t>
  </si>
  <si>
    <t>Para obtener información de medida PROM, debe traer dato de sistema de reportería on line</t>
  </si>
  <si>
    <t>promedio:</t>
  </si>
  <si>
    <t>MATRIC</t>
  </si>
  <si>
    <t>DIGITADO</t>
  </si>
  <si>
    <t>S/I</t>
  </si>
  <si>
    <t>sistema informático</t>
  </si>
  <si>
    <t>&lt;1</t>
  </si>
  <si>
    <t>&gt;1</t>
  </si>
  <si>
    <t xml:space="preserve">SISTEMA DE CONTROL DE CALIDAD SALUD DEL ESTUDIANTE. </t>
  </si>
  <si>
    <t>INDICADORES  PROGRAMA HABILIDADES PARA LA VIDA - II</t>
  </si>
  <si>
    <t>hoja autogenerada de información Anual - válida para INFORME INDICADORES CALIDAD REGIONALES ANUALES</t>
  </si>
  <si>
    <t>CÁLCULO CON INFORME BI FINAL 2017 - BI ABRIL 2018</t>
  </si>
  <si>
    <t>AÑO:</t>
  </si>
  <si>
    <t>Nota</t>
  </si>
  <si>
    <t>Concepto</t>
  </si>
  <si>
    <t>Descripción</t>
  </si>
  <si>
    <t>ANUAL</t>
  </si>
  <si>
    <r>
      <t>Ó</t>
    </r>
    <r>
      <rPr>
        <sz val="6"/>
        <color rgb="FF009933"/>
        <rFont val="Calibri"/>
        <family val="2"/>
        <scheme val="minor"/>
      </rPr>
      <t>ptimo</t>
    </r>
  </si>
  <si>
    <t>Cumple plenamente con el Criterio Ideal.</t>
  </si>
  <si>
    <t>ANÁLISIS REGIONAL</t>
  </si>
  <si>
    <r>
      <t>R</t>
    </r>
    <r>
      <rPr>
        <sz val="6"/>
        <color rgb="FF000066"/>
        <rFont val="Calibri"/>
        <family val="2"/>
        <scheme val="minor"/>
      </rPr>
      <t>egular</t>
    </r>
  </si>
  <si>
    <t>Cumple con el Criterio Ideal en gran medida salvo insuficiencias menores.</t>
  </si>
  <si>
    <t xml:space="preserve">APLICADO POR Encargado ppto </t>
  </si>
  <si>
    <r>
      <t>D</t>
    </r>
    <r>
      <rPr>
        <sz val="6"/>
        <color rgb="FFFF3333"/>
        <rFont val="Calibri"/>
        <family val="2"/>
        <scheme val="minor"/>
      </rPr>
      <t>eficiente</t>
    </r>
  </si>
  <si>
    <t>Cumple parcialmente con el criterio ideal, se observan grandes deficiencias.</t>
  </si>
  <si>
    <r>
      <t>N</t>
    </r>
    <r>
      <rPr>
        <sz val="6"/>
        <color rgb="FFCC0000"/>
        <rFont val="Calibri"/>
        <family val="2"/>
        <scheme val="minor"/>
      </rPr>
      <t>o Califica</t>
    </r>
  </si>
  <si>
    <t>No cumple con el criterio Ideal en ninguna medida.</t>
  </si>
  <si>
    <t>NO APLICA 2012</t>
  </si>
  <si>
    <t>IX. % de escuelas en el HPV con continuidad de intervención del año anterior. (INFORME FINAL AÑO ANTERIOR - PROGR AÑO EN CURSO)</t>
  </si>
  <si>
    <t>Dimensión/ indicador</t>
  </si>
  <si>
    <t>COMPETENCIA PROFESIONAL</t>
  </si>
  <si>
    <t>ACCESO A SERVICIOS</t>
  </si>
  <si>
    <t>EFICACIA</t>
  </si>
  <si>
    <t>EFICIENCIA</t>
  </si>
  <si>
    <t>CONTINUIDAD</t>
  </si>
  <si>
    <t>SATISFACCION USUARIA</t>
  </si>
  <si>
    <t>indicador</t>
  </si>
  <si>
    <t>I. % de equipos competentes que están ejecutando el HPV durante el año de evaluación.</t>
  </si>
  <si>
    <t>II. Promedio regional del índice de recurso humano según cobertura intervenida.</t>
  </si>
  <si>
    <t>III. % estudiantes detectados con perfil de riesgo, que asisten a talleres preventivos.</t>
  </si>
  <si>
    <t>IV. % de matrícula 1º EB incorporada al HPV, según matrícula potencial.</t>
  </si>
  <si>
    <t>V. % De estudiantes con riesgo crítico derivados por el hpv que han recibido atención en salud mental.</t>
  </si>
  <si>
    <t>VI. % de estudiantes asistentes a taller preventivo sin perfil de riesgo en 8º EB.</t>
  </si>
  <si>
    <t>VIII.  % de ejecución presupuestaria del HPV  del total comprometido en convenios.</t>
  </si>
  <si>
    <t>IX. % de escuelas en el HPV II con continuidad de intervención del año anterior.</t>
  </si>
  <si>
    <t>reg</t>
  </si>
  <si>
    <t>ESCUELAS FIN 2022</t>
  </si>
  <si>
    <t>continuidad 2023</t>
  </si>
  <si>
    <t>ESTANDAR ESPERADO</t>
  </si>
  <si>
    <r>
      <t xml:space="preserve">100 % de equipos HPV competentes
</t>
    </r>
    <r>
      <rPr>
        <b/>
        <sz val="9"/>
        <color rgb="FFFF0000"/>
        <rFont val="Calibri"/>
        <family val="2"/>
      </rPr>
      <t>OBS: LLENAR EN HOJA "CUESTIONARIO COMPETENCIAS".</t>
    </r>
  </si>
  <si>
    <t>entre 0,39 y 0,18 horas mensuales</t>
  </si>
  <si>
    <r>
      <t>90-105%</t>
    </r>
    <r>
      <rPr>
        <sz val="7"/>
        <color rgb="FF000000"/>
        <rFont val="Calibri"/>
        <family val="2"/>
      </rPr>
      <t xml:space="preserve">: </t>
    </r>
    <r>
      <rPr>
        <sz val="7"/>
        <color rgb="FF009933"/>
        <rFont val="Calibri"/>
        <family val="2"/>
      </rPr>
      <t>Óptimo</t>
    </r>
  </si>
  <si>
    <r>
      <t>75-89,9%</t>
    </r>
    <r>
      <rPr>
        <sz val="7"/>
        <color rgb="FF000000"/>
        <rFont val="Calibri"/>
        <family val="2"/>
      </rPr>
      <t xml:space="preserve">: </t>
    </r>
    <r>
      <rPr>
        <sz val="7"/>
        <color rgb="FFFF3333"/>
        <rFont val="Calibri"/>
        <family val="2"/>
      </rPr>
      <t>Bajo</t>
    </r>
  </si>
  <si>
    <r>
      <t>&lt;75%</t>
    </r>
    <r>
      <rPr>
        <sz val="7"/>
        <color rgb="FF000000"/>
        <rFont val="Calibri"/>
        <family val="2"/>
      </rPr>
      <t xml:space="preserve">: </t>
    </r>
    <r>
      <rPr>
        <sz val="7"/>
        <color rgb="FFCC0000"/>
        <rFont val="Calibri"/>
        <family val="2"/>
      </rPr>
      <t>Muy Bajo</t>
    </r>
  </si>
  <si>
    <r>
      <t>&gt;105%</t>
    </r>
    <r>
      <rPr>
        <sz val="7"/>
        <color rgb="FF000000"/>
        <rFont val="Calibri"/>
        <family val="2"/>
      </rPr>
      <t xml:space="preserve">: </t>
    </r>
    <r>
      <rPr>
        <sz val="6"/>
        <color rgb="FF000066"/>
        <rFont val="Calibri"/>
        <family val="2"/>
      </rPr>
      <t>No cumple criterio técnico</t>
    </r>
  </si>
  <si>
    <t>eliminado 2012</t>
  </si>
  <si>
    <t>NO APLICA</t>
  </si>
  <si>
    <r>
      <t>&gt;100%</t>
    </r>
    <r>
      <rPr>
        <sz val="7"/>
        <color rgb="FF000000"/>
        <rFont val="Calibri"/>
        <family val="2"/>
      </rPr>
      <t xml:space="preserve">: </t>
    </r>
    <r>
      <rPr>
        <sz val="7"/>
        <color rgb="FF000066"/>
        <rFont val="Calibri"/>
        <family val="2"/>
      </rPr>
      <t>No cumple criterio técnico</t>
    </r>
  </si>
  <si>
    <r>
      <t>85-100%</t>
    </r>
    <r>
      <rPr>
        <sz val="7"/>
        <color rgb="FF000000"/>
        <rFont val="Calibri"/>
        <family val="2"/>
      </rPr>
      <t xml:space="preserve">: </t>
    </r>
    <r>
      <rPr>
        <sz val="7"/>
        <color rgb="FF009933"/>
        <rFont val="Calibri"/>
        <family val="2"/>
      </rPr>
      <t>Óptimo</t>
    </r>
  </si>
  <si>
    <r>
      <t>70-84,9%</t>
    </r>
    <r>
      <rPr>
        <sz val="7"/>
        <color rgb="FF000000"/>
        <rFont val="Calibri"/>
        <family val="2"/>
      </rPr>
      <t xml:space="preserve">: </t>
    </r>
    <r>
      <rPr>
        <sz val="7"/>
        <color rgb="FFFF3333"/>
        <rFont val="Calibri"/>
        <family val="2"/>
      </rPr>
      <t>Bajo</t>
    </r>
  </si>
  <si>
    <r>
      <t>&lt;70%</t>
    </r>
    <r>
      <rPr>
        <sz val="7"/>
        <color rgb="FF000000"/>
        <rFont val="Calibri"/>
        <family val="2"/>
      </rPr>
      <t xml:space="preserve">: </t>
    </r>
    <r>
      <rPr>
        <sz val="7"/>
        <color rgb="FFCC0000"/>
        <rFont val="Calibri"/>
        <family val="2"/>
      </rPr>
      <t>Muy Bajo</t>
    </r>
  </si>
  <si>
    <t>ÁREAS DE EVALUACIÓN:</t>
  </si>
  <si>
    <t xml:space="preserve">1. COORDINACIÓN EFICIENTE: El equipo cuenta con responsable comunal que:
a. garantiza la gestión técnica y administrativa, la coordinación con las instancias responsables de salud y educación, además del seguimiento y evaluación del programa. 
b. Tiene continuidad durante todo el tiempo de ejecución.
c. Comparte los fundamentos del programa y su énfasis en lo promocional y preventivo.
</t>
  </si>
  <si>
    <t xml:space="preserve">1. EXPERTICIA EN EL ÁMBITO DE INTERVENCIÓN: El resto del equipo estable, está constituido por un equipo básico mínimo, con un perfil técnico específico, con experiencia y conocimiento, en los siguientes ámbitos:
a. Desarrollo psicosocial, promoción y prevención en salud mental
b. Nivel de competencia en el ámbito del sistema escolar.
c. Trabajo comunitario e intersectorial.
d. Capacidad para evaluar riesgo psicosocial  en estudiantes y manejo de técnicas de intervención psicosocial y trastornos de salud mental dentro del sistema escolar.
e. Competencias en gestión y seguimiento de programas y metodologías de evaluación cuantitativa y cualitativa.
f. Manejo computacional y conocimiento informático a nivel usuario.
</t>
  </si>
  <si>
    <t xml:space="preserve">1. PERFIL ADECUADO AL MODELO: incluye dentro de sus integrantes a lo menos un profesional de la salud mental (psicólogo), a lo menos con 22 hrs. Semanales, continuos en el año. Además, incorpora profesional de educación (psicopedagogo, profesor y/o orientador). Estos profesionales cuentan con experiencia de trabajo en sistema escolar. </t>
  </si>
  <si>
    <r>
      <t>1.</t>
    </r>
    <r>
      <rPr>
        <sz val="7"/>
        <rFont val="Times New Roman"/>
        <family val="1"/>
      </rPr>
      <t xml:space="preserve">     </t>
    </r>
    <r>
      <rPr>
        <sz val="8"/>
        <rFont val="Calibri"/>
        <family val="2"/>
      </rPr>
      <t xml:space="preserve">CONTINUIDAD: Las horas del equipo estable, están asignadas a lo menos en un 60 % a profesionales que son parte del equipo por más de dos años o desde el inicio del proyecto, si el proyecto es más nuevo. </t>
    </r>
  </si>
  <si>
    <t>1.Coordinación Eficiente</t>
  </si>
  <si>
    <t>2.Experticia en el ámbito de intervención</t>
  </si>
  <si>
    <t>3.Perfil adecuado al modelo</t>
  </si>
  <si>
    <t>4.Continuidad</t>
  </si>
  <si>
    <t>Promedio Proyecto</t>
  </si>
  <si>
    <t>N° de estudiantes que asisten a talleres preventivos en 7º básico</t>
  </si>
  <si>
    <t>Nº de estudiantes con perfil TOCA de riesgo en 6º básico año anterior</t>
  </si>
  <si>
    <t>% asistencia</t>
  </si>
  <si>
    <t>N° de estudiantes con RIEGO CRÍTICO PSC-Y HPV II atendidos en Salud mental el evaluado</t>
  </si>
  <si>
    <t>Nº de estudiantes conRIEGO CRÍTICO PSC-Y HPV II  derivados por los equipos HPV a Salud  Mental el año evaluado</t>
  </si>
  <si>
    <t>% DE ESTUDIANTES CON RIEGO CRÍTICO PSC-Y  CON ATENCIÓN EN SALUD MENTAL</t>
  </si>
  <si>
    <t>N° estudiantes 8º EB sin perfil riesgo TOCA, con asistencia regular Taller 7º EB</t>
  </si>
  <si>
    <t>Nº Total estudiantes 8º EB con asistencia regular Taller 7º básico</t>
  </si>
  <si>
    <t>% de estudiantes asistentes a taller preventivo sin perfil de riesgo en 3º EB.</t>
  </si>
  <si>
    <t>cálculo queda en encargada ppto nacional</t>
  </si>
  <si>
    <t xml:space="preserve">N° de escuelas, que siguen en el HPV en el año </t>
  </si>
  <si>
    <t>N° de escuelas en el HPV en el año anterior</t>
  </si>
  <si>
    <t>% ESCUELAS HPV, CON CONTINUIDAD AÑO ANTERIOR</t>
  </si>
  <si>
    <t>Equipos</t>
  </si>
  <si>
    <t>Valor Regional</t>
  </si>
  <si>
    <t>v</t>
  </si>
  <si>
    <t>LA CALERA</t>
  </si>
  <si>
    <t>Coronel</t>
  </si>
  <si>
    <t>Temuco 2</t>
  </si>
  <si>
    <t>lampa</t>
  </si>
  <si>
    <t>RENGO</t>
  </si>
  <si>
    <t>MALLOA</t>
  </si>
  <si>
    <t>LA FLORIDA 2</t>
  </si>
  <si>
    <t>SAN JOAQUÍN</t>
  </si>
  <si>
    <t>PROVIDENCIA</t>
  </si>
  <si>
    <t>NATALES</t>
  </si>
  <si>
    <t>PORVENIR</t>
  </si>
  <si>
    <t>COYHAIQUE</t>
  </si>
  <si>
    <t>PADRE LAS CASAS</t>
  </si>
  <si>
    <t>PITRUFQUÉN</t>
  </si>
  <si>
    <t>TRAIGUÉN</t>
  </si>
  <si>
    <t>ANGOL</t>
  </si>
  <si>
    <t>CALLE LARGA</t>
  </si>
  <si>
    <t>INSTRUMENTO DE VERIFICACIÓN INDICADOR. CONSOLIDADO REGIONAL.
DIMENSION DE CALIDAD: COMPETENCIA PROFESIONAL. EQUIPOS EJECUTORES HPV.-
PROGRAMA: HABILIDADES PARA LA VIDA</t>
  </si>
  <si>
    <t>región:</t>
  </si>
  <si>
    <t>NOTAS DE EVALUACIÓN</t>
  </si>
  <si>
    <t>PROMEDIO REGIONAL POR ÁREA</t>
  </si>
  <si>
    <r>
      <t>2.</t>
    </r>
    <r>
      <rPr>
        <sz val="7"/>
        <color rgb="FF002060"/>
        <rFont val="Times New Roman"/>
        <family val="1"/>
      </rPr>
      <t xml:space="preserve">     </t>
    </r>
    <r>
      <rPr>
        <sz val="8"/>
        <color rgb="FF002060"/>
        <rFont val="Calibri"/>
        <family val="2"/>
      </rPr>
      <t>EXPERTICIA EN EL ÁMBITO DE INTERVENCIÓN: El resto del equipo estable, está constituido por un equipo básico mínimo, con un perfil técnico específico, con experiencia y conocimiento, en los siguientes ámbitos:
a. Desarrollo psicosocial, promoción y prevención en salud mental
b. Nivel de competencia en el ámbito del sistema escolar.
c. Trabajo comunitario e intersectorial.
d. Capacidad para evaluar riesgo psicosocial  en niños y manejo de técnicas de intervención psicosocial y trastornos de salud mental dentro del sistema escolar.
e. Competencias en gestión y seguimiento de programas y metodologías de evaluación cuantitativa y cualitativa.
f. Manejo computacional y conocimiento informático a nivel usuario.</t>
    </r>
  </si>
  <si>
    <r>
      <t>3.</t>
    </r>
    <r>
      <rPr>
        <sz val="7"/>
        <color rgb="FF002060"/>
        <rFont val="Times New Roman"/>
        <family val="1"/>
      </rPr>
      <t xml:space="preserve">     </t>
    </r>
    <r>
      <rPr>
        <sz val="8"/>
        <color rgb="FF002060"/>
        <rFont val="Calibri"/>
        <family val="2"/>
      </rPr>
      <t xml:space="preserve">PERFIL ADECUADO AL MODELO: incluye dentro de sus integrantes </t>
    </r>
    <r>
      <rPr>
        <b/>
        <sz val="8"/>
        <color rgb="FF002060"/>
        <rFont val="Calibri"/>
        <family val="2"/>
      </rPr>
      <t>a lo menos un profesional</t>
    </r>
    <r>
      <rPr>
        <sz val="8"/>
        <color rgb="FF002060"/>
        <rFont val="Calibri"/>
        <family val="2"/>
      </rPr>
      <t xml:space="preserve"> de la salud mental (psicólogo), a lo menos con 22 hrs. Semanales, continuos en el año. Además, incorpora profesional de educación (psicopedagogo, profesor y/o orientador). Estos profesionales cuentan con experiencia de trabajo en sistema escolar. </t>
    </r>
  </si>
  <si>
    <r>
      <t>4.</t>
    </r>
    <r>
      <rPr>
        <sz val="7"/>
        <color rgb="FF002060"/>
        <rFont val="Times New Roman"/>
        <family val="1"/>
      </rPr>
      <t xml:space="preserve">     </t>
    </r>
    <r>
      <rPr>
        <sz val="8"/>
        <color rgb="FF002060"/>
        <rFont val="Calibri"/>
        <family val="2"/>
      </rPr>
      <t xml:space="preserve">CONTINUIDAD: Las horas del equipo estable, están asignadas a lo menos en un 60 % a profesionales que son parte del equipo por más de dos años o desde el inicio del proyecto, si el proyecto es más nuevo. </t>
    </r>
  </si>
  <si>
    <t>PROMEDIO POR PROYECTO:</t>
  </si>
  <si>
    <t>USAR LA SIGUIENTE ESCALA DE NOTAS:</t>
  </si>
  <si>
    <t>NOTA</t>
  </si>
  <si>
    <t>CONCEPTO</t>
  </si>
  <si>
    <t>DESCRIPCIÓN</t>
  </si>
  <si>
    <t>Nota 7</t>
  </si>
  <si>
    <t xml:space="preserve">OPTIMO </t>
  </si>
  <si>
    <t>Nota 5</t>
  </si>
  <si>
    <t>REGULAR</t>
  </si>
  <si>
    <t>Nota 3</t>
  </si>
  <si>
    <t>DEFICIENTE</t>
  </si>
  <si>
    <t>Cumple parcialmente con el criterio ideal, se observan grandes deficiencias</t>
  </si>
  <si>
    <t>Nota  0</t>
  </si>
  <si>
    <t>NO CALIFICA</t>
  </si>
  <si>
    <t>No cumple con el criterio Ideal en ninguna medida</t>
  </si>
  <si>
    <r>
      <t xml:space="preserve">Observaciones: 
- Este Formulario HpV se incluye dentro de las estadísticas Regionales de Avance y Final, para autogeneración
- Llenado es sólo en Nombre de comuna. El resto de la hoja está protegida para evitar problemas en fórmulas incorporadas
</t>
    </r>
    <r>
      <rPr>
        <b/>
        <sz val="8"/>
        <color theme="5" tint="-0.249977111117893"/>
        <rFont val="Calibri"/>
        <family val="2"/>
        <scheme val="minor"/>
      </rPr>
      <t>- iNGRESANDO NOMBRE DE COMUNA SE GENERAN LOS DATOS DE DESEMPEÑO, SI SE HAN INGRESADO ANTERIORMENTE. COPIE LA HOJA Y GENERE TANTAS FICHAS COMO EJECUTORES HAYA INGRESADO EN LA ESTADÍSTICA</t>
    </r>
  </si>
  <si>
    <t>actualiza 2023 fin</t>
  </si>
  <si>
    <t>REGION</t>
  </si>
  <si>
    <t>año inicio</t>
  </si>
  <si>
    <t>meses ejecución</t>
  </si>
  <si>
    <t>ejecutor</t>
  </si>
  <si>
    <t>SECTOR</t>
  </si>
  <si>
    <t>Categoría de desempeño</t>
  </si>
  <si>
    <t>ajuste periodo especial covid</t>
  </si>
  <si>
    <t>ALGARROBO</t>
  </si>
  <si>
    <t>100 – 90</t>
  </si>
  <si>
    <t>ALHUÉ</t>
  </si>
  <si>
    <t>&gt;=70%</t>
  </si>
  <si>
    <t>89 –70</t>
  </si>
  <si>
    <t xml:space="preserve">                                                                                            REGISTRO</t>
  </si>
  <si>
    <t>Codigo: R-DSE-SS.MM.001</t>
  </si>
  <si>
    <t xml:space="preserve">Versión Nº 00     </t>
  </si>
  <si>
    <t>ALTO BIOBIO</t>
  </si>
  <si>
    <t>&gt;=50%</t>
  </si>
  <si>
    <t>69- 50</t>
  </si>
  <si>
    <t xml:space="preserve">                         PAUTA DE EVALUACION DE DESEMPEÑO EJECUTORES -  HPV</t>
  </si>
  <si>
    <t>ALTO DEL CARMEN</t>
  </si>
  <si>
    <t>49 - 0</t>
  </si>
  <si>
    <t>ILUSTRE MUNICIPALIDAD DE ALTO HOSPICIO</t>
  </si>
  <si>
    <t>ANCUD</t>
  </si>
  <si>
    <t>ANDACOLLO</t>
  </si>
  <si>
    <t>ILUSTRE MUNICIPALIDAD DE  ANGOL</t>
  </si>
  <si>
    <t>I. ANTECEDENTES GENERALES</t>
  </si>
  <si>
    <t>ANTÁRTICA</t>
  </si>
  <si>
    <t>Comuna</t>
  </si>
  <si>
    <t>Región:</t>
  </si>
  <si>
    <t>CORPORACIÓN MUNICIPAL DE DESARROLLO SOCIAL DE ANTOFAGASTA</t>
  </si>
  <si>
    <t>Entidad Ejecutora</t>
  </si>
  <si>
    <t>ANTUCO</t>
  </si>
  <si>
    <t>Periodo evaluado:</t>
  </si>
  <si>
    <t>ARAUCO</t>
  </si>
  <si>
    <t>ILUSTRE MUNICIPALIDAD DE ARAUCO</t>
  </si>
  <si>
    <t>PROGRAMA</t>
  </si>
  <si>
    <t>HPV I</t>
  </si>
  <si>
    <t>HPV II</t>
  </si>
  <si>
    <t>UNIVERSIDAD DE TARAPACA PSI</t>
  </si>
  <si>
    <t>Nombre Responsable de evaluación</t>
  </si>
  <si>
    <t xml:space="preserve">Unidad/área DR </t>
  </si>
  <si>
    <t>UNIVERSIDAD DE TARAPACÁ TS</t>
  </si>
  <si>
    <t>ILUSTRE MUNICIPALIDAD AYSÉN</t>
  </si>
  <si>
    <t>Corporación de Desarrollo Social de Buin</t>
  </si>
  <si>
    <t xml:space="preserve">II.  CATEGORÍAS DE EVALUACION </t>
  </si>
  <si>
    <t>BULNES</t>
  </si>
  <si>
    <t>ILUSTRE MUNICIPALIDAD DE CABILDO</t>
  </si>
  <si>
    <t>CABO DE HORNOS</t>
  </si>
  <si>
    <t>CABRERO</t>
  </si>
  <si>
    <t>CALAMA</t>
  </si>
  <si>
    <t>CORPORACIÓN MUNICIPAL DE DESARROLLO SOCIAL DE CALAMA</t>
  </si>
  <si>
    <t>CALBUCO</t>
  </si>
  <si>
    <t>CALDERA</t>
  </si>
  <si>
    <t xml:space="preserve"> III.- EVALUACION DE CUMPLIMIENTO</t>
  </si>
  <si>
    <t>ILUSTRE MUNICIPALIDAD DE LA CALERA</t>
  </si>
  <si>
    <r>
      <t xml:space="preserve">Desempeño TECNICO </t>
    </r>
    <r>
      <rPr>
        <sz val="10"/>
        <color theme="0"/>
        <rFont val="Calibri"/>
        <family val="2"/>
        <scheme val="minor"/>
      </rPr>
      <t>(AVANCE= 65% FINAL=60%)</t>
    </r>
  </si>
  <si>
    <t>Verificador</t>
  </si>
  <si>
    <t>CALERA DE TANGO</t>
  </si>
  <si>
    <r>
      <t xml:space="preserve">1.- </t>
    </r>
    <r>
      <rPr>
        <b/>
        <sz val="8"/>
        <color theme="1"/>
        <rFont val="Calibri"/>
        <family val="2"/>
        <scheme val="minor"/>
      </rPr>
      <t>Evaluación desempeño técnico</t>
    </r>
    <r>
      <rPr>
        <sz val="8"/>
        <color theme="1"/>
        <rFont val="Calibri"/>
        <family val="2"/>
        <scheme val="minor"/>
      </rPr>
      <t xml:space="preserve">: </t>
    </r>
    <r>
      <rPr>
        <sz val="7"/>
        <color theme="1"/>
        <rFont val="Calibri"/>
        <family val="2"/>
        <scheme val="minor"/>
      </rPr>
      <t>corresponde a la calificación de informes de gestión, recogidas por JUNAEB  ( % cumplimiento según máximo 7 = 100%)</t>
    </r>
  </si>
  <si>
    <t>Estadísticas Regionales</t>
  </si>
  <si>
    <t>ILUSTRE MUNICIPALIDAD DE CALLE LARGA</t>
  </si>
  <si>
    <r>
      <t xml:space="preserve">2.- </t>
    </r>
    <r>
      <rPr>
        <b/>
        <sz val="8"/>
        <color theme="1"/>
        <rFont val="Calibri"/>
        <family val="2"/>
        <scheme val="minor"/>
      </rPr>
      <t>Nivel cumplimiento sistema informático</t>
    </r>
    <r>
      <rPr>
        <sz val="8"/>
        <color theme="1"/>
        <rFont val="Calibri"/>
        <family val="2"/>
        <scheme val="minor"/>
      </rPr>
      <t>:</t>
    </r>
    <r>
      <rPr>
        <sz val="7"/>
        <color theme="1"/>
        <rFont val="Calibri"/>
        <family val="2"/>
        <scheme val="minor"/>
      </rPr>
      <t xml:space="preserve"> % de digitación/poblamiento en sistema informático de instrumentos (TOCA-RR y PSC) en relación a matricula.  (cumplimiento según % del esperado)</t>
    </r>
  </si>
  <si>
    <t>CAMARONES</t>
  </si>
  <si>
    <t>TOTAL EVALUACIÓN  DESEMPEÑO TÉCNICO</t>
  </si>
  <si>
    <t>CAMIÑA</t>
  </si>
  <si>
    <t>CANELA</t>
  </si>
  <si>
    <t>EVALUACIÓN ADMINISTRATIVO - FINANCIERA
(AVANCE= 35% FINAL= 30%)</t>
  </si>
  <si>
    <t xml:space="preserve">TOTAL </t>
  </si>
  <si>
    <t>CAÑETE</t>
  </si>
  <si>
    <r>
      <t xml:space="preserve">1.- </t>
    </r>
    <r>
      <rPr>
        <b/>
        <sz val="10"/>
        <color theme="1"/>
        <rFont val="Calibri"/>
        <family val="2"/>
        <scheme val="minor"/>
      </rPr>
      <t>evaluación cualitativa del desempeño administrativo y financiero</t>
    </r>
  </si>
  <si>
    <t xml:space="preserve">ILUSTRE MUNICIPALIDAD DE CARAHUE </t>
  </si>
  <si>
    <t>TOTAL EVALUACIÓN  DESEMPEÑO ADMINISTRATIVO FINANCIERO</t>
  </si>
  <si>
    <t>CARTAGENA</t>
  </si>
  <si>
    <t>CASABLANCA</t>
  </si>
  <si>
    <t>RESULTADOS DE SATISFACCION USUARIA ANUAL 
( AVANCE= 0%  FINAL= 10%)</t>
  </si>
  <si>
    <t>CASTRO</t>
  </si>
  <si>
    <t>1.-  Satisfacción usuaria en dimensión cambio positivo percibido en la escuela</t>
  </si>
  <si>
    <t>CATEMU</t>
  </si>
  <si>
    <t>TOTAL EVALUACIÓN SATISFACCIÓN USUARIA</t>
  </si>
  <si>
    <t xml:space="preserve">ILUSTRE MUNICIPALIDAD DE CAUQUENES </t>
  </si>
  <si>
    <t>CERRILLOS</t>
  </si>
  <si>
    <t xml:space="preserve">                                        IV. RESUMEN</t>
  </si>
  <si>
    <t>UNIVERSIDAD ACADEMIA DE HUMANISMO CRISTIANO</t>
  </si>
  <si>
    <t>CATEGORÍA</t>
  </si>
  <si>
    <t>CHAITÉN</t>
  </si>
  <si>
    <t>EVALUACIÓN DE DESEMPEÑO TOTAL</t>
  </si>
  <si>
    <t>CHANCO</t>
  </si>
  <si>
    <t>Servicio Local De Educación Atacama</t>
  </si>
  <si>
    <t>OBSERVACIONES Y CONCLUSIONES JUNAEB</t>
  </si>
  <si>
    <t>CHÉPICA</t>
  </si>
  <si>
    <t>CHIGUAYANTE</t>
  </si>
  <si>
    <t xml:space="preserve">SLEP ANDALIÉN SUR </t>
  </si>
  <si>
    <t>CHILE CHICO</t>
  </si>
  <si>
    <t>ILUSTRE MUNICIPALIDAD DE CHILLÁN</t>
  </si>
  <si>
    <t>ILUSTRE MUNICIPALIDAD DE CHILLAN VIEJO</t>
  </si>
  <si>
    <t>CHIMBARONGO</t>
  </si>
  <si>
    <t>CHOLCHOL</t>
  </si>
  <si>
    <t>CHONCHI</t>
  </si>
  <si>
    <t>CISNES</t>
  </si>
  <si>
    <t>COBQUECURA</t>
  </si>
  <si>
    <t>COCHAMÓ</t>
  </si>
  <si>
    <t>COCHRANE</t>
  </si>
  <si>
    <t>ILUSTRE MUNICIPALIDAD DE COCHRANE</t>
  </si>
  <si>
    <t>CODEGUA</t>
  </si>
  <si>
    <t>COELEMU</t>
  </si>
  <si>
    <t>ILUSTRE MUNICIPALIDAD DE COIHUECO</t>
  </si>
  <si>
    <t>COINCO</t>
  </si>
  <si>
    <t>ILUSTRE MUNICIPALIDAD DE COLBÚN</t>
  </si>
  <si>
    <t>COLCHANE</t>
  </si>
  <si>
    <t>CORPORACIÓN MUNICIPAL DE DESARROLLO SOCIAL DE COLINA</t>
  </si>
  <si>
    <t>COLLIPULLI</t>
  </si>
  <si>
    <t>COLTAUCO</t>
  </si>
  <si>
    <t>COMBARBALÁ</t>
  </si>
  <si>
    <t>SERV LOCAL DE EDUCACIÓN ANDALIEN</t>
  </si>
  <si>
    <t>CONCHALÍ</t>
  </si>
  <si>
    <t>CORPORACIÓN MUNICIPAL DE CONCHALÍ DE EDUCACIÓN SALUD Y ATENCIÓN DE MENORES</t>
  </si>
  <si>
    <t>CONCON</t>
  </si>
  <si>
    <t>CONSTITUCIÓN</t>
  </si>
  <si>
    <t>CONTULMO</t>
  </si>
  <si>
    <t>ILUSTRE MUNICIPALIDAD DE COQUIMBO</t>
  </si>
  <si>
    <t>ILUSTRE MUNICIPALIDAD DE CORONEL</t>
  </si>
  <si>
    <t>CORRAL</t>
  </si>
  <si>
    <t>ILUSTRE MUNICIPALIDAD DE COYHAIQUE</t>
  </si>
  <si>
    <t>CUNCO</t>
  </si>
  <si>
    <t>CURACAUTÍN</t>
  </si>
  <si>
    <t>CURACAVÍ</t>
  </si>
  <si>
    <t>CURACO DE VELEZ</t>
  </si>
  <si>
    <t>CURANILAHUE</t>
  </si>
  <si>
    <t>CURARREHUE</t>
  </si>
  <si>
    <t>CUREPTO</t>
  </si>
  <si>
    <t>ILUSTRE MUNICIPALIDAD DE CURICÓ</t>
  </si>
  <si>
    <t>DALCAHUE</t>
  </si>
  <si>
    <t>DIEGO DE ALMAGRO</t>
  </si>
  <si>
    <t>DOÑIHUE</t>
  </si>
  <si>
    <t>EL BOSQUE</t>
  </si>
  <si>
    <t>EL CARMEN</t>
  </si>
  <si>
    <t>Ilustre Municipalidad de El Monte</t>
  </si>
  <si>
    <t>EL QUISCO</t>
  </si>
  <si>
    <t>EL TABO</t>
  </si>
  <si>
    <t>EMPEDRADO</t>
  </si>
  <si>
    <t>ERCILLA</t>
  </si>
  <si>
    <t>ESTACIÓN CENTRAL</t>
  </si>
  <si>
    <t>FLORIDA</t>
  </si>
  <si>
    <t xml:space="preserve">ILUSTRE MUNICIPALIDAD DE FREIRE </t>
  </si>
  <si>
    <t>FREIRINA</t>
  </si>
  <si>
    <t>FRESIA</t>
  </si>
  <si>
    <t>FRUTILLAR</t>
  </si>
  <si>
    <t>FUTALEUFÚ</t>
  </si>
  <si>
    <t>FUTRONO</t>
  </si>
  <si>
    <t>GALVARINO</t>
  </si>
  <si>
    <t>GENERAL LAGOS</t>
  </si>
  <si>
    <t>MUNICIPALIDAD DE GORBEA</t>
  </si>
  <si>
    <t>ILUSTRE MUNICIPALIDAD DE GRANEROS</t>
  </si>
  <si>
    <t>GUAITECAS</t>
  </si>
  <si>
    <t>ILUSTRE MUNICIPALIDAD DE HIJUELAS</t>
  </si>
  <si>
    <t>HUALAIHUE</t>
  </si>
  <si>
    <t>HUALAÑÉ</t>
  </si>
  <si>
    <t>ILUSTRE MUNICIPALIDAD DIRECCIÓN DE ADMINISTRACIÓN Y EDUCACIÓN DE HUALPÉN</t>
  </si>
  <si>
    <t>HUALQUI</t>
  </si>
  <si>
    <t>HUARA</t>
  </si>
  <si>
    <t>HUASCO</t>
  </si>
  <si>
    <t>MUNICIPALIDAD DE HUECHURABA</t>
  </si>
  <si>
    <t>ILLAPEL</t>
  </si>
  <si>
    <t>INDEPENDENCIA</t>
  </si>
  <si>
    <t>IQUIQUE</t>
  </si>
  <si>
    <t>CORPORACIÓN DE EDUCACIÓN Y SALUD DE ISLA DE MAIPO</t>
  </si>
  <si>
    <t>ISLA DE PASCUA</t>
  </si>
  <si>
    <t>JUAN FERNÁNDEZ</t>
  </si>
  <si>
    <t>LA CISTERNA</t>
  </si>
  <si>
    <t>LA CRUZ</t>
  </si>
  <si>
    <t>LA ESTRELLA</t>
  </si>
  <si>
    <t>ILUSTRE MUNICIPALIDAD DE LA FLORIDA</t>
  </si>
  <si>
    <t>CORPORACION DE EDUCACIÓN. SALUD. CULTURA Y RECREACIÓN DE LA FLORIDA</t>
  </si>
  <si>
    <t>LA GRANJA</t>
  </si>
  <si>
    <t>LA HIGUERA</t>
  </si>
  <si>
    <t>ILUSTRE MUNICIPALIDAD DE LA LIGUA</t>
  </si>
  <si>
    <t>ILUSTRE MUNICIPALIDAD DE LA PINTANA</t>
  </si>
  <si>
    <t>LA REINA</t>
  </si>
  <si>
    <t xml:space="preserve">CORPORACIÓN MUNICIPAL GABRIEL GONZALEZ VIDELA </t>
  </si>
  <si>
    <t>ILUSTRE MUNICIPALIDAD DE LA UNIÓN</t>
  </si>
  <si>
    <t>LAGO  VERDE</t>
  </si>
  <si>
    <t>LAGO RANCO</t>
  </si>
  <si>
    <t>LAGUNA BLANCA</t>
  </si>
  <si>
    <t>LAJA</t>
  </si>
  <si>
    <t>ILUSTRE MUNICIPALIDAD DE LAJA</t>
  </si>
  <si>
    <t>CORPORACIÓN MUNICIPAL PARA EL DESARROLLO SOCIAL Y EDUCACIONAL DE LAMPA</t>
  </si>
  <si>
    <t>LANCO</t>
  </si>
  <si>
    <t>LAS CABRAS</t>
  </si>
  <si>
    <t>LAS CONDES</t>
  </si>
  <si>
    <t>LAUTARO</t>
  </si>
  <si>
    <t>ILUSTRE MUNICIPALIDAD DE LAUTARO</t>
  </si>
  <si>
    <t>LEBU</t>
  </si>
  <si>
    <t>LICANTÉN</t>
  </si>
  <si>
    <t>ILUSTRE MUNICIPALIDAD DE LICANTÉN</t>
  </si>
  <si>
    <t>ILUSTRE MUNICIPALIDAD DE LIMACHE</t>
  </si>
  <si>
    <t>LINARES</t>
  </si>
  <si>
    <t>LITUECHE</t>
  </si>
  <si>
    <t>LLAILLAY</t>
  </si>
  <si>
    <t>LLANQUIHUE</t>
  </si>
  <si>
    <t>LO BARNECHEA</t>
  </si>
  <si>
    <t>ILUSTRE MUNICIPALIDAD DE LO ESPEJO</t>
  </si>
  <si>
    <t>LO PRADO</t>
  </si>
  <si>
    <t>LOLOL</t>
  </si>
  <si>
    <t>ILUSTRE MUNICIPALIDAD DE LOLOL</t>
  </si>
  <si>
    <t>LONCOCHE</t>
  </si>
  <si>
    <t xml:space="preserve">ILUSTRE MUNICIPALIDAD DE LONGAVI-DEPTO. EDUCACION </t>
  </si>
  <si>
    <t>LONQUIMAY</t>
  </si>
  <si>
    <t>LOS ALAMOS</t>
  </si>
  <si>
    <t>LOS ANDES</t>
  </si>
  <si>
    <t>ILUSTRE MUNICIPALIDAD DE LOS ÁNGELES</t>
  </si>
  <si>
    <t>LOS LAGOS</t>
  </si>
  <si>
    <t>LOS MUERMOS</t>
  </si>
  <si>
    <t>LOS SAUCES</t>
  </si>
  <si>
    <t>LOS VILOS</t>
  </si>
  <si>
    <t>ILUSTRE MUNICIPALIDAD DE LOTA</t>
  </si>
  <si>
    <t>LUMACO</t>
  </si>
  <si>
    <t>MACHALI</t>
  </si>
  <si>
    <t>CORPORACIÓN MUNICIPAL DE DESARROLLO SOCIAL DE MACUL</t>
  </si>
  <si>
    <t>MÁFIL</t>
  </si>
  <si>
    <t>MAIPÚ</t>
  </si>
  <si>
    <t>ILUSTRE MUNICIPALIDAD DE MALLOA</t>
  </si>
  <si>
    <t>MARCHIGUE</t>
  </si>
  <si>
    <t>MARÍA ELENA</t>
  </si>
  <si>
    <t>MARÍA PINTO</t>
  </si>
  <si>
    <t>MARIQUINA</t>
  </si>
  <si>
    <t>MAULE</t>
  </si>
  <si>
    <t>MAULLÍN</t>
  </si>
  <si>
    <t>MEJILLONES</t>
  </si>
  <si>
    <t>MELIPEUCO</t>
  </si>
  <si>
    <t>CORPORACIÓN MUNICIPAL PARA LA EDUACIÓN Y SALUD MELIPILLA</t>
  </si>
  <si>
    <t>ILUSTRE MUNICIPALIDAD DE MOLINA</t>
  </si>
  <si>
    <t>MONTE PATRIA</t>
  </si>
  <si>
    <t>MUNICIPALIDAD DE MOSTAZAL</t>
  </si>
  <si>
    <t>ILUSTRE MUNICIPALIDAD DE MULCHÉN</t>
  </si>
  <si>
    <t>NACIMIENTO</t>
  </si>
  <si>
    <t>NANCAGUA</t>
  </si>
  <si>
    <t>GOBERNACION PROVINCIAL DE ULTIMA ESPERANZA</t>
  </si>
  <si>
    <t>NAVIDAD</t>
  </si>
  <si>
    <t>NEGRETE</t>
  </si>
  <si>
    <t>NINHUE</t>
  </si>
  <si>
    <t>NOGALES</t>
  </si>
  <si>
    <t>ILUSTRE MUNICIPALIDAD DE NUEVA IMPERIAL</t>
  </si>
  <si>
    <t>ÑIQUÉN</t>
  </si>
  <si>
    <t>CORPORACIÓN MUNICIPAL DE DESARROLLO SOCIAL DE ÑUÑOA</t>
  </si>
  <si>
    <t>O´HIGGINS</t>
  </si>
  <si>
    <t>OLIVAR</t>
  </si>
  <si>
    <t>OLLAGUE</t>
  </si>
  <si>
    <t>ILUSTRE MUNICIPALIDAD DE OLMUÉ</t>
  </si>
  <si>
    <t>ILUSTRE MUNICIPALIDAD DE OSORNO</t>
  </si>
  <si>
    <t>ILUSTRE MUNICIPALIDAD DE OVALLE</t>
  </si>
  <si>
    <t>PADRE HURTADO</t>
  </si>
  <si>
    <t>ILUSTRE MUNICIPALIDAD DE  PADRE LAS CASAS</t>
  </si>
  <si>
    <t>PAIGUANO</t>
  </si>
  <si>
    <t>PAILLACO</t>
  </si>
  <si>
    <t>PAINE</t>
  </si>
  <si>
    <t>PALENA</t>
  </si>
  <si>
    <t>PALMILLA</t>
  </si>
  <si>
    <t>PANGUIPULLI</t>
  </si>
  <si>
    <t>PANQUEHUE</t>
  </si>
  <si>
    <t>PAPUDO</t>
  </si>
  <si>
    <t>PAREDONES</t>
  </si>
  <si>
    <t>ILUSTRE MUNICIPALIDAD DE PARRAL</t>
  </si>
  <si>
    <t>ILUSTRE MUNICIPALIDAD DE PEDRO AGUIRRE CERDA</t>
  </si>
  <si>
    <t>PELARCO</t>
  </si>
  <si>
    <t>PELLUHUE</t>
  </si>
  <si>
    <t>PEMUCO</t>
  </si>
  <si>
    <t>ILUSTRE MUNICIPALIDAD DE PEMUCO</t>
  </si>
  <si>
    <t>PENCAHUE</t>
  </si>
  <si>
    <t>PENCO</t>
  </si>
  <si>
    <t>ILUSTRE MUNICIPALIDAD DE PEÑAFLOR</t>
  </si>
  <si>
    <t>CORPORACIÓN MUNICIPAL DE PEÑALOLEN</t>
  </si>
  <si>
    <t>PERALILLO</t>
  </si>
  <si>
    <t>PERQUENCO</t>
  </si>
  <si>
    <t>PETORCA</t>
  </si>
  <si>
    <t>PEUMO</t>
  </si>
  <si>
    <t>PICA</t>
  </si>
  <si>
    <t>MUNICIPALIDAD DE PICHIDEGUA</t>
  </si>
  <si>
    <t>PICHILEMU</t>
  </si>
  <si>
    <t>PINTO</t>
  </si>
  <si>
    <t>PIRQUE</t>
  </si>
  <si>
    <t>ILUSTRE MUNICIPALIDAD DE  PITRUFQUÉN</t>
  </si>
  <si>
    <t>PLACILLA</t>
  </si>
  <si>
    <t>PORTEZUELO</t>
  </si>
  <si>
    <t>I.MUNICIPALIDAD DE PORVENIR</t>
  </si>
  <si>
    <t>POZO ALMONTE</t>
  </si>
  <si>
    <t>DELEGACIÓN PRESIDENCIAL PROVINCIAL DEL TAMARUGAL</t>
  </si>
  <si>
    <t>PRIMAVERA</t>
  </si>
  <si>
    <t>CORPORACIÓN DE DESARROLLO SOCIAL DE PROVIDENCIA CDS</t>
  </si>
  <si>
    <t>PUCHUNCAVÍ</t>
  </si>
  <si>
    <t>ILUSTRE MUNICIPALIDAD DE PUCHUNCAVÍ</t>
  </si>
  <si>
    <t>PUCÓN</t>
  </si>
  <si>
    <t>ILUSTRE MUNICIPALIDAD DE PUCÓN</t>
  </si>
  <si>
    <t>CORPORACIÓN PARA EL DESARROLLO DE LA SALUD MENTAL FAMILIAR</t>
  </si>
  <si>
    <t>CORPORACIÓN MUNICIPAL DE EDUCACIÓN. SALUD Y ATENCIÓN DE MENORES DE PUENTE ALTO</t>
  </si>
  <si>
    <t>ILUSTRE MUNICIPALIDAD DE PUENTE ALTO 2</t>
  </si>
  <si>
    <t>ILUSTRE MUNICIPALIDAD DE PUERTO MONTT</t>
  </si>
  <si>
    <t>PUERTO OCTAY</t>
  </si>
  <si>
    <t>PUERTO VARAS</t>
  </si>
  <si>
    <t>PUMANQUE</t>
  </si>
  <si>
    <t>PUNITAQUI</t>
  </si>
  <si>
    <t>CORPORACIÓN MUNICIPAL DE PUNTA ARENAS PARA LA EDUCACIÓN. SALUD Y ATENCIÓN AL MENOR</t>
  </si>
  <si>
    <t>PUQUELDÓN</t>
  </si>
  <si>
    <t>PURÉN</t>
  </si>
  <si>
    <t>ILUSTRE MUNICIPALIDAD DE PURRANQUE</t>
  </si>
  <si>
    <t>ILUSTRE MUNICIPALIDAD DE PUTAENDO</t>
  </si>
  <si>
    <t>PUTRE</t>
  </si>
  <si>
    <t>PUYEHUE</t>
  </si>
  <si>
    <t>QUEILÉN</t>
  </si>
  <si>
    <t>QUELLÓN</t>
  </si>
  <si>
    <t>QUEMCHI</t>
  </si>
  <si>
    <t>QUILACO</t>
  </si>
  <si>
    <t>ILUSTRE MUNICIPALIDAD DE QUILICURA</t>
  </si>
  <si>
    <t>QUILLECO</t>
  </si>
  <si>
    <t>QUILLÓN</t>
  </si>
  <si>
    <t>ILUSTRE MUNICIPALIDAD DE QUILLÓN</t>
  </si>
  <si>
    <t>ILUSTRE MUNICIPALIDAD DE QUILLOTA</t>
  </si>
  <si>
    <t>CORPORACIÓN MUNICIPAL DE SALUD. EDUCACIÓN CULTURA Y ATENCIÓN AL MENOR DE QUILPUÉ</t>
  </si>
  <si>
    <t>QUINCHAO</t>
  </si>
  <si>
    <t>ILUSTRE MUNICIPALIDAD DE QUINTA DE TILCOCO</t>
  </si>
  <si>
    <t>ILUSTRE MUNICIPALIDAD DE QUINTA NORMAL</t>
  </si>
  <si>
    <t>ILUSTRE MUNICIPALIDAD DE QUINTERO</t>
  </si>
  <si>
    <t>QUIRIHUE</t>
  </si>
  <si>
    <t>CORPORACION MUNICIPAL SERVICIOS  PUBLICOS TRASPASADOS</t>
  </si>
  <si>
    <t>RÁNQUIL</t>
  </si>
  <si>
    <t>RAUCO</t>
  </si>
  <si>
    <t>ILUSTRE MUNICIPALIDAD DE RECOLETA</t>
  </si>
  <si>
    <t>RENAICO</t>
  </si>
  <si>
    <t>RENCA</t>
  </si>
  <si>
    <t>ILUSTRE MUNICIPALIDAD DE RENGO</t>
  </si>
  <si>
    <t>REQUINOA</t>
  </si>
  <si>
    <t>ILUSTRE MUNICIPALIDAD DE RETIRO</t>
  </si>
  <si>
    <t>RINCONADA</t>
  </si>
  <si>
    <t>RÍO BUENO</t>
  </si>
  <si>
    <t>ILUSTRE MUNICIPALIDAD DE RÍO BUENO</t>
  </si>
  <si>
    <t>RÍO CLARO</t>
  </si>
  <si>
    <t>RÍO HURTADO</t>
  </si>
  <si>
    <t>RÍO IBÁÑEZ</t>
  </si>
  <si>
    <t>RÍO NEGRO</t>
  </si>
  <si>
    <t>RÍO VERDE</t>
  </si>
  <si>
    <t>ROMERAL</t>
  </si>
  <si>
    <t>MUNICIPALIDAD DE SAAVEDRA</t>
  </si>
  <si>
    <t xml:space="preserve">ILUSTRE MUNICIPALIDAD DE SAGRADA FAMILIA </t>
  </si>
  <si>
    <t>SALAMANCA</t>
  </si>
  <si>
    <t>ILUSTRE MUNICIPALIDAD DE SAN ANTONIO</t>
  </si>
  <si>
    <t>SAN BERNARDO</t>
  </si>
  <si>
    <t>ILUSTRE MUNICIPALIDAD DE SAN CARLOS</t>
  </si>
  <si>
    <t>ILUSTRE MUNICIPALIDAD DE SAN CLEMENTE</t>
  </si>
  <si>
    <t>SAN ESTEBAN</t>
  </si>
  <si>
    <t>SAN FABIÁN</t>
  </si>
  <si>
    <t>ILUSTRE MUNICIPALIDAD DE SAN FELIPE</t>
  </si>
  <si>
    <t>Servicio Local de Educación Pública de Colchagua</t>
  </si>
  <si>
    <t>SAN GREGORIO</t>
  </si>
  <si>
    <t>SAN IGNACIO</t>
  </si>
  <si>
    <t>SAN JAVIER</t>
  </si>
  <si>
    <t>Corporación municipal de desarrollo sociald de San Joaquín</t>
  </si>
  <si>
    <t>SAN JOSÉ DE MAIPO</t>
  </si>
  <si>
    <t>SAN JUAN DE LA COSTA</t>
  </si>
  <si>
    <t>SAN MIGUEL</t>
  </si>
  <si>
    <t>SAN NICOLÁS</t>
  </si>
  <si>
    <t>ILUSTRE MUNICIPALIDAD DE SAN NICOLÁS</t>
  </si>
  <si>
    <t>SAN PABLO</t>
  </si>
  <si>
    <t>ILUSTRE MUNICIPALIDAD DE SAN PEDRO</t>
  </si>
  <si>
    <t>SAN PEDRO DE ATACAMA</t>
  </si>
  <si>
    <t>ILUSTRE MUNICIPALIDAD DE SAN PEDRO DE LA PAZ</t>
  </si>
  <si>
    <t>SAN RAFAEL</t>
  </si>
  <si>
    <t>ILUSTRE MUNICIPALIDAD DE SAN RAMÓN</t>
  </si>
  <si>
    <t>SAN ROSENDO</t>
  </si>
  <si>
    <t>CORPORACIÓN DE DESARROLLO DE SAN VICENTE DE TAGUA TAGUA</t>
  </si>
  <si>
    <t>SANTA BÁRBARA</t>
  </si>
  <si>
    <t>MUNICIPALIDAD DE SANTA CRUZ</t>
  </si>
  <si>
    <t>SANTA JUANA</t>
  </si>
  <si>
    <t>SANTA MARÍA</t>
  </si>
  <si>
    <t>SANTIAGO</t>
  </si>
  <si>
    <t>SANTO DOMINGO</t>
  </si>
  <si>
    <t>SIERRA GORDA</t>
  </si>
  <si>
    <t>CORPORACIÓN MUNICIPAL DE EDUCACIÓN. SALUD Y ATENCIÓN DE MENORES. TALAGANTE</t>
  </si>
  <si>
    <t>ILUSTRE MUNICIPALIDAD DE TALCA</t>
  </si>
  <si>
    <t>MUNICIPALIDAD DE TALCAHUANO</t>
  </si>
  <si>
    <t>TALTAL</t>
  </si>
  <si>
    <t>TEMUCO</t>
  </si>
  <si>
    <t>UNIVERSIDAD DE LA FRONTERA</t>
  </si>
  <si>
    <t>TENO</t>
  </si>
  <si>
    <t>TEODORO SCHMIDT</t>
  </si>
  <si>
    <t>TIERRA AMARILLA</t>
  </si>
  <si>
    <t>TILTIL</t>
  </si>
  <si>
    <t>TIMAUKEL</t>
  </si>
  <si>
    <t>TIRÚA</t>
  </si>
  <si>
    <t>ILUSTRE MUNICIPALIDAD DE TOCOPILLA</t>
  </si>
  <si>
    <t>TOLTÉN</t>
  </si>
  <si>
    <t>TOMÉ</t>
  </si>
  <si>
    <t>TORRES DEL PAINE</t>
  </si>
  <si>
    <t>TORTEL</t>
  </si>
  <si>
    <t>ILUSTRE MUNICIPALIDAD DE TRAIGUÉN</t>
  </si>
  <si>
    <t>TREGUACO</t>
  </si>
  <si>
    <t>TUCAPEL</t>
  </si>
  <si>
    <t>ILUSTRE MUNICIPALIDAD DE VALDIVIA</t>
  </si>
  <si>
    <t>VALLENAR</t>
  </si>
  <si>
    <t>SERVICIO LOCAL DE EDUCACIÓN PÚBLICA DE VALPARAÍSO</t>
  </si>
  <si>
    <t>VICHUQUÉN</t>
  </si>
  <si>
    <t>ILUSTRE MUNICIPALIDAD DE VICTORIA</t>
  </si>
  <si>
    <t>VICUÑA</t>
  </si>
  <si>
    <t>VILCÚN</t>
  </si>
  <si>
    <t>ILUSTRE MUNICIPALIDAD DE VILCÚN</t>
  </si>
  <si>
    <t>VILLA ALEGRE</t>
  </si>
  <si>
    <t>VILLA ALEMANA</t>
  </si>
  <si>
    <t>ILUSTRE MUNICIPALIDAD DE VILLARRICA</t>
  </si>
  <si>
    <t>VIÑA DEL MAR</t>
  </si>
  <si>
    <t>VITACURA</t>
  </si>
  <si>
    <t>ILUSTRE MUNICIPALIDAD DE YERBAS BUENAS</t>
  </si>
  <si>
    <t>YUMBEL</t>
  </si>
  <si>
    <t>YUNGAY</t>
  </si>
  <si>
    <t>ZAPALLAR</t>
  </si>
  <si>
    <t>PAUTA LLENADO EVALUACIÓN DE DESEMPEÑO EJECUTORES HPV - FORMATOS E INSTRUCCIONES DE LLENADO</t>
  </si>
  <si>
    <r>
      <t xml:space="preserve">I. ANTECEDENTES GENERALES: </t>
    </r>
    <r>
      <rPr>
        <sz val="10"/>
        <color rgb="FF000000"/>
        <rFont val="Calibri"/>
        <family val="2"/>
      </rPr>
      <t>Identifica la Unidad de Ejecución; periodo de evaluación (avance o Final); Programa (HPV I o HPV II y quién hace la evaluación. Es fundamental que los datos estén completos, ya que el cálculo posterior hace referencia a algunos de estos datos.</t>
    </r>
  </si>
  <si>
    <r>
      <t>II.  CATEGORÍAS DE EVALUACION</t>
    </r>
    <r>
      <rPr>
        <sz val="10"/>
        <color rgb="FF000000"/>
        <rFont val="Calibri"/>
        <family val="2"/>
      </rPr>
      <t>: Tabla de referencia para interpretar resultados. No requiere incorporar datos</t>
    </r>
  </si>
  <si>
    <r>
      <t xml:space="preserve"> III.- </t>
    </r>
    <r>
      <rPr>
        <b/>
        <sz val="10"/>
        <color rgb="FF000000"/>
        <rFont val="Calibri"/>
        <family val="2"/>
      </rPr>
      <t>EVALUACION DE CUMPLIMIENTO</t>
    </r>
    <r>
      <rPr>
        <sz val="10"/>
        <color rgb="FF000000"/>
        <rFont val="Calibri"/>
        <family val="2"/>
      </rPr>
      <t>: Describe las dimensiones y factores a Evaluar y entrega los campos en que se ingresa el % de evaluación. LLENADO ES EN LAS CELDAS CELESTES, según criterios y categorías descritas en cuadro siguiente. En HPV, se autogenera con Estadísticas regionales , en todos los campos con información</t>
    </r>
  </si>
  <si>
    <t>CUADRO DESCRIPTOR DE CATEGORÍAS Y CRITERIOS PARA EVALUACIÓN DE DESEMPEÑO EJECUTORES HPV I Y HPV II</t>
  </si>
  <si>
    <t>PONDERA SUBFACTOR</t>
  </si>
  <si>
    <t>PONDERACIÓN DIMENSIÓN</t>
  </si>
  <si>
    <t>Dimensión/indicador</t>
  </si>
  <si>
    <t>AV</t>
  </si>
  <si>
    <t>ESPECIFICACIONES DE MEDICIÓN</t>
  </si>
  <si>
    <t>SISTEMA DE REGISTRO</t>
  </si>
  <si>
    <t>OBS</t>
  </si>
  <si>
    <t>Desempeño TECNICO</t>
  </si>
  <si>
    <t>ESTANDAR AVANCE</t>
  </si>
  <si>
    <t>ESTANDAR FINAL</t>
  </si>
  <si>
    <t>FREC MEDICIÓN</t>
  </si>
  <si>
    <t>PUNTO MEDICIÓN</t>
  </si>
  <si>
    <t>1.- Evaluación desempeño técnico: corresponde a la calificación de informes de gestión, recogidas por JUNAEB.</t>
  </si>
  <si>
    <t>100% – 90% =Excelente</t>
  </si>
  <si>
    <t>nota obtenida en evaluación de informe se convierte a % . NOTA/ NOTA MÁXIMA (7) * 100</t>
  </si>
  <si>
    <t>idem AVANCE</t>
  </si>
  <si>
    <t>2 VECES AÑO</t>
  </si>
  <si>
    <t>JULIO (AVANCE) – DICIEMBRE (FINAL)</t>
  </si>
  <si>
    <t>ESTADÍSTICA AVANCE Y FINAL.</t>
  </si>
  <si>
    <t xml:space="preserve">SE OBTIENE DIRECTAMENTE DE ESTADÍSTICA REGIONAL. </t>
  </si>
  <si>
    <t>89% –70%  = Bueno</t>
  </si>
  <si>
    <t>69%- 50%  = Regular</t>
  </si>
  <si>
    <t>49% - 0%  = Deficiente</t>
  </si>
  <si>
    <t>2.- Nivel cumplimiento sistema informático: % de digitación/poblamiento en sistema informático de instrumentos (TOCA-RR y PSC) en relación a matricula.</t>
  </si>
  <si>
    <t>100% = Excelente. &gt;0%. Inicio digitación</t>
  </si>
  <si>
    <t>Poblamiento obtenido según digitación a la fecha sobre el total de matrícula</t>
  </si>
  <si>
    <t>DATO REGIONAL INCORPORADO A ESTADÍSTICA AVANCE Y FINAL.</t>
  </si>
  <si>
    <t xml:space="preserve">HABILITADO PARA LLENADO DIRECTO EN ESTADÍSTICA REGIONAL. </t>
  </si>
  <si>
    <t>0%  = Deficiente. 0%= .no inicio digitación</t>
  </si>
  <si>
    <t>EVALUACIÓN ADM - FINANCIERA</t>
  </si>
  <si>
    <t>100% = suficiente</t>
  </si>
  <si>
    <t>Categoría obtenida de pauta de evaluación cualitativa administrativo financiera; se establece % según categoría obtenida</t>
  </si>
  <si>
    <t>100% = suficiente InsuficienteExcelente</t>
  </si>
  <si>
    <t>Categoría obtenida de pauta evaluación cualitativa adm- financiera; se establece % según categoría obtenida</t>
  </si>
  <si>
    <t>PAUTA REGIONAL ANEXA A ESTADÍSTICA AVANCE Y FINAL.</t>
  </si>
  <si>
    <t>70%  = Adecuado</t>
  </si>
  <si>
    <t>49% = nsuficiente</t>
  </si>
  <si>
    <t>0%  = Sin información</t>
  </si>
  <si>
    <t>--</t>
  </si>
  <si>
    <t>NO EVALUADO</t>
  </si>
  <si>
    <t>Número obtenido indicador cambio positivo en escuela. Se convierte a % . VALOR OBTENIDO/ VALOR ESTABDAR(3,76)* 100. Si el valor supera a 100%, se considera como 100%</t>
  </si>
  <si>
    <t>FINAL DE AÑO (DIC)</t>
  </si>
  <si>
    <t>ESTADÍSTICA FINAL.. SÓLO HPV I</t>
  </si>
  <si>
    <t>SE OBTIENE DIRECTAMENTE DE ESTADÍSTICA REGIONAL.  HPV I. NO OPERA PARA HPV II</t>
  </si>
  <si>
    <t>RESULTADO FINAL</t>
  </si>
  <si>
    <r>
      <t xml:space="preserve">OBSERVACIONES Y CONCLUSIONES JUNAEB: </t>
    </r>
    <r>
      <rPr>
        <sz val="9"/>
        <color rgb="FF000000"/>
        <rFont val="Calibri"/>
        <family val="2"/>
      </rPr>
      <t>Espacio para incorporar los comentarios, fundamentos, conclusiones para el ejecutor por parte de JUNAEB</t>
    </r>
  </si>
  <si>
    <t>SE EVALÚA EN INFORME FINAL</t>
  </si>
  <si>
    <t>SISTEMA CONTROL DE CALIDAD SALUD DEL ESTUDIANTE: INDICADORES PROGRAMA HABILIDADES PARA LA VIDA</t>
  </si>
  <si>
    <t>Dimensión/</t>
  </si>
  <si>
    <t>ESPECIFICACIONES INDICADOR:</t>
  </si>
  <si>
    <t>SISTEMA DE REGISTRO 2017</t>
  </si>
  <si>
    <t>APLICACIÓN</t>
  </si>
  <si>
    <t>FRECUENCIA DE MEDICIÓN</t>
  </si>
  <si>
    <t>PUNTO(S) DE MEDICIÓN</t>
  </si>
  <si>
    <t>100 % de equipos HPV competentes</t>
  </si>
  <si>
    <t>2 VECES EN EL AÑO</t>
  </si>
  <si>
    <t>APLICA EN HPV I y HPV II</t>
  </si>
  <si>
    <t>(USA TABLA DE EVALUACIÓN POR PROYECTO)</t>
  </si>
  <si>
    <t>3 VECES EN EL AÑO</t>
  </si>
  <si>
    <t>ENERO (PROGRAMACIÓN) – JULIO (AVANCE) – DICIEMBRE (FINAL)</t>
  </si>
  <si>
    <t>ESTADÍSTICA PROGRAMACIÓN, AVANCE Y FINAL.</t>
  </si>
  <si>
    <t xml:space="preserve">SE OBTIENE DIRECTAMENTE DE ESTADÍSTICA REGIONAL.  EVALUAR MODIFICACIONES EN MEDICIONES PERIODOS </t>
  </si>
  <si>
    <t>III. % Estudiantes detectados con RIESGO MEDIO, que asisten a talleres preventivos.</t>
  </si>
  <si>
    <t xml:space="preserve">AVANCE </t>
  </si>
  <si>
    <t>CRITERIO</t>
  </si>
  <si>
    <t>SE OBTIENE DIRECTAMENTE DE ESTADÍSTICA REGIONAL.  EVALUAR AVANCE SEMESTRAL Y ANUAL</t>
  </si>
  <si>
    <t>(70% ANUAL)</t>
  </si>
  <si>
    <t>63 -105 %:</t>
  </si>
  <si>
    <t>90 -105 %</t>
  </si>
  <si>
    <t>Óptimo</t>
  </si>
  <si>
    <t>53 -62,9%</t>
  </si>
  <si>
    <t>75-89,9%</t>
  </si>
  <si>
    <t>Bajo</t>
  </si>
  <si>
    <t>&lt;53%</t>
  </si>
  <si>
    <t>&lt;75%</t>
  </si>
  <si>
    <t>Muy Bajo</t>
  </si>
  <si>
    <t>&gt;105%</t>
  </si>
  <si>
    <t>No cumple criterio técnico</t>
  </si>
  <si>
    <t>IV. % De estudiantes con riesgo ALTO derivados por el hpv que han recibido atención en salud mental.</t>
  </si>
  <si>
    <t>(80% ANUAL)</t>
  </si>
  <si>
    <t>68 -100 %:</t>
  </si>
  <si>
    <t>85-100 %:</t>
  </si>
  <si>
    <t>56-67,9%:</t>
  </si>
  <si>
    <t>70-84,9%:</t>
  </si>
  <si>
    <t>&lt;56%:</t>
  </si>
  <si>
    <t>&lt;70%:</t>
  </si>
  <si>
    <t>&gt;100%:</t>
  </si>
  <si>
    <t>V1. % de estudiantes asistentes a taller preventivo sin perfil de riesgo en 3º EB.</t>
  </si>
  <si>
    <t xml:space="preserve">64% o más </t>
  </si>
  <si>
    <t>DEBE SER CALCULADO DESDE REGISTROS IDENTIFICADOS EN DESCRIPTOR DEL INDICADOR</t>
  </si>
  <si>
    <t>VER DETALLE EN PUNTO DESCRIPTOR INDICADORES</t>
  </si>
  <si>
    <t>HpV I</t>
  </si>
  <si>
    <t>HPV II DD 2017</t>
  </si>
  <si>
    <t>V2. % de estudiantes asistentes a taller preventivo sin perfil de riesgo en 8º EB.</t>
  </si>
  <si>
    <t xml:space="preserve">En revisión durante el año 2017 </t>
  </si>
  <si>
    <t>HpV II</t>
  </si>
  <si>
    <t>VI. % de profesores que aplican trabajo de promoción en aula.</t>
  </si>
  <si>
    <t>ESTADÍSTICA FINAL.</t>
  </si>
  <si>
    <r>
      <t xml:space="preserve"> </t>
    </r>
    <r>
      <rPr>
        <sz val="6"/>
        <rFont val="Calibri"/>
        <family val="2"/>
      </rPr>
      <t>(70% ANUAL)</t>
    </r>
  </si>
  <si>
    <r>
      <t>APLICA EN HPV I y HPV II</t>
    </r>
    <r>
      <rPr>
        <sz val="7"/>
        <color rgb="FFFF0000"/>
        <rFont val="Calibri"/>
        <family val="2"/>
      </rPr>
      <t xml:space="preserve"> </t>
    </r>
  </si>
  <si>
    <t>60 -100 %:</t>
  </si>
  <si>
    <t>50-59,9%:</t>
  </si>
  <si>
    <t>&lt;50%:</t>
  </si>
  <si>
    <t>VIII. % de ejecución presupuestaria del HPV del total comprometido en convenios.</t>
  </si>
  <si>
    <t>PROGR.</t>
  </si>
  <si>
    <t>3 veces al año</t>
  </si>
  <si>
    <t>Marzo</t>
  </si>
  <si>
    <t xml:space="preserve">Seguimiento de pago de cuotas para proyectos en modalidad de anticipo. </t>
  </si>
  <si>
    <t xml:space="preserve">Compara comprometido en convenios con la ejecución de cuotas según SIGFE. </t>
  </si>
  <si>
    <t>Aplica en HpV I y HpV II</t>
  </si>
  <si>
    <t>(marzo)</t>
  </si>
  <si>
    <t>(agosto)</t>
  </si>
  <si>
    <t>(dic.)</t>
  </si>
  <si>
    <t>Agosto</t>
  </si>
  <si>
    <t>100 %:</t>
  </si>
  <si>
    <t>Diciembre</t>
  </si>
  <si>
    <t>VIII. % de escuelas en el HPV con continuidad de intervención del año anterior.</t>
  </si>
  <si>
    <t>ENERO (PROGR.)</t>
  </si>
  <si>
    <t>COMPARA INFORMES FINALES AÑO T-1 Y PROGRAMACIÓNAÑO T</t>
  </si>
  <si>
    <t>PERTINENTE MEDICIÓN Y META PARA PERIODO EVALUADO.</t>
  </si>
  <si>
    <t>IX. Promedio regional de satisfacción usuaria en dimensión cambio positivo percibido en la escuela.</t>
  </si>
  <si>
    <t>ESTADÍSTICA, FINAL.</t>
  </si>
  <si>
    <t>SE OBTIENE DIRECTAMENTE DE ESTADÍSTICA REGIONAL. ANUAL</t>
  </si>
  <si>
    <t xml:space="preserve">APLICA HPV I y HPV II DD 2017 </t>
  </si>
  <si>
    <t>OTROS ACTORES</t>
  </si>
  <si>
    <t>ASISTENTE EDUC.</t>
  </si>
  <si>
    <t>Directivos</t>
  </si>
  <si>
    <t>Profesional</t>
  </si>
  <si>
    <t>Técnico</t>
  </si>
  <si>
    <t>Servicios Auxiliares</t>
  </si>
  <si>
    <t>TOTAL ESC CON APLICACIÓN 2025</t>
  </si>
  <si>
    <t>TOTAL ESC CON ENTREGA REPORTE 2025</t>
  </si>
  <si>
    <t xml:space="preserve"> </t>
  </si>
  <si>
    <t>EVALUACIÓN DE CATEGORIAS</t>
  </si>
  <si>
    <t>Presentación formal</t>
  </si>
  <si>
    <t>Equipo Ejecutor</t>
  </si>
  <si>
    <t>Dimesión Técnica-Programática</t>
  </si>
  <si>
    <t>Lenguaje Técnico</t>
  </si>
  <si>
    <t>Cumplimiento Normativo/Formal</t>
  </si>
  <si>
    <t>Validación Digital</t>
  </si>
  <si>
    <t>Coherencia</t>
  </si>
  <si>
    <t>Estructura</t>
  </si>
  <si>
    <t>Formación Profesional</t>
  </si>
  <si>
    <t>Experiencia</t>
  </si>
  <si>
    <t>Adaptabilidad</t>
  </si>
  <si>
    <t>Gestión y Planificación</t>
  </si>
  <si>
    <t>Trabajo en Equipo</t>
  </si>
  <si>
    <t>Inserción del programa en Establecimientos Educativos</t>
  </si>
  <si>
    <t>Cobertura y cumplimiento programático</t>
  </si>
  <si>
    <t>Diseño y Ejecución metodológica</t>
  </si>
  <si>
    <t>Calidad técnica de la intervención</t>
  </si>
  <si>
    <t>Pertinencia Territorial e Intersectorial</t>
  </si>
  <si>
    <t>detecc año anterior</t>
  </si>
  <si>
    <t>RIESGO TOCA RR</t>
  </si>
  <si>
    <t>PSC Y CRITICO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</si>
</sst>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_ ;_ * \-#,##0_ ;_ * &quot;-&quot;_ ;_ @_ "/>
    <numFmt numFmtId="165" formatCode="_-* #,##0.00\ _€_-;\-* #,##0.00\ _€_-;_-* &quot;-&quot;??\ _€_-;_-@_-"/>
    <numFmt numFmtId="166" formatCode="[$$-340A]\ #,##0"/>
    <numFmt numFmtId="167" formatCode="0.0%"/>
    <numFmt numFmtId="168" formatCode="#,##0.0"/>
    <numFmt numFmtId="169" formatCode="0.0"/>
    <numFmt numFmtId="170" formatCode="_-[$€-2]\ * #,##0.00_-;\-[$€-2]\ * #,##0.00_-;_-[$€-2]\ * &quot;-&quot;??_-"/>
    <numFmt numFmtId="172" formatCode="_ * #,##0.0_ ;_ * \-#,##0.0_ ;_ * &quot;-&quot;_ ;_ @_ "/>
  </numFmts>
  <fonts count="182" x14ac:knownFonts="1">
    <font>
      <sz val="11"/>
      <color theme="1"/>
      <name val="Calibri"/>
      <family val="2"/>
      <scheme val="minor"/>
    </font>
    <font>
      <sz val="11"/>
      <color theme="1"/>
      <name val="Calibri"/>
      <family val="2"/>
      <scheme val="minor"/>
    </font>
    <font>
      <sz val="10"/>
      <name val="Arial"/>
      <family val="2"/>
    </font>
    <font>
      <sz val="10"/>
      <name val="Calibri"/>
      <family val="2"/>
    </font>
    <font>
      <sz val="7"/>
      <name val="Calibri"/>
      <family val="2"/>
    </font>
    <font>
      <sz val="7"/>
      <color indexed="62"/>
      <name val="Calibri"/>
      <family val="2"/>
    </font>
    <font>
      <sz val="11"/>
      <color indexed="8"/>
      <name val="Calibri"/>
      <family val="2"/>
    </font>
    <font>
      <sz val="8"/>
      <color indexed="62"/>
      <name val="Calibri"/>
      <family val="2"/>
    </font>
    <font>
      <sz val="9"/>
      <color indexed="62"/>
      <name val="Calibri"/>
      <family val="2"/>
      <scheme val="minor"/>
    </font>
    <font>
      <b/>
      <sz val="10"/>
      <color indexed="62"/>
      <name val="Calibri"/>
      <family val="2"/>
      <scheme val="minor"/>
    </font>
    <font>
      <sz val="10"/>
      <name val="Calibri"/>
      <family val="2"/>
      <scheme val="minor"/>
    </font>
    <font>
      <sz val="7"/>
      <name val="Calibri"/>
      <family val="2"/>
      <scheme val="minor"/>
    </font>
    <font>
      <sz val="7"/>
      <color indexed="18"/>
      <name val="Calibri"/>
      <family val="2"/>
      <scheme val="minor"/>
    </font>
    <font>
      <b/>
      <sz val="7"/>
      <color indexed="18"/>
      <name val="Calibri"/>
      <family val="2"/>
      <scheme val="minor"/>
    </font>
    <font>
      <sz val="9"/>
      <name val="Calibri"/>
      <family val="2"/>
      <scheme val="minor"/>
    </font>
    <font>
      <b/>
      <sz val="8"/>
      <color indexed="62"/>
      <name val="Calibri"/>
      <family val="2"/>
      <scheme val="minor"/>
    </font>
    <font>
      <b/>
      <sz val="7"/>
      <color indexed="62"/>
      <name val="Calibri"/>
      <family val="2"/>
      <scheme val="minor"/>
    </font>
    <font>
      <sz val="6"/>
      <name val="Calibri"/>
      <family val="2"/>
      <scheme val="minor"/>
    </font>
    <font>
      <sz val="7"/>
      <color indexed="62"/>
      <name val="Calibri"/>
      <family val="2"/>
      <scheme val="minor"/>
    </font>
    <font>
      <b/>
      <sz val="7"/>
      <color indexed="62"/>
      <name val="Calibri"/>
      <family val="2"/>
    </font>
    <font>
      <b/>
      <sz val="11"/>
      <color indexed="62"/>
      <name val="Calibri"/>
      <family val="2"/>
      <scheme val="minor"/>
    </font>
    <font>
      <sz val="8"/>
      <name val="Calibri"/>
      <family val="2"/>
      <scheme val="minor"/>
    </font>
    <font>
      <sz val="11"/>
      <color theme="0" tint="-4.9989318521683403E-2"/>
      <name val="Calibri"/>
      <family val="2"/>
      <scheme val="minor"/>
    </font>
    <font>
      <sz val="10"/>
      <name val="Arial"/>
      <family val="2"/>
    </font>
    <font>
      <sz val="8"/>
      <color indexed="62"/>
      <name val="Calibri"/>
      <family val="2"/>
      <scheme val="minor"/>
    </font>
    <font>
      <b/>
      <sz val="14"/>
      <name val="Calibri"/>
      <family val="2"/>
      <scheme val="minor"/>
    </font>
    <font>
      <sz val="10"/>
      <color indexed="18"/>
      <name val="Calibri"/>
      <family val="2"/>
      <scheme val="minor"/>
    </font>
    <font>
      <sz val="9"/>
      <name val="Arial"/>
      <family val="2"/>
    </font>
    <font>
      <b/>
      <sz val="10"/>
      <color indexed="48"/>
      <name val="Calibri"/>
      <family val="2"/>
      <scheme val="minor"/>
    </font>
    <font>
      <sz val="9"/>
      <color indexed="48"/>
      <name val="Calibri"/>
      <family val="2"/>
      <scheme val="minor"/>
    </font>
    <font>
      <b/>
      <sz val="10"/>
      <name val="Calibri"/>
      <family val="2"/>
      <scheme val="minor"/>
    </font>
    <font>
      <b/>
      <i/>
      <sz val="9"/>
      <color indexed="18"/>
      <name val="Calibri"/>
      <family val="2"/>
      <scheme val="minor"/>
    </font>
    <font>
      <sz val="7"/>
      <color indexed="8"/>
      <name val="Calibri"/>
      <family val="2"/>
      <scheme val="minor"/>
    </font>
    <font>
      <sz val="6"/>
      <color indexed="8"/>
      <name val="Calibri"/>
      <family val="2"/>
      <scheme val="minor"/>
    </font>
    <font>
      <b/>
      <sz val="8"/>
      <name val="Calibri"/>
      <family val="2"/>
      <scheme val="minor"/>
    </font>
    <font>
      <sz val="7"/>
      <color indexed="8"/>
      <name val="Arial"/>
      <family val="2"/>
    </font>
    <font>
      <sz val="8"/>
      <name val="Arial"/>
      <family val="2"/>
    </font>
    <font>
      <b/>
      <sz val="8"/>
      <color rgb="FFFF0000"/>
      <name val="Calibri"/>
      <family val="2"/>
      <scheme val="minor"/>
    </font>
    <font>
      <b/>
      <sz val="8"/>
      <color indexed="8"/>
      <name val="Arial"/>
      <family val="2"/>
    </font>
    <font>
      <b/>
      <sz val="10"/>
      <color indexed="10"/>
      <name val="Calibri"/>
      <family val="2"/>
      <scheme val="minor"/>
    </font>
    <font>
      <sz val="10"/>
      <color indexed="10"/>
      <name val="Calibri"/>
      <family val="2"/>
      <scheme val="minor"/>
    </font>
    <font>
      <b/>
      <sz val="7"/>
      <name val="Calibri"/>
      <family val="2"/>
      <scheme val="minor"/>
    </font>
    <font>
      <b/>
      <sz val="11"/>
      <color theme="0"/>
      <name val="Calibri"/>
      <family val="2"/>
      <scheme val="minor"/>
    </font>
    <font>
      <sz val="7"/>
      <name val="Arial"/>
      <family val="2"/>
    </font>
    <font>
      <b/>
      <sz val="9"/>
      <name val="Calibri"/>
      <family val="2"/>
      <scheme val="minor"/>
    </font>
    <font>
      <b/>
      <sz val="8"/>
      <color indexed="8"/>
      <name val="Calibri"/>
      <family val="2"/>
      <scheme val="minor"/>
    </font>
    <font>
      <b/>
      <sz val="6"/>
      <name val="Calibri"/>
      <family val="2"/>
      <scheme val="minor"/>
    </font>
    <font>
      <b/>
      <sz val="8"/>
      <color theme="0"/>
      <name val="Calibri"/>
      <family val="2"/>
      <scheme val="minor"/>
    </font>
    <font>
      <sz val="10"/>
      <color rgb="FFFFFFCC"/>
      <name val="Calibri"/>
      <family val="2"/>
      <scheme val="minor"/>
    </font>
    <font>
      <b/>
      <sz val="10"/>
      <color rgb="FFFF0000"/>
      <name val="Arial"/>
      <family val="2"/>
    </font>
    <font>
      <sz val="8"/>
      <color rgb="FF0070C0"/>
      <name val="Calibri"/>
      <family val="2"/>
      <scheme val="minor"/>
    </font>
    <font>
      <sz val="8"/>
      <color theme="6" tint="-0.499984740745262"/>
      <name val="Calibri"/>
      <family val="2"/>
      <scheme val="minor"/>
    </font>
    <font>
      <sz val="7"/>
      <color rgb="FF000000"/>
      <name val="Calibri"/>
      <family val="2"/>
    </font>
    <font>
      <b/>
      <sz val="16"/>
      <color rgb="FF0000CC"/>
      <name val="Calibri"/>
      <family val="2"/>
      <scheme val="minor"/>
    </font>
    <font>
      <sz val="8"/>
      <color rgb="FF0000CC"/>
      <name val="Calibri"/>
      <family val="2"/>
      <scheme val="minor"/>
    </font>
    <font>
      <b/>
      <sz val="10"/>
      <color theme="6" tint="-0.499984740745262"/>
      <name val="Calibri"/>
      <family val="2"/>
      <scheme val="minor"/>
    </font>
    <font>
      <sz val="10"/>
      <color rgb="FF0070C0"/>
      <name val="Calibri"/>
      <family val="2"/>
      <scheme val="minor"/>
    </font>
    <font>
      <i/>
      <sz val="10"/>
      <name val="Calibri"/>
      <family val="2"/>
      <scheme val="minor"/>
    </font>
    <font>
      <i/>
      <sz val="10"/>
      <color rgb="FF00CCFF"/>
      <name val="Calibri"/>
      <family val="2"/>
      <scheme val="minor"/>
    </font>
    <font>
      <b/>
      <sz val="14"/>
      <color theme="0"/>
      <name val="Calibri"/>
      <family val="2"/>
      <scheme val="minor"/>
    </font>
    <font>
      <sz val="11"/>
      <color theme="6" tint="-0.499984740745262"/>
      <name val="Calibri"/>
      <family val="2"/>
      <scheme val="minor"/>
    </font>
    <font>
      <sz val="9"/>
      <color theme="5" tint="-0.249977111117893"/>
      <name val="Calibri"/>
      <family val="2"/>
      <scheme val="minor"/>
    </font>
    <font>
      <sz val="8"/>
      <color rgb="FF000000"/>
      <name val="Calibri"/>
      <family val="2"/>
      <scheme val="minor"/>
    </font>
    <font>
      <sz val="12"/>
      <name val="Times New Roman"/>
      <family val="1"/>
    </font>
    <font>
      <sz val="10"/>
      <color rgb="FF000000"/>
      <name val="Calibri"/>
      <family val="2"/>
    </font>
    <font>
      <b/>
      <sz val="10"/>
      <name val="Arial"/>
      <family val="2"/>
    </font>
    <font>
      <sz val="8"/>
      <color theme="1"/>
      <name val="Calibri"/>
      <family val="2"/>
      <scheme val="minor"/>
    </font>
    <font>
      <b/>
      <sz val="8"/>
      <color theme="5" tint="-0.249977111117893"/>
      <name val="Calibri"/>
      <family val="2"/>
      <scheme val="minor"/>
    </font>
    <font>
      <sz val="11"/>
      <color theme="1"/>
      <name val="Cambria"/>
      <family val="1"/>
      <scheme val="major"/>
    </font>
    <font>
      <sz val="10"/>
      <color theme="1"/>
      <name val="Calibri"/>
      <family val="2"/>
      <scheme val="minor"/>
    </font>
    <font>
      <sz val="7"/>
      <color theme="1"/>
      <name val="Calibri"/>
      <family val="2"/>
      <scheme val="minor"/>
    </font>
    <font>
      <b/>
      <sz val="9"/>
      <name val="Arial"/>
      <family val="2"/>
    </font>
    <font>
      <b/>
      <sz val="10"/>
      <color theme="0"/>
      <name val="Calibri"/>
      <family val="2"/>
      <scheme val="minor"/>
    </font>
    <font>
      <sz val="10"/>
      <color theme="0"/>
      <name val="Calibri"/>
      <family val="2"/>
      <scheme val="minor"/>
    </font>
    <font>
      <b/>
      <i/>
      <sz val="8"/>
      <color theme="1"/>
      <name val="Calibri"/>
      <family val="2"/>
      <scheme val="minor"/>
    </font>
    <font>
      <i/>
      <sz val="8"/>
      <color theme="1"/>
      <name val="Calibri"/>
      <family val="2"/>
      <scheme val="minor"/>
    </font>
    <font>
      <i/>
      <sz val="8"/>
      <color rgb="FFFF0000"/>
      <name val="Calibri"/>
      <family val="2"/>
      <scheme val="minor"/>
    </font>
    <font>
      <sz val="9"/>
      <color theme="1"/>
      <name val="Calibri"/>
      <family val="2"/>
      <scheme val="minor"/>
    </font>
    <font>
      <b/>
      <sz val="8"/>
      <color theme="1"/>
      <name val="Calibri"/>
      <family val="2"/>
      <scheme val="minor"/>
    </font>
    <font>
      <b/>
      <sz val="10"/>
      <color theme="1"/>
      <name val="Calibri"/>
      <family val="2"/>
      <scheme val="minor"/>
    </font>
    <font>
      <b/>
      <sz val="9"/>
      <color theme="1"/>
      <name val="Calibri"/>
      <family val="2"/>
      <scheme val="minor"/>
    </font>
    <font>
      <sz val="7"/>
      <color theme="1"/>
      <name val="Cambria"/>
      <family val="1"/>
      <scheme val="major"/>
    </font>
    <font>
      <sz val="10"/>
      <color theme="1"/>
      <name val="Cambria"/>
      <family val="1"/>
      <scheme val="major"/>
    </font>
    <font>
      <b/>
      <sz val="11"/>
      <color rgb="FF0070C0"/>
      <name val="Calibri"/>
      <family val="2"/>
    </font>
    <font>
      <b/>
      <sz val="10"/>
      <color rgb="FF000000"/>
      <name val="Calibri"/>
      <family val="2"/>
    </font>
    <font>
      <b/>
      <sz val="11"/>
      <color rgb="FF000000"/>
      <name val="Calibri"/>
      <family val="2"/>
    </font>
    <font>
      <sz val="10"/>
      <name val="Times New Roman"/>
      <family val="1"/>
    </font>
    <font>
      <sz val="6"/>
      <color rgb="FF000000"/>
      <name val="Calibri"/>
      <family val="2"/>
    </font>
    <font>
      <sz val="8"/>
      <color rgb="FF0000CC"/>
      <name val="Calibri"/>
      <family val="2"/>
    </font>
    <font>
      <sz val="8"/>
      <color rgb="FF000000"/>
      <name val="Calibri"/>
      <family val="2"/>
    </font>
    <font>
      <b/>
      <sz val="8"/>
      <color rgb="FF0000CC"/>
      <name val="Calibri"/>
      <family val="2"/>
    </font>
    <font>
      <sz val="7"/>
      <color rgb="FF0000CC"/>
      <name val="Calibri"/>
      <family val="2"/>
    </font>
    <font>
      <b/>
      <sz val="7"/>
      <color rgb="FF000000"/>
      <name val="Calibri"/>
      <family val="2"/>
    </font>
    <font>
      <b/>
      <sz val="7"/>
      <color rgb="FF0000CC"/>
      <name val="Calibri"/>
      <family val="2"/>
    </font>
    <font>
      <b/>
      <sz val="9"/>
      <color rgb="FF000000"/>
      <name val="Calibri"/>
      <family val="2"/>
    </font>
    <font>
      <sz val="9"/>
      <color rgb="FF000000"/>
      <name val="Calibri"/>
      <family val="2"/>
    </font>
    <font>
      <sz val="7"/>
      <color theme="0" tint="-0.14999847407452621"/>
      <name val="Calibri"/>
      <family val="2"/>
      <scheme val="minor"/>
    </font>
    <font>
      <sz val="6"/>
      <name val="Calibri"/>
      <family val="2"/>
    </font>
    <font>
      <sz val="8"/>
      <name val="Calibri"/>
      <family val="2"/>
    </font>
    <font>
      <sz val="5"/>
      <name val="Calibri"/>
      <family val="2"/>
    </font>
    <font>
      <b/>
      <sz val="12"/>
      <color theme="5" tint="-0.249977111117893"/>
      <name val="Calibri"/>
      <family val="2"/>
      <scheme val="minor"/>
    </font>
    <font>
      <sz val="12"/>
      <name val="Calibri"/>
      <family val="2"/>
      <scheme val="minor"/>
    </font>
    <font>
      <sz val="7"/>
      <color rgb="FF009933"/>
      <name val="Calibri"/>
      <family val="2"/>
    </font>
    <font>
      <sz val="7"/>
      <color rgb="FFFF3333"/>
      <name val="Calibri"/>
      <family val="2"/>
    </font>
    <font>
      <sz val="7"/>
      <color rgb="FFCC0000"/>
      <name val="Calibri"/>
      <family val="2"/>
    </font>
    <font>
      <sz val="7"/>
      <color rgb="FF000066"/>
      <name val="Calibri"/>
      <family val="2"/>
    </font>
    <font>
      <sz val="6"/>
      <color rgb="FF000066"/>
      <name val="Calibri"/>
      <family val="2"/>
    </font>
    <font>
      <i/>
      <sz val="7"/>
      <name val="Calibri"/>
      <family val="2"/>
    </font>
    <font>
      <sz val="7"/>
      <color rgb="FFFF0000"/>
      <name val="Calibri"/>
      <family val="2"/>
    </font>
    <font>
      <b/>
      <sz val="7"/>
      <name val="Arial"/>
      <family val="2"/>
    </font>
    <font>
      <sz val="8"/>
      <color indexed="21"/>
      <name val="Calibri"/>
      <family val="2"/>
      <scheme val="minor"/>
    </font>
    <font>
      <b/>
      <sz val="14"/>
      <color rgb="FF00B050"/>
      <name val="Calibri"/>
      <family val="2"/>
    </font>
    <font>
      <b/>
      <sz val="14"/>
      <color rgb="FF00B050"/>
      <name val="Arial"/>
      <family val="2"/>
    </font>
    <font>
      <b/>
      <sz val="10"/>
      <color rgb="FF0070C0"/>
      <name val="Arial"/>
      <family val="2"/>
    </font>
    <font>
      <sz val="7"/>
      <color theme="0"/>
      <name val="Arial"/>
      <family val="2"/>
    </font>
    <font>
      <b/>
      <sz val="12"/>
      <color rgb="FF0070C0"/>
      <name val="Calibri"/>
      <family val="2"/>
      <scheme val="minor"/>
    </font>
    <font>
      <sz val="6"/>
      <color rgb="FF009933"/>
      <name val="Calibri"/>
      <family val="2"/>
      <scheme val="minor"/>
    </font>
    <font>
      <b/>
      <sz val="6"/>
      <color rgb="FF009933"/>
      <name val="Calibri"/>
      <family val="2"/>
      <scheme val="minor"/>
    </font>
    <font>
      <sz val="7"/>
      <color rgb="FF009933"/>
      <name val="Calibri"/>
      <family val="2"/>
      <scheme val="minor"/>
    </font>
    <font>
      <sz val="6"/>
      <color rgb="FF000066"/>
      <name val="Calibri"/>
      <family val="2"/>
      <scheme val="minor"/>
    </font>
    <font>
      <b/>
      <sz val="6"/>
      <color rgb="FF000066"/>
      <name val="Calibri"/>
      <family val="2"/>
      <scheme val="minor"/>
    </font>
    <font>
      <sz val="7"/>
      <color rgb="FF000066"/>
      <name val="Calibri"/>
      <family val="2"/>
      <scheme val="minor"/>
    </font>
    <font>
      <sz val="6"/>
      <color rgb="FFFF3333"/>
      <name val="Calibri"/>
      <family val="2"/>
      <scheme val="minor"/>
    </font>
    <font>
      <b/>
      <sz val="6"/>
      <color rgb="FFFF3333"/>
      <name val="Calibri"/>
      <family val="2"/>
      <scheme val="minor"/>
    </font>
    <font>
      <sz val="7"/>
      <color rgb="FFFF3333"/>
      <name val="Calibri"/>
      <family val="2"/>
      <scheme val="minor"/>
    </font>
    <font>
      <sz val="6"/>
      <color rgb="FFCC0000"/>
      <name val="Calibri"/>
      <family val="2"/>
      <scheme val="minor"/>
    </font>
    <font>
      <b/>
      <sz val="6"/>
      <color rgb="FFCC0000"/>
      <name val="Calibri"/>
      <family val="2"/>
      <scheme val="minor"/>
    </font>
    <font>
      <sz val="7"/>
      <color rgb="FFCC0000"/>
      <name val="Calibri"/>
      <family val="2"/>
      <scheme val="minor"/>
    </font>
    <font>
      <b/>
      <sz val="8"/>
      <color rgb="FF000000"/>
      <name val="Calibri"/>
      <family val="2"/>
    </font>
    <font>
      <b/>
      <sz val="9"/>
      <color rgb="FFFF0000"/>
      <name val="Calibri"/>
      <family val="2"/>
    </font>
    <font>
      <sz val="7"/>
      <name val="Times New Roman"/>
      <family val="1"/>
    </font>
    <font>
      <b/>
      <sz val="8"/>
      <color rgb="FF0070C0"/>
      <name val="Calibri"/>
      <family val="2"/>
      <scheme val="minor"/>
    </font>
    <font>
      <b/>
      <sz val="8"/>
      <color theme="4" tint="-0.499984740745262"/>
      <name val="Arial"/>
      <family val="2"/>
    </font>
    <font>
      <sz val="8"/>
      <color theme="4" tint="-0.499984740745262"/>
      <name val="Arial"/>
      <family val="2"/>
    </font>
    <font>
      <sz val="8"/>
      <color rgb="FFFF0000"/>
      <name val="Calibri"/>
      <family val="2"/>
      <scheme val="minor"/>
    </font>
    <font>
      <sz val="10"/>
      <color theme="0" tint="-4.9989318521683403E-2"/>
      <name val="Arial"/>
      <family val="2"/>
    </font>
    <font>
      <b/>
      <sz val="6"/>
      <color rgb="FF365F91"/>
      <name val="Calibri"/>
      <family val="2"/>
    </font>
    <font>
      <b/>
      <sz val="8"/>
      <color rgb="FF365F91"/>
      <name val="Calibri"/>
      <family val="2"/>
    </font>
    <font>
      <b/>
      <sz val="8"/>
      <color rgb="FF002060"/>
      <name val="Calibri"/>
      <family val="2"/>
    </font>
    <font>
      <b/>
      <sz val="11"/>
      <color rgb="FF002060"/>
      <name val="Calibri"/>
      <family val="2"/>
    </font>
    <font>
      <sz val="8"/>
      <color rgb="FF002060"/>
      <name val="Calibri"/>
      <family val="2"/>
    </font>
    <font>
      <b/>
      <sz val="9"/>
      <color rgb="FF002060"/>
      <name val="Calibri"/>
      <family val="2"/>
    </font>
    <font>
      <b/>
      <sz val="6"/>
      <color rgb="FF002060"/>
      <name val="Calibri"/>
      <family val="2"/>
    </font>
    <font>
      <sz val="7"/>
      <color rgb="FF002060"/>
      <name val="Calibri"/>
      <family val="2"/>
    </font>
    <font>
      <sz val="7"/>
      <color rgb="FF002060"/>
      <name val="Times New Roman"/>
      <family val="1"/>
    </font>
    <font>
      <sz val="10"/>
      <color theme="0"/>
      <name val="Arial"/>
      <family val="2"/>
    </font>
    <font>
      <b/>
      <sz val="7"/>
      <color rgb="FF002060"/>
      <name val="Calibri"/>
      <family val="2"/>
    </font>
    <font>
      <sz val="10"/>
      <color theme="0" tint="-0.14999847407452621"/>
      <name val="Calibri"/>
      <family val="2"/>
      <scheme val="minor"/>
    </font>
    <font>
      <sz val="10"/>
      <color theme="0" tint="-0.14999847407452621"/>
      <name val="Arial"/>
      <family val="2"/>
    </font>
    <font>
      <sz val="7"/>
      <color rgb="FFC00000"/>
      <name val="Calibri"/>
      <family val="2"/>
      <scheme val="minor"/>
    </font>
    <font>
      <sz val="7"/>
      <color indexed="58"/>
      <name val="Calibri"/>
      <family val="2"/>
      <scheme val="minor"/>
    </font>
    <font>
      <sz val="7"/>
      <color rgb="FF0070C0"/>
      <name val="Calibri"/>
      <family val="2"/>
      <scheme val="minor"/>
    </font>
    <font>
      <sz val="7"/>
      <color theme="0"/>
      <name val="Calibri"/>
      <family val="2"/>
      <scheme val="minor"/>
    </font>
    <font>
      <b/>
      <i/>
      <sz val="8"/>
      <color indexed="62"/>
      <name val="Calibri"/>
      <family val="2"/>
      <scheme val="minor"/>
    </font>
    <font>
      <sz val="8"/>
      <color rgb="FF002060"/>
      <name val="Calibri"/>
      <family val="2"/>
      <scheme val="minor"/>
    </font>
    <font>
      <sz val="6"/>
      <color indexed="10"/>
      <name val="Calibri"/>
      <family val="2"/>
      <scheme val="minor"/>
    </font>
    <font>
      <b/>
      <sz val="10"/>
      <color rgb="FF0066FF"/>
      <name val="Calibri"/>
      <family val="2"/>
      <scheme val="minor"/>
    </font>
    <font>
      <sz val="7"/>
      <color theme="3" tint="0.39997558519241921"/>
      <name val="Calibri"/>
      <family val="2"/>
    </font>
    <font>
      <sz val="8"/>
      <color theme="3" tint="0.39997558519241921"/>
      <name val="Calibri"/>
      <family val="2"/>
      <scheme val="minor"/>
    </font>
    <font>
      <b/>
      <sz val="8"/>
      <color theme="3" tint="0.39997558519241921"/>
      <name val="Calibri"/>
      <family val="2"/>
      <scheme val="minor"/>
    </font>
    <font>
      <b/>
      <sz val="10"/>
      <color rgb="FF002060"/>
      <name val="Calibri"/>
      <family val="2"/>
      <scheme val="minor"/>
    </font>
    <font>
      <sz val="10"/>
      <color rgb="FF002060"/>
      <name val="Calibri"/>
      <family val="2"/>
      <scheme val="minor"/>
    </font>
    <font>
      <sz val="8"/>
      <color indexed="62"/>
      <name val="Arial"/>
      <family val="2"/>
    </font>
    <font>
      <b/>
      <sz val="8"/>
      <name val="Arial"/>
      <family val="2"/>
    </font>
    <font>
      <sz val="10"/>
      <color theme="0" tint="-4.9989318521683403E-2"/>
      <name val="Calibri"/>
      <family val="2"/>
    </font>
    <font>
      <sz val="6"/>
      <color theme="0" tint="-0.14999847407452621"/>
      <name val="Calibri"/>
      <family val="2"/>
    </font>
    <font>
      <sz val="6"/>
      <color theme="0" tint="-0.499984740745262"/>
      <name val="Calibri"/>
      <family val="2"/>
    </font>
    <font>
      <sz val="8"/>
      <name val="Times New Roman"/>
      <family val="1"/>
    </font>
    <font>
      <sz val="6"/>
      <name val="Times New Roman"/>
      <family val="1"/>
    </font>
    <font>
      <b/>
      <sz val="11"/>
      <color indexed="8"/>
      <name val="Calibri"/>
      <family val="2"/>
      <scheme val="minor"/>
    </font>
    <font>
      <sz val="6"/>
      <color indexed="18"/>
      <name val="Calibri"/>
      <family val="2"/>
      <scheme val="minor"/>
    </font>
    <font>
      <b/>
      <sz val="6"/>
      <color indexed="18"/>
      <name val="Calibri"/>
      <family val="2"/>
      <scheme val="minor"/>
    </font>
    <font>
      <b/>
      <sz val="8"/>
      <color theme="1" tint="0.499984740745262"/>
      <name val="Calibri"/>
      <family val="2"/>
      <scheme val="minor"/>
    </font>
    <font>
      <sz val="10"/>
      <color rgb="FFFF0000"/>
      <name val="Calibri"/>
      <family val="2"/>
      <scheme val="minor"/>
    </font>
    <font>
      <b/>
      <sz val="5"/>
      <color rgb="FF000000"/>
      <name val="Calibri"/>
      <family val="2"/>
      <scheme val="minor"/>
    </font>
    <font>
      <sz val="7"/>
      <color rgb="FF000080"/>
      <name val="Calibri"/>
      <family val="2"/>
    </font>
    <font>
      <sz val="8"/>
      <color indexed="8"/>
      <name val="Calibri"/>
      <family val="2"/>
      <scheme val="minor"/>
    </font>
    <font>
      <sz val="8"/>
      <color theme="4" tint="-0.499984740745262"/>
      <name val="Calibri"/>
      <family val="2"/>
      <scheme val="minor"/>
    </font>
    <font>
      <sz val="6"/>
      <color theme="1" tint="0.34998626667073579"/>
      <name val="Calibri"/>
      <family val="2"/>
      <scheme val="minor"/>
    </font>
    <font>
      <sz val="7"/>
      <color theme="1" tint="0.34998626667073579"/>
      <name val="Calibri"/>
      <family val="2"/>
      <scheme val="minor"/>
    </font>
    <font>
      <b/>
      <sz val="7"/>
      <color theme="1" tint="0.34998626667073579"/>
      <name val="Calibri"/>
      <family val="2"/>
      <scheme val="minor"/>
    </font>
    <font>
      <b/>
      <sz val="10"/>
      <color rgb="FF0070C0"/>
      <name val="Calibri"/>
      <family val="2"/>
    </font>
  </fonts>
  <fills count="5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0" tint="-4.9989318521683403E-2"/>
        <bgColor indexed="64"/>
      </patternFill>
    </fill>
    <fill>
      <patternFill patternType="solid">
        <fgColor indexed="45"/>
        <bgColor indexed="64"/>
      </patternFill>
    </fill>
    <fill>
      <patternFill patternType="solid">
        <fgColor indexed="2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rgb="FFFFFF99"/>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CC"/>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3"/>
        <bgColor indexed="64"/>
      </patternFill>
    </fill>
    <fill>
      <patternFill patternType="solid">
        <fgColor rgb="FFDCE6F1"/>
        <bgColor indexed="64"/>
      </patternFill>
    </fill>
    <fill>
      <patternFill patternType="solid">
        <fgColor theme="0" tint="-0.499984740745262"/>
        <bgColor indexed="64"/>
      </patternFill>
    </fill>
    <fill>
      <patternFill patternType="solid">
        <fgColor theme="3" tint="-0.499984740745262"/>
        <bgColor indexed="64"/>
      </patternFill>
    </fill>
    <fill>
      <patternFill patternType="solid">
        <fgColor theme="6" tint="-0.499984740745262"/>
        <bgColor indexed="64"/>
      </patternFill>
    </fill>
    <fill>
      <patternFill patternType="solid">
        <fgColor theme="7" tint="-0.249977111117893"/>
        <bgColor indexed="64"/>
      </patternFill>
    </fill>
    <fill>
      <patternFill patternType="solid">
        <fgColor rgb="FF002060"/>
        <bgColor indexed="64"/>
      </patternFill>
    </fill>
    <fill>
      <patternFill patternType="solid">
        <fgColor theme="6" tint="-0.249977111117893"/>
        <bgColor indexed="64"/>
      </patternFill>
    </fill>
    <fill>
      <patternFill patternType="solid">
        <fgColor indexed="13"/>
        <bgColor indexed="64"/>
      </patternFill>
    </fill>
    <fill>
      <patternFill patternType="solid">
        <fgColor indexed="43"/>
        <bgColor indexed="64"/>
      </patternFill>
    </fill>
    <fill>
      <patternFill patternType="solid">
        <fgColor theme="0"/>
        <bgColor indexed="64"/>
      </patternFill>
    </fill>
    <fill>
      <patternFill patternType="solid">
        <fgColor rgb="FFD9D9D9"/>
        <bgColor indexed="64"/>
      </patternFill>
    </fill>
    <fill>
      <patternFill patternType="solid">
        <fgColor rgb="FFDBE5F1"/>
        <bgColor indexed="64"/>
      </patternFill>
    </fill>
    <fill>
      <patternFill patternType="solid">
        <fgColor theme="0" tint="-0.34998626667073579"/>
        <bgColor indexed="64"/>
      </patternFill>
    </fill>
    <fill>
      <patternFill patternType="solid">
        <fgColor indexed="47"/>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1" tint="0.499984740745262"/>
        <bgColor indexed="64"/>
      </patternFill>
    </fill>
    <fill>
      <patternFill patternType="solid">
        <fgColor theme="1" tint="0.24997711111789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2"/>
        <bgColor indexed="64"/>
      </patternFill>
    </fill>
    <fill>
      <patternFill patternType="solid">
        <fgColor rgb="FF00B050"/>
        <bgColor indexed="64"/>
      </patternFill>
    </fill>
    <fill>
      <patternFill patternType="solid">
        <fgColor indexed="31"/>
        <bgColor indexed="64"/>
      </patternFill>
    </fill>
    <fill>
      <patternFill patternType="solid">
        <fgColor rgb="FFDBE5F1"/>
        <bgColor rgb="FFDBE5F1"/>
      </patternFill>
    </fill>
    <fill>
      <patternFill patternType="solid">
        <fgColor theme="8" tint="0.39997558519241921"/>
        <bgColor indexed="64"/>
      </patternFill>
    </fill>
    <fill>
      <patternFill patternType="solid">
        <fgColor theme="4" tint="0.39997558519241921"/>
        <bgColor indexed="64"/>
      </patternFill>
    </fill>
  </fills>
  <borders count="144">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style="thin">
        <color indexed="64"/>
      </left>
      <right style="thin">
        <color indexed="64"/>
      </right>
      <top/>
      <bottom/>
      <diagonal/>
    </border>
    <border>
      <left style="hair">
        <color indexed="64"/>
      </left>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thin">
        <color indexed="64"/>
      </right>
      <top/>
      <bottom/>
      <diagonal/>
    </border>
    <border>
      <left/>
      <right/>
      <top style="medium">
        <color indexed="64"/>
      </top>
      <bottom style="thin">
        <color indexed="64"/>
      </bottom>
      <diagonal/>
    </border>
    <border>
      <left style="thin">
        <color indexed="64"/>
      </left>
      <right style="medium">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dotted">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style="medium">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right style="dotted">
        <color indexed="64"/>
      </right>
      <top/>
      <bottom style="dotted">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diagonal/>
    </border>
    <border>
      <left style="thin">
        <color indexed="64"/>
      </left>
      <right style="thin">
        <color indexed="64"/>
      </right>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hair">
        <color indexed="64"/>
      </bottom>
      <diagonal/>
    </border>
    <border>
      <left style="hair">
        <color rgb="FF000000"/>
      </left>
      <right/>
      <top style="thin">
        <color indexed="64"/>
      </top>
      <bottom style="thin">
        <color indexed="64"/>
      </bottom>
      <diagonal/>
    </border>
    <border>
      <left/>
      <right style="medium">
        <color indexed="64"/>
      </right>
      <top style="thin">
        <color indexed="64"/>
      </top>
      <bottom style="thin">
        <color indexed="64"/>
      </bottom>
      <diagonal/>
    </border>
    <border>
      <left style="hair">
        <color rgb="FF000000"/>
      </left>
      <right style="medium">
        <color indexed="64"/>
      </right>
      <top/>
      <bottom/>
      <diagonal/>
    </border>
    <border>
      <left style="hair">
        <color rgb="FF000000"/>
      </left>
      <right/>
      <top/>
      <bottom/>
      <diagonal/>
    </border>
    <border>
      <left style="medium">
        <color indexed="64"/>
      </left>
      <right/>
      <top style="thin">
        <color indexed="64"/>
      </top>
      <bottom style="thin">
        <color indexed="64"/>
      </bottom>
      <diagonal/>
    </border>
    <border>
      <left/>
      <right style="hair">
        <color rgb="FF000000"/>
      </right>
      <top style="thin">
        <color indexed="64"/>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top style="dotted">
        <color indexed="64"/>
      </top>
      <bottom style="dotted">
        <color indexed="64"/>
      </bottom>
      <diagonal/>
    </border>
    <border>
      <left/>
      <right style="dotted">
        <color rgb="FF000000"/>
      </right>
      <top style="dotted">
        <color indexed="64"/>
      </top>
      <bottom style="dotted">
        <color indexed="64"/>
      </bottom>
      <diagonal/>
    </border>
    <border>
      <left style="dotted">
        <color rgb="FF000000"/>
      </left>
      <right/>
      <top style="dotted">
        <color indexed="64"/>
      </top>
      <bottom style="dotted">
        <color indexed="64"/>
      </bottom>
      <diagonal/>
    </border>
    <border>
      <left/>
      <right/>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right/>
      <top/>
      <bottom style="dotted">
        <color rgb="FF000000"/>
      </bottom>
      <diagonal/>
    </border>
    <border>
      <left style="dotted">
        <color indexed="64"/>
      </left>
      <right/>
      <top/>
      <bottom style="dotted">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style="dotted">
        <color indexed="64"/>
      </right>
      <top/>
      <bottom style="dotted">
        <color rgb="FF000000"/>
      </bottom>
      <diagonal/>
    </border>
    <border>
      <left style="dotted">
        <color indexed="64"/>
      </left>
      <right style="dotted">
        <color indexed="64"/>
      </right>
      <top/>
      <bottom style="dotted">
        <color rgb="FF000000"/>
      </bottom>
      <diagonal/>
    </border>
    <border>
      <left style="dotted">
        <color indexed="64"/>
      </left>
      <right style="dotted">
        <color indexed="64"/>
      </right>
      <top style="dotted">
        <color indexed="64"/>
      </top>
      <bottom/>
      <diagonal/>
    </border>
    <border>
      <left style="dotted">
        <color indexed="64"/>
      </left>
      <right style="dotted">
        <color indexed="64"/>
      </right>
      <top style="dotted">
        <color rgb="FF000000"/>
      </top>
      <bottom/>
      <diagonal/>
    </border>
    <border>
      <left/>
      <right style="hair">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hair">
        <color indexed="64"/>
      </left>
      <right/>
      <top/>
      <bottom style="dotted">
        <color indexed="64"/>
      </bottom>
      <diagonal/>
    </border>
    <border>
      <left style="hair">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hair">
        <color indexed="64"/>
      </right>
      <top style="hair">
        <color indexed="64"/>
      </top>
      <bottom style="hair">
        <color indexed="64"/>
      </bottom>
      <diagonal/>
    </border>
    <border>
      <left style="hair">
        <color indexed="64"/>
      </left>
      <right/>
      <top style="dotted">
        <color indexed="64"/>
      </top>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bottom style="hair">
        <color rgb="FF000000"/>
      </bottom>
      <diagonal/>
    </border>
    <border>
      <left/>
      <right/>
      <top style="medium">
        <color rgb="FF4F81BD"/>
      </top>
      <bottom/>
      <diagonal/>
    </border>
    <border>
      <left/>
      <right/>
      <top style="medium">
        <color rgb="FF0070C0"/>
      </top>
      <bottom/>
      <diagonal/>
    </border>
    <border>
      <left/>
      <right/>
      <top/>
      <bottom style="medium">
        <color rgb="FF0070C0"/>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auto="1"/>
      </left>
      <right style="hair">
        <color auto="1"/>
      </right>
      <top style="hair">
        <color rgb="FF000000"/>
      </top>
      <bottom style="hair">
        <color indexed="64"/>
      </bottom>
      <diagonal/>
    </border>
    <border>
      <left style="hair">
        <color rgb="FF000000"/>
      </left>
      <right/>
      <top/>
      <bottom style="thin">
        <color indexed="64"/>
      </bottom>
      <diagonal/>
    </border>
  </borders>
  <cellStyleXfs count="28">
    <xf numFmtId="0" fontId="0" fillId="0" borderId="0"/>
    <xf numFmtId="9" fontId="6" fillId="0" borderId="0" applyFont="0" applyFill="0" applyBorder="0" applyAlignment="0" applyProtection="0"/>
    <xf numFmtId="0" fontId="2" fillId="0" borderId="0"/>
    <xf numFmtId="9" fontId="2" fillId="0" borderId="0" applyFont="0" applyFill="0" applyBorder="0" applyAlignment="0" applyProtection="0"/>
    <xf numFmtId="9" fontId="6" fillId="0" borderId="0" applyFont="0" applyFill="0" applyBorder="0" applyAlignment="0" applyProtection="0"/>
    <xf numFmtId="0" fontId="2" fillId="0" borderId="0"/>
    <xf numFmtId="170" fontId="2" fillId="0" borderId="0" applyFont="0" applyFill="0" applyBorder="0" applyAlignment="0" applyProtection="0"/>
    <xf numFmtId="165" fontId="2" fillId="0" borderId="0" applyFont="0" applyFill="0" applyBorder="0" applyAlignment="0" applyProtection="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applyNumberFormat="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3" fillId="0" borderId="0"/>
    <xf numFmtId="9" fontId="2" fillId="0" borderId="0" applyFont="0" applyFill="0" applyBorder="0" applyAlignment="0" applyProtection="0"/>
    <xf numFmtId="0" fontId="1" fillId="0" borderId="0"/>
    <xf numFmtId="170" fontId="2" fillId="0" borderId="0"/>
    <xf numFmtId="0" fontId="2" fillId="0" borderId="0"/>
    <xf numFmtId="164" fontId="1" fillId="0" borderId="0" applyFont="0" applyFill="0" applyBorder="0" applyAlignment="0" applyProtection="0"/>
    <xf numFmtId="0" fontId="2" fillId="0" borderId="0"/>
  </cellStyleXfs>
  <cellXfs count="1120">
    <xf numFmtId="0" fontId="0" fillId="0" borderId="0" xfId="0"/>
    <xf numFmtId="0" fontId="9" fillId="0" borderId="0" xfId="0" applyFont="1"/>
    <xf numFmtId="0" fontId="10" fillId="0" borderId="0" xfId="0" applyFont="1"/>
    <xf numFmtId="3" fontId="11" fillId="0" borderId="2" xfId="0" applyNumberFormat="1" applyFont="1" applyBorder="1" applyAlignment="1">
      <alignment horizontal="right" vertical="center" wrapText="1"/>
    </xf>
    <xf numFmtId="0" fontId="13" fillId="0" borderId="0" xfId="0" applyFont="1" applyAlignment="1">
      <alignment horizontal="right"/>
    </xf>
    <xf numFmtId="0" fontId="15" fillId="8" borderId="2" xfId="0" applyFont="1" applyFill="1" applyBorder="1" applyAlignment="1">
      <alignment vertical="center" wrapText="1"/>
    </xf>
    <xf numFmtId="0" fontId="8" fillId="5" borderId="16" xfId="0" applyFont="1" applyFill="1" applyBorder="1" applyAlignment="1">
      <alignment vertical="center"/>
    </xf>
    <xf numFmtId="0" fontId="15" fillId="9" borderId="16" xfId="0" applyFont="1" applyFill="1" applyBorder="1" applyAlignment="1">
      <alignment vertical="center"/>
    </xf>
    <xf numFmtId="0" fontId="17" fillId="2" borderId="13" xfId="0" applyFont="1" applyFill="1" applyBorder="1" applyAlignment="1">
      <alignment horizontal="center" vertical="center" textRotation="90" wrapText="1"/>
    </xf>
    <xf numFmtId="166" fontId="11" fillId="0" borderId="19" xfId="0" applyNumberFormat="1" applyFont="1" applyBorder="1" applyAlignment="1">
      <alignment vertical="center" wrapText="1"/>
    </xf>
    <xf numFmtId="166" fontId="11" fillId="0" borderId="20" xfId="0" applyNumberFormat="1" applyFont="1" applyBorder="1" applyAlignment="1">
      <alignment vertical="center" wrapText="1"/>
    </xf>
    <xf numFmtId="0" fontId="15" fillId="8" borderId="26" xfId="0" applyFont="1" applyFill="1" applyBorder="1" applyAlignment="1">
      <alignment horizontal="center" vertical="center" textRotation="90" wrapText="1"/>
    </xf>
    <xf numFmtId="0" fontId="16" fillId="9" borderId="15" xfId="0" applyFont="1" applyFill="1" applyBorder="1" applyAlignment="1">
      <alignment horizontal="center" textRotation="90" wrapText="1"/>
    </xf>
    <xf numFmtId="0" fontId="16" fillId="9" borderId="21" xfId="0" applyFont="1" applyFill="1" applyBorder="1" applyAlignment="1">
      <alignment horizontal="center" textRotation="90" wrapText="1"/>
    </xf>
    <xf numFmtId="0" fontId="16" fillId="10" borderId="23" xfId="0" applyFont="1" applyFill="1" applyBorder="1" applyAlignment="1">
      <alignment horizontal="center" textRotation="90" wrapText="1"/>
    </xf>
    <xf numFmtId="0" fontId="16" fillId="12" borderId="23" xfId="0" applyFont="1" applyFill="1" applyBorder="1" applyAlignment="1">
      <alignment horizontal="center" textRotation="90" wrapText="1"/>
    </xf>
    <xf numFmtId="0" fontId="16" fillId="0" borderId="23" xfId="0" applyFont="1" applyBorder="1" applyAlignment="1">
      <alignment horizontal="center" textRotation="90" wrapText="1"/>
    </xf>
    <xf numFmtId="0" fontId="18" fillId="0" borderId="21" xfId="0" applyFont="1" applyBorder="1" applyAlignment="1">
      <alignment horizontal="center" textRotation="90" wrapText="1"/>
    </xf>
    <xf numFmtId="3" fontId="21" fillId="0" borderId="2" xfId="0" applyNumberFormat="1" applyFont="1" applyBorder="1" applyAlignment="1" applyProtection="1">
      <alignment horizontal="center" vertical="center" wrapText="1"/>
      <protection locked="0"/>
    </xf>
    <xf numFmtId="0" fontId="10" fillId="0" borderId="0" xfId="2" applyFont="1"/>
    <xf numFmtId="0" fontId="2" fillId="0" borderId="0" xfId="2"/>
    <xf numFmtId="0" fontId="23" fillId="0" borderId="0" xfId="21"/>
    <xf numFmtId="3" fontId="14" fillId="0" borderId="0" xfId="21" applyNumberFormat="1" applyFont="1" applyAlignment="1">
      <alignment horizontal="right" vertical="center" wrapText="1"/>
    </xf>
    <xf numFmtId="0" fontId="2" fillId="16" borderId="0" xfId="2" applyFill="1"/>
    <xf numFmtId="166" fontId="11" fillId="17" borderId="34" xfId="21" applyNumberFormat="1" applyFont="1" applyFill="1" applyBorder="1" applyAlignment="1">
      <alignment vertical="center" wrapText="1"/>
    </xf>
    <xf numFmtId="0" fontId="32" fillId="17" borderId="35" xfId="2" applyFont="1" applyFill="1" applyBorder="1" applyAlignment="1">
      <alignment horizontal="center" vertical="center" wrapText="1"/>
    </xf>
    <xf numFmtId="0" fontId="34" fillId="5" borderId="24" xfId="2" applyFont="1" applyFill="1" applyBorder="1" applyAlignment="1">
      <alignment horizontal="center" vertical="center" textRotation="90" wrapText="1"/>
    </xf>
    <xf numFmtId="0" fontId="34" fillId="5" borderId="34" xfId="2" applyFont="1" applyFill="1" applyBorder="1" applyAlignment="1">
      <alignment horizontal="center" vertical="center" textRotation="90" wrapText="1"/>
    </xf>
    <xf numFmtId="0" fontId="34" fillId="5" borderId="36" xfId="2" applyFont="1" applyFill="1" applyBorder="1" applyAlignment="1">
      <alignment horizontal="center" vertical="center" textRotation="90" wrapText="1"/>
    </xf>
    <xf numFmtId="0" fontId="30" fillId="9" borderId="24" xfId="2" applyFont="1" applyFill="1" applyBorder="1" applyAlignment="1">
      <alignment horizontal="center" vertical="center" textRotation="90" wrapText="1"/>
    </xf>
    <xf numFmtId="0" fontId="30" fillId="9" borderId="36" xfId="2" applyFont="1" applyFill="1" applyBorder="1" applyAlignment="1">
      <alignment horizontal="center" vertical="center" textRotation="90" wrapText="1"/>
    </xf>
    <xf numFmtId="0" fontId="35" fillId="16" borderId="38" xfId="2" applyFont="1" applyFill="1" applyBorder="1" applyAlignment="1">
      <alignment horizontal="center" vertical="center" textRotation="90" wrapText="1"/>
    </xf>
    <xf numFmtId="167" fontId="21" fillId="17" borderId="39" xfId="22" applyNumberFormat="1" applyFont="1" applyFill="1" applyBorder="1" applyAlignment="1" applyProtection="1">
      <alignment horizontal="center" vertical="center" wrapText="1"/>
    </xf>
    <xf numFmtId="9" fontId="21" fillId="17" borderId="41" xfId="22" applyFont="1" applyFill="1" applyBorder="1" applyAlignment="1" applyProtection="1">
      <alignment horizontal="center" vertical="center" wrapText="1"/>
    </xf>
    <xf numFmtId="9" fontId="21" fillId="17" borderId="42" xfId="22" applyFont="1" applyFill="1" applyBorder="1" applyAlignment="1" applyProtection="1">
      <alignment horizontal="center" vertical="center" wrapText="1"/>
    </xf>
    <xf numFmtId="9" fontId="21" fillId="17" borderId="43" xfId="22" applyFont="1" applyFill="1" applyBorder="1" applyAlignment="1" applyProtection="1">
      <alignment horizontal="center" vertical="center" wrapText="1"/>
    </xf>
    <xf numFmtId="167" fontId="21" fillId="17" borderId="41" xfId="22" applyNumberFormat="1" applyFont="1" applyFill="1" applyBorder="1" applyAlignment="1" applyProtection="1">
      <alignment horizontal="center" vertical="center" wrapText="1"/>
    </xf>
    <xf numFmtId="167" fontId="21" fillId="17" borderId="42" xfId="22" applyNumberFormat="1" applyFont="1" applyFill="1" applyBorder="1" applyAlignment="1" applyProtection="1">
      <alignment horizontal="center" vertical="center" wrapText="1"/>
    </xf>
    <xf numFmtId="167" fontId="21" fillId="17" borderId="43" xfId="22" applyNumberFormat="1" applyFont="1" applyFill="1" applyBorder="1" applyAlignment="1" applyProtection="1">
      <alignment horizontal="center" vertical="center" wrapText="1"/>
    </xf>
    <xf numFmtId="167" fontId="36" fillId="16" borderId="41" xfId="22" applyNumberFormat="1" applyFont="1" applyFill="1" applyBorder="1" applyAlignment="1" applyProtection="1">
      <alignment horizontal="center" vertical="center" wrapText="1"/>
    </xf>
    <xf numFmtId="167" fontId="36" fillId="16" borderId="42" xfId="22" applyNumberFormat="1" applyFont="1" applyFill="1" applyBorder="1" applyAlignment="1" applyProtection="1">
      <alignment horizontal="center" vertical="center" wrapText="1"/>
    </xf>
    <xf numFmtId="167" fontId="36" fillId="16" borderId="44" xfId="22" applyNumberFormat="1" applyFont="1" applyFill="1" applyBorder="1" applyAlignment="1" applyProtection="1">
      <alignment horizontal="center" vertical="center" wrapText="1"/>
    </xf>
    <xf numFmtId="167" fontId="37" fillId="17" borderId="1" xfId="22" applyNumberFormat="1" applyFont="1" applyFill="1" applyBorder="1" applyAlignment="1" applyProtection="1">
      <alignment horizontal="center" vertical="center" wrapText="1"/>
    </xf>
    <xf numFmtId="3" fontId="21" fillId="17" borderId="47" xfId="21" applyNumberFormat="1" applyFont="1" applyFill="1" applyBorder="1" applyAlignment="1">
      <alignment horizontal="center" vertical="center" wrapText="1"/>
    </xf>
    <xf numFmtId="0" fontId="38" fillId="16" borderId="47" xfId="2" applyFont="1" applyFill="1" applyBorder="1" applyAlignment="1">
      <alignment horizontal="center" vertical="center" textRotation="90" wrapText="1"/>
    </xf>
    <xf numFmtId="0" fontId="38" fillId="16" borderId="48" xfId="2" applyFont="1" applyFill="1" applyBorder="1" applyAlignment="1">
      <alignment horizontal="center" vertical="center" textRotation="90" wrapText="1"/>
    </xf>
    <xf numFmtId="0" fontId="38" fillId="16" borderId="49" xfId="2" applyFont="1" applyFill="1" applyBorder="1" applyAlignment="1">
      <alignment horizontal="center" vertical="center" textRotation="90" wrapText="1"/>
    </xf>
    <xf numFmtId="14" fontId="10" fillId="0" borderId="50" xfId="2" applyNumberFormat="1" applyFont="1" applyBorder="1" applyAlignment="1" applyProtection="1">
      <alignment horizontal="center" vertical="center"/>
      <protection locked="0"/>
    </xf>
    <xf numFmtId="14" fontId="10" fillId="0" borderId="14" xfId="2" applyNumberFormat="1" applyFont="1" applyBorder="1" applyAlignment="1" applyProtection="1">
      <alignment horizontal="center" vertical="center"/>
      <protection locked="0"/>
    </xf>
    <xf numFmtId="14" fontId="39" fillId="0" borderId="28" xfId="2" applyNumberFormat="1" applyFont="1" applyBorder="1" applyAlignment="1" applyProtection="1">
      <alignment horizontal="center" vertical="center"/>
      <protection locked="0"/>
    </xf>
    <xf numFmtId="14" fontId="40" fillId="0" borderId="50" xfId="2" applyNumberFormat="1" applyFont="1" applyBorder="1" applyAlignment="1" applyProtection="1">
      <alignment horizontal="center" vertical="center"/>
      <protection locked="0"/>
    </xf>
    <xf numFmtId="14" fontId="10" fillId="0" borderId="28" xfId="2" applyNumberFormat="1" applyFont="1" applyBorder="1" applyAlignment="1" applyProtection="1">
      <alignment horizontal="center" vertical="center"/>
      <protection locked="0"/>
    </xf>
    <xf numFmtId="14" fontId="10" fillId="0" borderId="52" xfId="2" applyNumberFormat="1" applyFont="1" applyBorder="1" applyAlignment="1" applyProtection="1">
      <alignment horizontal="center" vertical="center"/>
      <protection locked="0"/>
    </xf>
    <xf numFmtId="14" fontId="10" fillId="0" borderId="2" xfId="2" applyNumberFormat="1" applyFont="1" applyBorder="1" applyAlignment="1" applyProtection="1">
      <alignment horizontal="center" vertical="center"/>
      <protection locked="0"/>
    </xf>
    <xf numFmtId="14" fontId="39" fillId="0" borderId="16" xfId="2" applyNumberFormat="1" applyFont="1" applyBorder="1" applyAlignment="1" applyProtection="1">
      <alignment horizontal="center" vertical="center"/>
      <protection locked="0"/>
    </xf>
    <xf numFmtId="14" fontId="39" fillId="0" borderId="52" xfId="2" applyNumberFormat="1" applyFont="1" applyBorder="1" applyAlignment="1" applyProtection="1">
      <alignment horizontal="center" vertical="center"/>
      <protection locked="0"/>
    </xf>
    <xf numFmtId="14" fontId="10" fillId="0" borderId="16" xfId="2" applyNumberFormat="1" applyFont="1" applyBorder="1" applyAlignment="1" applyProtection="1">
      <alignment horizontal="center" vertical="center"/>
      <protection locked="0"/>
    </xf>
    <xf numFmtId="0" fontId="14" fillId="0" borderId="53" xfId="2" applyFont="1" applyBorder="1" applyAlignment="1" applyProtection="1">
      <alignment horizontal="left" vertical="center" wrapText="1"/>
      <protection locked="0"/>
    </xf>
    <xf numFmtId="14" fontId="40" fillId="0" borderId="52" xfId="2" applyNumberFormat="1" applyFont="1" applyBorder="1" applyAlignment="1" applyProtection="1">
      <alignment horizontal="center" vertical="center"/>
      <protection locked="0"/>
    </xf>
    <xf numFmtId="0" fontId="10" fillId="0" borderId="0" xfId="2" applyFont="1" applyProtection="1">
      <protection locked="0"/>
    </xf>
    <xf numFmtId="0" fontId="0" fillId="0" borderId="0" xfId="0" applyProtection="1">
      <protection locked="0"/>
    </xf>
    <xf numFmtId="0" fontId="22" fillId="0" borderId="0" xfId="0" applyFont="1"/>
    <xf numFmtId="0" fontId="22" fillId="0" borderId="0" xfId="0" applyFont="1" applyProtection="1">
      <protection locked="0"/>
    </xf>
    <xf numFmtId="3" fontId="21" fillId="17" borderId="39" xfId="21" applyNumberFormat="1" applyFont="1" applyFill="1" applyBorder="1" applyAlignment="1">
      <alignment horizontal="center" vertical="center" wrapText="1"/>
    </xf>
    <xf numFmtId="3" fontId="21" fillId="17" borderId="40" xfId="21" applyNumberFormat="1" applyFont="1" applyFill="1" applyBorder="1" applyAlignment="1">
      <alignment horizontal="center" vertical="center" wrapText="1"/>
    </xf>
    <xf numFmtId="3" fontId="21" fillId="17" borderId="45" xfId="21" applyNumberFormat="1" applyFont="1" applyFill="1" applyBorder="1" applyAlignment="1">
      <alignment horizontal="center" vertical="center" wrapText="1"/>
    </xf>
    <xf numFmtId="3" fontId="21" fillId="17" borderId="46" xfId="21" applyNumberFormat="1" applyFont="1" applyFill="1" applyBorder="1" applyAlignment="1">
      <alignment horizontal="center" vertical="center" wrapText="1"/>
    </xf>
    <xf numFmtId="0" fontId="2" fillId="0" borderId="0" xfId="2" applyProtection="1">
      <protection locked="0"/>
    </xf>
    <xf numFmtId="0" fontId="2" fillId="16" borderId="0" xfId="2" applyFill="1" applyProtection="1">
      <protection locked="0"/>
    </xf>
    <xf numFmtId="0" fontId="14" fillId="0" borderId="51" xfId="2" applyFont="1" applyBorder="1" applyAlignment="1" applyProtection="1">
      <alignment horizontal="justify" vertical="center" wrapText="1"/>
      <protection locked="0"/>
    </xf>
    <xf numFmtId="0" fontId="1" fillId="0" borderId="0" xfId="0" applyFont="1" applyProtection="1">
      <protection locked="0"/>
    </xf>
    <xf numFmtId="0" fontId="18" fillId="0" borderId="0" xfId="0" applyFont="1" applyAlignment="1" applyProtection="1">
      <alignment horizontal="justify" vertical="center" wrapText="1"/>
      <protection locked="0"/>
    </xf>
    <xf numFmtId="3" fontId="21" fillId="0" borderId="2" xfId="2" applyNumberFormat="1" applyFont="1" applyBorder="1" applyAlignment="1" applyProtection="1">
      <alignment horizontal="center" vertical="center" wrapText="1"/>
      <protection locked="0"/>
    </xf>
    <xf numFmtId="0" fontId="2" fillId="0" borderId="0" xfId="10"/>
    <xf numFmtId="0" fontId="15" fillId="10" borderId="0" xfId="10" applyFont="1" applyFill="1" applyAlignment="1">
      <alignment vertical="top" wrapText="1"/>
    </xf>
    <xf numFmtId="0" fontId="10" fillId="0" borderId="0" xfId="8" applyFont="1"/>
    <xf numFmtId="0" fontId="2" fillId="0" borderId="0" xfId="8"/>
    <xf numFmtId="0" fontId="25" fillId="5" borderId="0" xfId="8" applyFont="1" applyFill="1" applyAlignment="1">
      <alignment vertical="center"/>
    </xf>
    <xf numFmtId="0" fontId="10" fillId="0" borderId="0" xfId="10" applyFont="1"/>
    <xf numFmtId="0" fontId="21" fillId="0" borderId="0" xfId="8" applyFont="1" applyAlignment="1">
      <alignment horizontal="center" vertical="center"/>
    </xf>
    <xf numFmtId="0" fontId="48" fillId="5" borderId="0" xfId="8" applyFont="1" applyFill="1"/>
    <xf numFmtId="0" fontId="26" fillId="0" borderId="0" xfId="10" applyFont="1" applyAlignment="1">
      <alignment horizontal="right" vertical="center"/>
    </xf>
    <xf numFmtId="0" fontId="21" fillId="0" borderId="28" xfId="8" applyFont="1" applyBorder="1" applyAlignment="1">
      <alignment horizontal="center" vertical="center"/>
    </xf>
    <xf numFmtId="3" fontId="14" fillId="0" borderId="0" xfId="10" applyNumberFormat="1" applyFont="1" applyAlignment="1">
      <alignment horizontal="right" vertical="center" wrapText="1"/>
    </xf>
    <xf numFmtId="14" fontId="21" fillId="0" borderId="0" xfId="10" applyNumberFormat="1" applyFont="1" applyAlignment="1" applyProtection="1">
      <alignment horizontal="center" vertical="center"/>
      <protection locked="0"/>
    </xf>
    <xf numFmtId="0" fontId="2" fillId="0" borderId="0" xfId="8" applyAlignment="1">
      <alignment wrapText="1"/>
    </xf>
    <xf numFmtId="0" fontId="21" fillId="0" borderId="23" xfId="8" applyFont="1" applyBorder="1" applyAlignment="1">
      <alignment horizontal="center" vertical="center"/>
    </xf>
    <xf numFmtId="0" fontId="2" fillId="12" borderId="0" xfId="10" applyFill="1" applyAlignment="1">
      <alignment vertical="center"/>
    </xf>
    <xf numFmtId="0" fontId="49" fillId="0" borderId="0" xfId="10" applyFont="1"/>
    <xf numFmtId="9" fontId="2" fillId="10" borderId="0" xfId="10" applyNumberFormat="1" applyFill="1"/>
    <xf numFmtId="0" fontId="2" fillId="10" borderId="0" xfId="10" applyFill="1"/>
    <xf numFmtId="9" fontId="2" fillId="12" borderId="0" xfId="10" applyNumberFormat="1" applyFill="1"/>
    <xf numFmtId="0" fontId="2" fillId="12" borderId="0" xfId="10" applyFill="1"/>
    <xf numFmtId="9" fontId="2" fillId="20" borderId="0" xfId="10" applyNumberFormat="1" applyFill="1"/>
    <xf numFmtId="0" fontId="2" fillId="20" borderId="0" xfId="10" applyFill="1"/>
    <xf numFmtId="0" fontId="10" fillId="0" borderId="0" xfId="8" applyFont="1" applyAlignment="1">
      <alignment horizontal="center" vertical="center"/>
    </xf>
    <xf numFmtId="0" fontId="17" fillId="17" borderId="24" xfId="10" applyFont="1" applyFill="1" applyBorder="1" applyAlignment="1">
      <alignment horizontal="center" vertical="center" textRotation="90" wrapText="1"/>
    </xf>
    <xf numFmtId="166" fontId="14" fillId="17" borderId="34" xfId="10" applyNumberFormat="1" applyFont="1" applyFill="1" applyBorder="1" applyAlignment="1">
      <alignment vertical="center" wrapText="1"/>
    </xf>
    <xf numFmtId="166" fontId="11" fillId="17" borderId="34" xfId="10" applyNumberFormat="1" applyFont="1" applyFill="1" applyBorder="1" applyAlignment="1">
      <alignment vertical="center" wrapText="1"/>
    </xf>
    <xf numFmtId="0" fontId="32" fillId="29" borderId="5" xfId="8" applyFont="1" applyFill="1" applyBorder="1" applyAlignment="1">
      <alignment horizontal="center" vertical="center" wrapText="1"/>
    </xf>
    <xf numFmtId="0" fontId="21" fillId="5" borderId="3" xfId="8" applyFont="1" applyFill="1" applyBorder="1" applyAlignment="1">
      <alignment vertical="center" wrapText="1"/>
    </xf>
    <xf numFmtId="0" fontId="21" fillId="9" borderId="3" xfId="8" applyFont="1" applyFill="1" applyBorder="1" applyAlignment="1">
      <alignment vertical="center" wrapText="1"/>
    </xf>
    <xf numFmtId="167" fontId="21" fillId="14" borderId="13" xfId="22" applyNumberFormat="1" applyFont="1" applyFill="1" applyBorder="1" applyAlignment="1" applyProtection="1">
      <alignment horizontal="left" wrapText="1"/>
    </xf>
    <xf numFmtId="9" fontId="11" fillId="5" borderId="1" xfId="22" applyFont="1" applyFill="1" applyBorder="1" applyAlignment="1" applyProtection="1">
      <alignment horizontal="center" vertical="center" wrapText="1"/>
    </xf>
    <xf numFmtId="167" fontId="21" fillId="17" borderId="75" xfId="22" applyNumberFormat="1" applyFont="1" applyFill="1" applyBorder="1" applyAlignment="1" applyProtection="1">
      <alignment horizontal="center" vertical="center" wrapText="1"/>
    </xf>
    <xf numFmtId="167" fontId="21" fillId="27" borderId="10" xfId="22" applyNumberFormat="1" applyFont="1" applyFill="1" applyBorder="1" applyAlignment="1" applyProtection="1">
      <alignment horizontal="center" vertical="center" wrapText="1"/>
    </xf>
    <xf numFmtId="167" fontId="21" fillId="17" borderId="76" xfId="22" applyNumberFormat="1" applyFont="1" applyFill="1" applyBorder="1" applyAlignment="1" applyProtection="1">
      <alignment horizontal="center" vertical="center" wrapText="1"/>
    </xf>
    <xf numFmtId="3" fontId="21" fillId="5" borderId="1" xfId="10" applyNumberFormat="1" applyFont="1" applyFill="1" applyBorder="1" applyAlignment="1">
      <alignment horizontal="center" vertical="center" wrapText="1"/>
    </xf>
    <xf numFmtId="167" fontId="37" fillId="17" borderId="3" xfId="22" applyNumberFormat="1" applyFont="1" applyFill="1" applyBorder="1" applyAlignment="1" applyProtection="1">
      <alignment horizontal="center" vertical="center" wrapText="1"/>
    </xf>
    <xf numFmtId="167" fontId="37" fillId="17" borderId="78" xfId="22" applyNumberFormat="1" applyFont="1" applyFill="1" applyBorder="1" applyAlignment="1" applyProtection="1">
      <alignment horizontal="center" vertical="center" wrapText="1"/>
    </xf>
    <xf numFmtId="0" fontId="25" fillId="0" borderId="37" xfId="8" applyFont="1" applyBorder="1" applyAlignment="1">
      <alignment horizontal="center" vertical="center" wrapText="1"/>
    </xf>
    <xf numFmtId="3" fontId="21" fillId="0" borderId="2" xfId="10" applyNumberFormat="1" applyFont="1" applyBorder="1" applyAlignment="1" applyProtection="1">
      <alignment horizontal="center" vertical="center" wrapText="1"/>
      <protection locked="0"/>
    </xf>
    <xf numFmtId="167" fontId="21" fillId="5" borderId="14" xfId="22" applyNumberFormat="1" applyFont="1" applyFill="1" applyBorder="1" applyAlignment="1" applyProtection="1">
      <alignment horizontal="center" vertical="center"/>
      <protection locked="0"/>
    </xf>
    <xf numFmtId="3" fontId="21" fillId="5" borderId="14" xfId="10" applyNumberFormat="1" applyFont="1" applyFill="1" applyBorder="1" applyAlignment="1" applyProtection="1">
      <alignment horizontal="center" vertical="center" wrapText="1"/>
      <protection locked="0"/>
    </xf>
    <xf numFmtId="167" fontId="21" fillId="5" borderId="2" xfId="22" applyNumberFormat="1" applyFont="1" applyFill="1" applyBorder="1" applyAlignment="1" applyProtection="1">
      <alignment horizontal="center" vertical="center"/>
      <protection locked="0"/>
    </xf>
    <xf numFmtId="0" fontId="68" fillId="0" borderId="0" xfId="8" applyFont="1"/>
    <xf numFmtId="0" fontId="2" fillId="18" borderId="0" xfId="8" applyFill="1"/>
    <xf numFmtId="0" fontId="69" fillId="16" borderId="0" xfId="8" applyFont="1" applyFill="1"/>
    <xf numFmtId="0" fontId="70" fillId="16" borderId="0" xfId="8" applyFont="1" applyFill="1"/>
    <xf numFmtId="0" fontId="69" fillId="0" borderId="0" xfId="8" applyFont="1" applyAlignment="1">
      <alignment vertical="center"/>
    </xf>
    <xf numFmtId="0" fontId="17" fillId="32" borderId="54" xfId="8" applyFont="1" applyFill="1" applyBorder="1" applyAlignment="1">
      <alignment vertical="center"/>
    </xf>
    <xf numFmtId="0" fontId="17" fillId="32" borderId="80" xfId="8" applyFont="1" applyFill="1" applyBorder="1" applyAlignment="1">
      <alignment vertical="center"/>
    </xf>
    <xf numFmtId="0" fontId="70" fillId="15" borderId="0" xfId="8" applyFont="1" applyFill="1"/>
    <xf numFmtId="0" fontId="2" fillId="15" borderId="0" xfId="8" applyFill="1"/>
    <xf numFmtId="0" fontId="69" fillId="15" borderId="0" xfId="8" applyFont="1" applyFill="1"/>
    <xf numFmtId="0" fontId="69" fillId="32" borderId="0" xfId="8" applyFont="1" applyFill="1" applyAlignment="1">
      <alignment horizontal="right" vertical="center"/>
    </xf>
    <xf numFmtId="0" fontId="69" fillId="32" borderId="0" xfId="8" applyFont="1" applyFill="1" applyAlignment="1">
      <alignment vertical="center"/>
    </xf>
    <xf numFmtId="0" fontId="69" fillId="32" borderId="68" xfId="8" applyFont="1" applyFill="1" applyBorder="1" applyAlignment="1">
      <alignment vertical="center"/>
    </xf>
    <xf numFmtId="0" fontId="69" fillId="5" borderId="42" xfId="8" applyFont="1" applyFill="1" applyBorder="1" applyAlignment="1">
      <alignment vertical="center" wrapText="1"/>
    </xf>
    <xf numFmtId="0" fontId="69" fillId="5" borderId="42" xfId="8" applyFont="1" applyFill="1" applyBorder="1" applyAlignment="1">
      <alignment vertical="center"/>
    </xf>
    <xf numFmtId="0" fontId="71" fillId="2" borderId="2" xfId="8" applyFont="1" applyFill="1" applyBorder="1" applyAlignment="1">
      <alignment horizontal="center" vertical="center" wrapText="1"/>
    </xf>
    <xf numFmtId="0" fontId="69" fillId="5" borderId="2" xfId="8" applyFont="1" applyFill="1" applyBorder="1" applyAlignment="1">
      <alignment horizontal="right" vertical="center"/>
    </xf>
    <xf numFmtId="0" fontId="13" fillId="0" borderId="2" xfId="8" applyFont="1" applyBorder="1" applyAlignment="1">
      <alignment horizontal="right" vertical="center"/>
    </xf>
    <xf numFmtId="0" fontId="14" fillId="5" borderId="2" xfId="8" applyFont="1" applyFill="1" applyBorder="1" applyAlignment="1" applyProtection="1">
      <alignment horizontal="center" vertical="center"/>
      <protection locked="0"/>
    </xf>
    <xf numFmtId="0" fontId="15" fillId="0" borderId="2" xfId="8" applyFont="1" applyBorder="1" applyAlignment="1">
      <alignment horizontal="right" vertical="center"/>
    </xf>
    <xf numFmtId="0" fontId="74" fillId="5" borderId="16" xfId="8" applyFont="1" applyFill="1" applyBorder="1" applyAlignment="1">
      <alignment horizontal="center" vertical="center" wrapText="1"/>
    </xf>
    <xf numFmtId="0" fontId="75" fillId="5" borderId="16" xfId="8" applyFont="1" applyFill="1" applyBorder="1" applyAlignment="1">
      <alignment horizontal="center" vertical="center" wrapText="1"/>
    </xf>
    <xf numFmtId="0" fontId="77" fillId="32" borderId="0" xfId="8" applyFont="1" applyFill="1" applyAlignment="1">
      <alignment horizontal="center" vertical="center" wrapText="1"/>
    </xf>
    <xf numFmtId="0" fontId="77" fillId="32" borderId="0" xfId="8" applyFont="1" applyFill="1" applyAlignment="1">
      <alignment vertical="center" wrapText="1"/>
    </xf>
    <xf numFmtId="0" fontId="72" fillId="22" borderId="86" xfId="8" applyFont="1" applyFill="1" applyBorder="1" applyAlignment="1">
      <alignment horizontal="center" vertical="center" wrapText="1"/>
    </xf>
    <xf numFmtId="0" fontId="69" fillId="15" borderId="3" xfId="8" applyFont="1" applyFill="1" applyBorder="1"/>
    <xf numFmtId="0" fontId="69" fillId="15" borderId="4" xfId="8" applyFont="1" applyFill="1" applyBorder="1"/>
    <xf numFmtId="0" fontId="2" fillId="15" borderId="4" xfId="8" applyFill="1" applyBorder="1"/>
    <xf numFmtId="0" fontId="2" fillId="15" borderId="5" xfId="8" applyFill="1" applyBorder="1"/>
    <xf numFmtId="0" fontId="68" fillId="0" borderId="4" xfId="8" applyFont="1" applyBorder="1"/>
    <xf numFmtId="0" fontId="68" fillId="0" borderId="5" xfId="8" applyFont="1" applyBorder="1"/>
    <xf numFmtId="167" fontId="69" fillId="32" borderId="1" xfId="22" applyNumberFormat="1" applyFont="1" applyFill="1" applyBorder="1" applyAlignment="1" applyProtection="1">
      <alignment horizontal="center" vertical="center" wrapText="1"/>
      <protection locked="0"/>
    </xf>
    <xf numFmtId="9" fontId="69" fillId="15" borderId="21" xfId="22" applyFont="1" applyFill="1" applyBorder="1"/>
    <xf numFmtId="0" fontId="2" fillId="15" borderId="31" xfId="8" applyFill="1" applyBorder="1"/>
    <xf numFmtId="9" fontId="69" fillId="16" borderId="21" xfId="22" applyFont="1" applyFill="1" applyBorder="1"/>
    <xf numFmtId="0" fontId="2" fillId="16" borderId="0" xfId="8" applyFill="1"/>
    <xf numFmtId="0" fontId="2" fillId="16" borderId="31" xfId="8" applyFill="1" applyBorder="1"/>
    <xf numFmtId="167" fontId="79" fillId="17" borderId="1" xfId="22" applyNumberFormat="1" applyFont="1" applyFill="1" applyBorder="1" applyAlignment="1" applyProtection="1">
      <alignment horizontal="center" vertical="center" wrapText="1"/>
      <protection locked="0"/>
    </xf>
    <xf numFmtId="0" fontId="69" fillId="15" borderId="21" xfId="8" applyFont="1" applyFill="1" applyBorder="1"/>
    <xf numFmtId="9" fontId="69" fillId="16" borderId="0" xfId="8" applyNumberFormat="1" applyFont="1" applyFill="1"/>
    <xf numFmtId="0" fontId="69" fillId="16" borderId="21" xfId="8" applyFont="1" applyFill="1" applyBorder="1"/>
    <xf numFmtId="0" fontId="69" fillId="0" borderId="0" xfId="8" applyFont="1" applyAlignment="1" applyProtection="1">
      <alignment vertical="center"/>
      <protection locked="0"/>
    </xf>
    <xf numFmtId="0" fontId="72" fillId="22" borderId="86" xfId="8" applyFont="1" applyFill="1" applyBorder="1" applyAlignment="1" applyProtection="1">
      <alignment horizontal="justify" vertical="center" wrapText="1"/>
      <protection locked="0"/>
    </xf>
    <xf numFmtId="0" fontId="68" fillId="0" borderId="0" xfId="8" applyFont="1" applyAlignment="1">
      <alignment vertical="center"/>
    </xf>
    <xf numFmtId="0" fontId="69" fillId="15" borderId="71" xfId="8" applyFont="1" applyFill="1" applyBorder="1"/>
    <xf numFmtId="0" fontId="69" fillId="15" borderId="17" xfId="8" applyFont="1" applyFill="1" applyBorder="1"/>
    <xf numFmtId="0" fontId="2" fillId="15" borderId="17" xfId="8" applyFill="1" applyBorder="1"/>
    <xf numFmtId="0" fontId="2" fillId="15" borderId="18" xfId="8" applyFill="1" applyBorder="1"/>
    <xf numFmtId="0" fontId="69" fillId="16" borderId="71" xfId="8" applyFont="1" applyFill="1" applyBorder="1"/>
    <xf numFmtId="0" fontId="69" fillId="16" borderId="17" xfId="8" applyFont="1" applyFill="1" applyBorder="1"/>
    <xf numFmtId="0" fontId="2" fillId="16" borderId="17" xfId="8" applyFill="1" applyBorder="1"/>
    <xf numFmtId="0" fontId="2" fillId="16" borderId="18" xfId="8" applyFill="1" applyBorder="1"/>
    <xf numFmtId="9" fontId="81" fillId="0" borderId="0" xfId="8" applyNumberFormat="1" applyFont="1"/>
    <xf numFmtId="9" fontId="68" fillId="0" borderId="0" xfId="8" applyNumberFormat="1" applyFont="1"/>
    <xf numFmtId="0" fontId="79" fillId="17" borderId="13" xfId="8" applyFont="1" applyFill="1" applyBorder="1" applyAlignment="1">
      <alignment horizontal="center" vertical="center" wrapText="1"/>
    </xf>
    <xf numFmtId="167" fontId="79" fillId="5" borderId="97" xfId="22" applyNumberFormat="1" applyFont="1" applyFill="1" applyBorder="1" applyAlignment="1">
      <alignment horizontal="center" vertical="center" wrapText="1"/>
    </xf>
    <xf numFmtId="9" fontId="81" fillId="16" borderId="0" xfId="8" applyNumberFormat="1" applyFont="1" applyFill="1"/>
    <xf numFmtId="0" fontId="69" fillId="0" borderId="0" xfId="8" applyFont="1"/>
    <xf numFmtId="0" fontId="79" fillId="5" borderId="0" xfId="8" applyFont="1" applyFill="1"/>
    <xf numFmtId="0" fontId="69" fillId="5" borderId="0" xfId="8" applyFont="1" applyFill="1"/>
    <xf numFmtId="0" fontId="2" fillId="32" borderId="0" xfId="8" applyFill="1"/>
    <xf numFmtId="9" fontId="69" fillId="15" borderId="0" xfId="8" applyNumberFormat="1" applyFont="1" applyFill="1"/>
    <xf numFmtId="0" fontId="69" fillId="32" borderId="0" xfId="8" applyFont="1" applyFill="1"/>
    <xf numFmtId="0" fontId="82" fillId="0" borderId="0" xfId="8" applyFont="1"/>
    <xf numFmtId="0" fontId="68" fillId="32" borderId="0" xfId="8" applyFont="1" applyFill="1"/>
    <xf numFmtId="0" fontId="82" fillId="32" borderId="0" xfId="8" applyFont="1" applyFill="1"/>
    <xf numFmtId="0" fontId="63" fillId="0" borderId="0" xfId="2" applyFont="1" applyAlignment="1">
      <alignment vertical="center" wrapText="1"/>
    </xf>
    <xf numFmtId="0" fontId="89" fillId="34" borderId="105" xfId="2" applyFont="1" applyFill="1" applyBorder="1" applyAlignment="1">
      <alignment vertical="center"/>
    </xf>
    <xf numFmtId="0" fontId="88" fillId="23" borderId="102" xfId="2" applyFont="1" applyFill="1" applyBorder="1" applyAlignment="1">
      <alignment vertical="center" wrapText="1"/>
    </xf>
    <xf numFmtId="0" fontId="88" fillId="23" borderId="107" xfId="2" applyFont="1" applyFill="1" applyBorder="1" applyAlignment="1">
      <alignment vertical="center" wrapText="1"/>
    </xf>
    <xf numFmtId="0" fontId="88" fillId="23" borderId="109" xfId="2" applyFont="1" applyFill="1" applyBorder="1" applyAlignment="1">
      <alignment vertical="center" wrapText="1"/>
    </xf>
    <xf numFmtId="9" fontId="89" fillId="0" borderId="107" xfId="2" applyNumberFormat="1" applyFont="1" applyBorder="1" applyAlignment="1">
      <alignment horizontal="right" vertical="center" wrapText="1"/>
    </xf>
    <xf numFmtId="0" fontId="88" fillId="23" borderId="69" xfId="2" applyFont="1" applyFill="1" applyBorder="1" applyAlignment="1">
      <alignment vertical="center" wrapText="1"/>
    </xf>
    <xf numFmtId="0" fontId="52" fillId="0" borderId="59" xfId="2" applyFont="1" applyBorder="1" applyAlignment="1">
      <alignment vertical="center"/>
    </xf>
    <xf numFmtId="0" fontId="52" fillId="0" borderId="69" xfId="2" applyFont="1" applyBorder="1" applyAlignment="1">
      <alignment vertical="center"/>
    </xf>
    <xf numFmtId="0" fontId="2" fillId="0" borderId="59" xfId="2" applyBorder="1" applyAlignment="1">
      <alignment vertical="center"/>
    </xf>
    <xf numFmtId="0" fontId="2" fillId="0" borderId="69" xfId="2" applyBorder="1" applyAlignment="1">
      <alignment vertical="center"/>
    </xf>
    <xf numFmtId="0" fontId="90" fillId="23" borderId="109" xfId="2" applyFont="1" applyFill="1" applyBorder="1" applyAlignment="1">
      <alignment vertical="center" wrapText="1"/>
    </xf>
    <xf numFmtId="0" fontId="90" fillId="23" borderId="69" xfId="2" applyFont="1" applyFill="1" applyBorder="1" applyAlignment="1">
      <alignment vertical="center" wrapText="1"/>
    </xf>
    <xf numFmtId="9" fontId="89" fillId="0" borderId="69" xfId="2" applyNumberFormat="1" applyFont="1" applyBorder="1" applyAlignment="1">
      <alignment horizontal="right" vertical="center" wrapText="1"/>
    </xf>
    <xf numFmtId="0" fontId="92" fillId="23" borderId="69" xfId="2" applyFont="1" applyFill="1" applyBorder="1" applyAlignment="1">
      <alignment vertical="center"/>
    </xf>
    <xf numFmtId="0" fontId="93" fillId="23" borderId="69" xfId="2" applyFont="1" applyFill="1" applyBorder="1" applyAlignment="1">
      <alignment vertical="center"/>
    </xf>
    <xf numFmtId="0" fontId="93" fillId="23" borderId="69" xfId="2" applyFont="1" applyFill="1" applyBorder="1" applyAlignment="1">
      <alignment vertical="center" wrapText="1"/>
    </xf>
    <xf numFmtId="9" fontId="89" fillId="0" borderId="69" xfId="2" applyNumberFormat="1" applyFont="1" applyBorder="1" applyAlignment="1">
      <alignment horizontal="center" vertical="center" wrapText="1"/>
    </xf>
    <xf numFmtId="0" fontId="90" fillId="23" borderId="108" xfId="2" applyFont="1" applyFill="1" applyBorder="1" applyAlignment="1">
      <alignment vertical="center" wrapText="1"/>
    </xf>
    <xf numFmtId="0" fontId="90" fillId="23" borderId="59" xfId="2" applyFont="1" applyFill="1" applyBorder="1" applyAlignment="1">
      <alignment vertical="center" wrapText="1"/>
    </xf>
    <xf numFmtId="9" fontId="93" fillId="23" borderId="59" xfId="2" applyNumberFormat="1" applyFont="1" applyFill="1" applyBorder="1" applyAlignment="1">
      <alignment horizontal="right" vertical="center" wrapText="1"/>
    </xf>
    <xf numFmtId="0" fontId="92" fillId="23" borderId="59" xfId="2" applyFont="1" applyFill="1" applyBorder="1" applyAlignment="1">
      <alignment vertical="center"/>
    </xf>
    <xf numFmtId="0" fontId="93" fillId="23" borderId="59" xfId="2" applyFont="1" applyFill="1" applyBorder="1" applyAlignment="1">
      <alignment vertical="center"/>
    </xf>
    <xf numFmtId="0" fontId="93" fillId="23" borderId="59" xfId="2" applyFont="1" applyFill="1" applyBorder="1" applyAlignment="1">
      <alignment vertical="center" wrapText="1"/>
    </xf>
    <xf numFmtId="3" fontId="34" fillId="17" borderId="3" xfId="0" applyNumberFormat="1" applyFont="1" applyFill="1" applyBorder="1" applyAlignment="1">
      <alignment horizontal="center" vertical="center" wrapText="1"/>
    </xf>
    <xf numFmtId="3" fontId="34" fillId="17" borderId="114" xfId="0" applyNumberFormat="1" applyFont="1" applyFill="1" applyBorder="1" applyAlignment="1">
      <alignment horizontal="center" vertical="center" wrapText="1"/>
    </xf>
    <xf numFmtId="3" fontId="41" fillId="17" borderId="34" xfId="0" applyNumberFormat="1" applyFont="1" applyFill="1" applyBorder="1" applyAlignment="1">
      <alignment horizontal="left" vertical="center" wrapText="1"/>
    </xf>
    <xf numFmtId="3" fontId="34" fillId="17" borderId="34" xfId="0" applyNumberFormat="1" applyFont="1" applyFill="1" applyBorder="1" applyAlignment="1">
      <alignment horizontal="center" vertical="center" wrapText="1"/>
    </xf>
    <xf numFmtId="169" fontId="8" fillId="17" borderId="36" xfId="0" applyNumberFormat="1" applyFont="1" applyFill="1" applyBorder="1" applyAlignment="1">
      <alignment horizontal="center" vertical="center"/>
    </xf>
    <xf numFmtId="169" fontId="8" fillId="17" borderId="114" xfId="0" applyNumberFormat="1" applyFont="1" applyFill="1" applyBorder="1" applyAlignment="1">
      <alignment horizontal="center" vertical="center"/>
    </xf>
    <xf numFmtId="3" fontId="18" fillId="17" borderId="36" xfId="0" applyNumberFormat="1" applyFont="1" applyFill="1" applyBorder="1" applyAlignment="1">
      <alignment horizontal="left" vertical="top" wrapText="1"/>
    </xf>
    <xf numFmtId="3" fontId="18" fillId="17" borderId="5" xfId="0" applyNumberFormat="1" applyFont="1" applyFill="1" applyBorder="1" applyAlignment="1">
      <alignment horizontal="left" vertical="top" wrapText="1"/>
    </xf>
    <xf numFmtId="0" fontId="15" fillId="0" borderId="0" xfId="0" applyFont="1" applyAlignment="1" applyProtection="1">
      <alignment horizontal="right"/>
      <protection locked="0"/>
    </xf>
    <xf numFmtId="0" fontId="10" fillId="16" borderId="0" xfId="8" applyFont="1" applyFill="1"/>
    <xf numFmtId="0" fontId="32" fillId="16" borderId="38" xfId="8" applyFont="1" applyFill="1" applyBorder="1" applyAlignment="1">
      <alignment horizontal="center" vertical="center" textRotation="90" wrapText="1"/>
    </xf>
    <xf numFmtId="0" fontId="30" fillId="18" borderId="0" xfId="8" applyFont="1" applyFill="1"/>
    <xf numFmtId="167" fontId="21" fillId="16" borderId="41" xfId="22" applyNumberFormat="1" applyFont="1" applyFill="1" applyBorder="1" applyAlignment="1" applyProtection="1">
      <alignment horizontal="center" vertical="center" wrapText="1"/>
    </xf>
    <xf numFmtId="167" fontId="21" fillId="16" borderId="42" xfId="22" applyNumberFormat="1" applyFont="1" applyFill="1" applyBorder="1" applyAlignment="1" applyProtection="1">
      <alignment horizontal="center" vertical="center" wrapText="1"/>
    </xf>
    <xf numFmtId="167" fontId="21" fillId="16" borderId="44" xfId="22" applyNumberFormat="1" applyFont="1" applyFill="1" applyBorder="1" applyAlignment="1" applyProtection="1">
      <alignment horizontal="center" vertical="center" wrapText="1"/>
    </xf>
    <xf numFmtId="0" fontId="45" fillId="16" borderId="47" xfId="8" applyFont="1" applyFill="1" applyBorder="1" applyAlignment="1">
      <alignment horizontal="center" vertical="center" textRotation="90" wrapText="1"/>
    </xf>
    <xf numFmtId="0" fontId="45" fillId="16" borderId="48" xfId="8" applyFont="1" applyFill="1" applyBorder="1" applyAlignment="1">
      <alignment horizontal="center" vertical="center" textRotation="90" wrapText="1"/>
    </xf>
    <xf numFmtId="0" fontId="45" fillId="16" borderId="49" xfId="8" applyFont="1" applyFill="1" applyBorder="1" applyAlignment="1">
      <alignment horizontal="center" vertical="center" textRotation="90" wrapText="1"/>
    </xf>
    <xf numFmtId="1" fontId="26" fillId="16" borderId="41" xfId="8" applyNumberFormat="1" applyFont="1" applyFill="1" applyBorder="1" applyAlignment="1">
      <alignment vertical="center"/>
    </xf>
    <xf numFmtId="1" fontId="10" fillId="16" borderId="0" xfId="8" applyNumberFormat="1" applyFont="1" applyFill="1"/>
    <xf numFmtId="3" fontId="10" fillId="18" borderId="0" xfId="8" applyNumberFormat="1" applyFont="1" applyFill="1"/>
    <xf numFmtId="3" fontId="10" fillId="0" borderId="0" xfId="8" applyNumberFormat="1" applyFont="1"/>
    <xf numFmtId="0" fontId="21" fillId="16" borderId="0" xfId="8" applyFont="1" applyFill="1"/>
    <xf numFmtId="0" fontId="4" fillId="30" borderId="0" xfId="0" applyFont="1" applyFill="1" applyAlignment="1">
      <alignment vertical="center"/>
    </xf>
    <xf numFmtId="0" fontId="4" fillId="31" borderId="0" xfId="0" applyFont="1" applyFill="1"/>
    <xf numFmtId="1" fontId="4" fillId="31" borderId="0" xfId="0" applyNumberFormat="1" applyFont="1" applyFill="1"/>
    <xf numFmtId="0" fontId="4" fillId="36" borderId="0" xfId="0" applyFont="1" applyFill="1"/>
    <xf numFmtId="1" fontId="4" fillId="36" borderId="0" xfId="0" applyNumberFormat="1" applyFont="1" applyFill="1"/>
    <xf numFmtId="0" fontId="4" fillId="6" borderId="0" xfId="0" applyFont="1" applyFill="1"/>
    <xf numFmtId="1" fontId="4" fillId="6" borderId="0" xfId="0" applyNumberFormat="1" applyFont="1" applyFill="1"/>
    <xf numFmtId="0" fontId="4" fillId="37" borderId="0" xfId="0" applyFont="1" applyFill="1"/>
    <xf numFmtId="1" fontId="4" fillId="37" borderId="0" xfId="0" applyNumberFormat="1" applyFont="1" applyFill="1"/>
    <xf numFmtId="0" fontId="65" fillId="0" borderId="0" xfId="0" applyFont="1"/>
    <xf numFmtId="0" fontId="89" fillId="0" borderId="112" xfId="0" applyFont="1" applyBorder="1" applyAlignment="1">
      <alignment vertical="center"/>
    </xf>
    <xf numFmtId="0" fontId="89" fillId="0" borderId="109" xfId="0" applyFont="1" applyBorder="1" applyAlignment="1">
      <alignment vertical="center"/>
    </xf>
    <xf numFmtId="0" fontId="88" fillId="0" borderId="109" xfId="0" applyFont="1" applyBorder="1" applyAlignment="1">
      <alignment vertical="center" wrapText="1"/>
    </xf>
    <xf numFmtId="0" fontId="88" fillId="0" borderId="69" xfId="0" applyFont="1" applyBorder="1" applyAlignment="1">
      <alignment vertical="center" wrapText="1"/>
    </xf>
    <xf numFmtId="0" fontId="89" fillId="0" borderId="109" xfId="0" applyFont="1" applyBorder="1" applyAlignment="1">
      <alignment vertical="center" wrapText="1"/>
    </xf>
    <xf numFmtId="0" fontId="52" fillId="9" borderId="69" xfId="0" applyFont="1" applyFill="1" applyBorder="1" applyAlignment="1">
      <alignment vertical="center" wrapText="1"/>
    </xf>
    <xf numFmtId="0" fontId="52" fillId="0" borderId="69" xfId="0" applyFont="1" applyBorder="1" applyAlignment="1">
      <alignment vertical="center" wrapText="1"/>
    </xf>
    <xf numFmtId="0" fontId="90" fillId="0" borderId="109" xfId="0" applyFont="1" applyBorder="1" applyAlignment="1">
      <alignment vertical="center" wrapText="1"/>
    </xf>
    <xf numFmtId="0" fontId="93" fillId="0" borderId="69" xfId="0" applyFont="1" applyBorder="1" applyAlignment="1">
      <alignment vertical="center" wrapText="1"/>
    </xf>
    <xf numFmtId="0" fontId="4" fillId="23" borderId="59" xfId="0" applyFont="1" applyFill="1" applyBorder="1" applyAlignment="1">
      <alignment horizontal="center" vertical="center" wrapText="1"/>
    </xf>
    <xf numFmtId="0" fontId="0" fillId="0" borderId="59" xfId="0" applyBorder="1"/>
    <xf numFmtId="0" fontId="4" fillId="23" borderId="69" xfId="0" applyFont="1" applyFill="1" applyBorder="1" applyAlignment="1">
      <alignment horizontal="center" vertical="center" wrapText="1"/>
    </xf>
    <xf numFmtId="0" fontId="102" fillId="0" borderId="69" xfId="0" applyFont="1" applyBorder="1" applyAlignment="1">
      <alignment vertical="center" wrapText="1"/>
    </xf>
    <xf numFmtId="0" fontId="103" fillId="0" borderId="59" xfId="0" applyFont="1" applyBorder="1" applyAlignment="1">
      <alignment vertical="center" wrapText="1"/>
    </xf>
    <xf numFmtId="0" fontId="103" fillId="0" borderId="69" xfId="0" applyFont="1" applyBorder="1" applyAlignment="1">
      <alignment vertical="center" wrapText="1"/>
    </xf>
    <xf numFmtId="0" fontId="104" fillId="0" borderId="69" xfId="0" applyFont="1" applyBorder="1" applyAlignment="1">
      <alignment vertical="center" wrapText="1"/>
    </xf>
    <xf numFmtId="0" fontId="104" fillId="0" borderId="59" xfId="0" applyFont="1" applyBorder="1" applyAlignment="1">
      <alignment vertical="center" wrapText="1"/>
    </xf>
    <xf numFmtId="0" fontId="105" fillId="0" borderId="69" xfId="0" applyFont="1" applyBorder="1" applyAlignment="1">
      <alignment vertical="center" wrapText="1"/>
    </xf>
    <xf numFmtId="0" fontId="106" fillId="0" borderId="69" xfId="0" applyFont="1" applyBorder="1" applyAlignment="1">
      <alignment vertical="center" wrapText="1"/>
    </xf>
    <xf numFmtId="0" fontId="0" fillId="0" borderId="69" xfId="0" applyBorder="1"/>
    <xf numFmtId="0" fontId="97" fillId="23" borderId="69" xfId="0" applyFont="1" applyFill="1" applyBorder="1" applyAlignment="1">
      <alignment horizontal="center" vertical="center" wrapText="1"/>
    </xf>
    <xf numFmtId="0" fontId="107" fillId="0" borderId="59" xfId="0" applyFont="1" applyBorder="1" applyAlignment="1">
      <alignment horizontal="justify" vertical="center" wrapText="1"/>
    </xf>
    <xf numFmtId="0" fontId="4" fillId="0" borderId="59" xfId="0" applyFont="1" applyBorder="1" applyAlignment="1">
      <alignment vertical="center" wrapText="1"/>
    </xf>
    <xf numFmtId="0" fontId="4" fillId="0" borderId="69" xfId="0" applyFont="1" applyBorder="1" applyAlignment="1">
      <alignment vertical="center" wrapText="1"/>
    </xf>
    <xf numFmtId="0" fontId="108" fillId="0" borderId="59" xfId="0" applyFont="1" applyBorder="1" applyAlignment="1">
      <alignment vertical="center" wrapText="1"/>
    </xf>
    <xf numFmtId="0" fontId="52" fillId="0" borderId="59" xfId="0" applyFont="1" applyBorder="1" applyAlignment="1">
      <alignment vertical="center" wrapText="1"/>
    </xf>
    <xf numFmtId="0" fontId="0" fillId="0" borderId="59" xfId="0" applyBorder="1" applyAlignment="1">
      <alignment vertical="center" wrapText="1"/>
    </xf>
    <xf numFmtId="0" fontId="0" fillId="0" borderId="69" xfId="0" applyBorder="1" applyAlignment="1">
      <alignment vertical="center" wrapText="1"/>
    </xf>
    <xf numFmtId="0" fontId="4" fillId="23" borderId="69" xfId="0" applyFont="1" applyFill="1" applyBorder="1" applyAlignment="1">
      <alignment vertical="center" wrapText="1"/>
    </xf>
    <xf numFmtId="9" fontId="102" fillId="0" borderId="69" xfId="0" applyNumberFormat="1" applyFont="1" applyBorder="1" applyAlignment="1">
      <alignment horizontal="center" vertical="center" wrapText="1"/>
    </xf>
    <xf numFmtId="0" fontId="87" fillId="0" borderId="69" xfId="0" applyFont="1" applyBorder="1" applyAlignment="1">
      <alignment vertical="center" wrapText="1"/>
    </xf>
    <xf numFmtId="0" fontId="3" fillId="14" borderId="0" xfId="2" applyFont="1" applyFill="1"/>
    <xf numFmtId="0" fontId="3" fillId="14" borderId="13" xfId="2" applyFont="1" applyFill="1" applyBorder="1"/>
    <xf numFmtId="0" fontId="3" fillId="14" borderId="77" xfId="2" applyFont="1" applyFill="1" applyBorder="1"/>
    <xf numFmtId="0" fontId="97" fillId="14" borderId="0" xfId="2" applyFont="1" applyFill="1"/>
    <xf numFmtId="0" fontId="98" fillId="14" borderId="0" xfId="2" applyFont="1" applyFill="1"/>
    <xf numFmtId="0" fontId="3" fillId="14" borderId="0" xfId="2" applyFont="1" applyFill="1" applyAlignment="1">
      <alignment horizontal="right"/>
    </xf>
    <xf numFmtId="0" fontId="3" fillId="18" borderId="0" xfId="2" applyFont="1" applyFill="1"/>
    <xf numFmtId="0" fontId="99" fillId="18" borderId="0" xfId="2" applyFont="1" applyFill="1" applyAlignment="1">
      <alignment horizontal="right"/>
    </xf>
    <xf numFmtId="0" fontId="3" fillId="18" borderId="13" xfId="2" applyFont="1" applyFill="1" applyBorder="1"/>
    <xf numFmtId="0" fontId="11" fillId="18" borderId="0" xfId="0" applyFont="1" applyFill="1"/>
    <xf numFmtId="0" fontId="3" fillId="18" borderId="0" xfId="13" applyFont="1" applyFill="1"/>
    <xf numFmtId="0" fontId="83" fillId="0" borderId="0" xfId="2" applyFont="1" applyAlignment="1">
      <alignment vertical="center"/>
    </xf>
    <xf numFmtId="0" fontId="111" fillId="0" borderId="0" xfId="2" applyFont="1" applyAlignment="1">
      <alignment vertical="center"/>
    </xf>
    <xf numFmtId="0" fontId="112" fillId="0" borderId="0" xfId="2" applyFont="1"/>
    <xf numFmtId="0" fontId="113" fillId="0" borderId="0" xfId="2" applyFont="1"/>
    <xf numFmtId="0" fontId="114" fillId="0" borderId="0" xfId="2" applyFont="1"/>
    <xf numFmtId="0" fontId="41" fillId="0" borderId="0" xfId="10" applyFont="1" applyAlignment="1">
      <alignment horizontal="right" vertical="center"/>
    </xf>
    <xf numFmtId="0" fontId="17" fillId="5" borderId="0" xfId="2" applyFont="1" applyFill="1" applyAlignment="1">
      <alignment horizontal="right" vertical="center"/>
    </xf>
    <xf numFmtId="0" fontId="17" fillId="5" borderId="0" xfId="2" applyFont="1" applyFill="1" applyAlignment="1">
      <alignment horizontal="left" vertical="center"/>
    </xf>
    <xf numFmtId="0" fontId="116" fillId="5" borderId="0" xfId="2" applyFont="1" applyFill="1" applyAlignment="1">
      <alignment horizontal="right" vertical="center"/>
    </xf>
    <xf numFmtId="0" fontId="117" fillId="5" borderId="0" xfId="2" applyFont="1" applyFill="1" applyAlignment="1">
      <alignment horizontal="left" vertical="center"/>
    </xf>
    <xf numFmtId="0" fontId="65" fillId="0" borderId="0" xfId="2" applyFont="1"/>
    <xf numFmtId="9" fontId="92" fillId="35" borderId="28" xfId="2" applyNumberFormat="1" applyFont="1" applyFill="1" applyBorder="1" applyAlignment="1">
      <alignment vertical="center" wrapText="1"/>
    </xf>
    <xf numFmtId="0" fontId="119" fillId="5" borderId="0" xfId="2" applyFont="1" applyFill="1" applyAlignment="1">
      <alignment horizontal="right" vertical="center"/>
    </xf>
    <xf numFmtId="0" fontId="120" fillId="5" borderId="0" xfId="2" applyFont="1" applyFill="1" applyAlignment="1">
      <alignment horizontal="left" vertical="center"/>
    </xf>
    <xf numFmtId="0" fontId="122" fillId="5" borderId="0" xfId="2" applyFont="1" applyFill="1" applyAlignment="1">
      <alignment horizontal="right" vertical="center"/>
    </xf>
    <xf numFmtId="0" fontId="123" fillId="5" borderId="0" xfId="2" applyFont="1" applyFill="1" applyAlignment="1">
      <alignment horizontal="left" vertical="center"/>
    </xf>
    <xf numFmtId="0" fontId="125" fillId="5" borderId="0" xfId="2" applyFont="1" applyFill="1" applyAlignment="1">
      <alignment horizontal="right" vertical="center"/>
    </xf>
    <xf numFmtId="0" fontId="126" fillId="5" borderId="0" xfId="2" applyFont="1" applyFill="1" applyAlignment="1">
      <alignment horizontal="left" vertical="center"/>
    </xf>
    <xf numFmtId="0" fontId="65" fillId="16" borderId="0" xfId="2" applyFont="1" applyFill="1" applyAlignment="1">
      <alignment horizontal="center" vertical="center"/>
    </xf>
    <xf numFmtId="0" fontId="89" fillId="0" borderId="105" xfId="2" applyFont="1" applyBorder="1" applyAlignment="1">
      <alignment horizontal="right" vertical="center"/>
    </xf>
    <xf numFmtId="0" fontId="90" fillId="23" borderId="107" xfId="2" applyFont="1" applyFill="1" applyBorder="1" applyAlignment="1">
      <alignment horizontal="left" vertical="center"/>
    </xf>
    <xf numFmtId="0" fontId="90" fillId="23" borderId="102" xfId="2" applyFont="1" applyFill="1" applyBorder="1" applyAlignment="1">
      <alignment horizontal="left" vertical="center"/>
    </xf>
    <xf numFmtId="0" fontId="90" fillId="23" borderId="69" xfId="2" applyFont="1" applyFill="1" applyBorder="1" applyAlignment="1">
      <alignment horizontal="left" vertical="center"/>
    </xf>
    <xf numFmtId="0" fontId="90" fillId="10" borderId="116" xfId="2" applyFont="1" applyFill="1" applyBorder="1" applyAlignment="1">
      <alignment vertical="center" wrapText="1"/>
    </xf>
    <xf numFmtId="0" fontId="2" fillId="10" borderId="117" xfId="2" applyFill="1" applyBorder="1"/>
    <xf numFmtId="0" fontId="90" fillId="10" borderId="99" xfId="2" applyFont="1" applyFill="1" applyBorder="1" applyAlignment="1">
      <alignment vertical="center" wrapText="1"/>
    </xf>
    <xf numFmtId="0" fontId="128" fillId="35" borderId="109" xfId="2" applyFont="1" applyFill="1" applyBorder="1" applyAlignment="1">
      <alignment vertical="center" wrapText="1"/>
    </xf>
    <xf numFmtId="0" fontId="87" fillId="39" borderId="126" xfId="2" applyFont="1" applyFill="1" applyBorder="1" applyAlignment="1">
      <alignment vertical="center" wrapText="1"/>
    </xf>
    <xf numFmtId="0" fontId="88" fillId="23" borderId="99" xfId="2" applyFont="1" applyFill="1" applyBorder="1" applyAlignment="1">
      <alignment horizontal="right" vertical="center"/>
    </xf>
    <xf numFmtId="0" fontId="102" fillId="0" borderId="127" xfId="2" applyFont="1" applyBorder="1" applyAlignment="1">
      <alignment vertical="center" wrapText="1"/>
    </xf>
    <xf numFmtId="0" fontId="103" fillId="0" borderId="128" xfId="2" applyFont="1" applyBorder="1" applyAlignment="1">
      <alignment vertical="center" wrapText="1"/>
    </xf>
    <xf numFmtId="0" fontId="104" fillId="0" borderId="128" xfId="2" applyFont="1" applyBorder="1" applyAlignment="1">
      <alignment vertical="center" wrapText="1"/>
    </xf>
    <xf numFmtId="0" fontId="105" fillId="0" borderId="129" xfId="2" applyFont="1" applyBorder="1" applyAlignment="1">
      <alignment vertical="center" wrapText="1"/>
    </xf>
    <xf numFmtId="0" fontId="105" fillId="35" borderId="0" xfId="2" applyFont="1" applyFill="1" applyAlignment="1">
      <alignment vertical="center" wrapText="1"/>
    </xf>
    <xf numFmtId="0" fontId="52" fillId="0" borderId="127" xfId="2" applyFont="1" applyBorder="1" applyAlignment="1">
      <alignment vertical="center" wrapText="1"/>
    </xf>
    <xf numFmtId="0" fontId="105" fillId="0" borderId="128" xfId="2" applyFont="1" applyBorder="1" applyAlignment="1">
      <alignment vertical="center" wrapText="1"/>
    </xf>
    <xf numFmtId="0" fontId="102" fillId="0" borderId="128" xfId="2" applyFont="1" applyBorder="1" applyAlignment="1">
      <alignment vertical="center" wrapText="1"/>
    </xf>
    <xf numFmtId="0" fontId="104" fillId="0" borderId="129" xfId="2" applyFont="1" applyBorder="1" applyAlignment="1">
      <alignment vertical="center" wrapText="1"/>
    </xf>
    <xf numFmtId="9" fontId="52" fillId="39" borderId="130" xfId="2" applyNumberFormat="1" applyFont="1" applyFill="1" applyBorder="1" applyAlignment="1">
      <alignment vertical="center" wrapText="1"/>
    </xf>
    <xf numFmtId="0" fontId="88" fillId="23" borderId="112" xfId="2" applyFont="1" applyFill="1" applyBorder="1" applyAlignment="1">
      <alignment horizontal="right" vertical="center"/>
    </xf>
    <xf numFmtId="0" fontId="52" fillId="0" borderId="0" xfId="2" applyFont="1" applyAlignment="1">
      <alignment vertical="center" wrapText="1"/>
    </xf>
    <xf numFmtId="0" fontId="98" fillId="0" borderId="65" xfId="2" applyFont="1" applyBorder="1" applyAlignment="1">
      <alignment horizontal="justify" vertical="center" wrapText="1"/>
    </xf>
    <xf numFmtId="0" fontId="110" fillId="35" borderId="22" xfId="2" applyFont="1" applyFill="1" applyBorder="1" applyAlignment="1">
      <alignment horizontal="right" vertical="center"/>
    </xf>
    <xf numFmtId="0" fontId="110" fillId="35" borderId="122" xfId="2" applyFont="1" applyFill="1" applyBorder="1" applyAlignment="1">
      <alignment horizontal="right" vertical="center"/>
    </xf>
    <xf numFmtId="0" fontId="110" fillId="39" borderId="122" xfId="2" applyFont="1" applyFill="1" applyBorder="1" applyAlignment="1">
      <alignment horizontal="right" vertical="center"/>
    </xf>
    <xf numFmtId="0" fontId="110" fillId="40" borderId="2" xfId="2" applyFont="1" applyFill="1" applyBorder="1" applyAlignment="1">
      <alignment horizontal="right" vertical="center"/>
    </xf>
    <xf numFmtId="3" fontId="36" fillId="0" borderId="2" xfId="10" applyNumberFormat="1" applyFont="1" applyBorder="1" applyAlignment="1">
      <alignment horizontal="center" vertical="center" textRotation="90" wrapText="1"/>
    </xf>
    <xf numFmtId="3" fontId="36" fillId="0" borderId="121" xfId="10" applyNumberFormat="1" applyFont="1" applyBorder="1" applyAlignment="1">
      <alignment horizontal="center" vertical="center" wrapText="1"/>
    </xf>
    <xf numFmtId="3" fontId="36" fillId="0" borderId="121" xfId="10" applyNumberFormat="1" applyFont="1" applyBorder="1" applyAlignment="1">
      <alignment horizontal="right" vertical="center" wrapText="1"/>
    </xf>
    <xf numFmtId="0" fontId="127" fillId="5" borderId="120" xfId="2" applyFont="1" applyFill="1" applyBorder="1" applyAlignment="1">
      <alignment horizontal="center" vertical="center" wrapText="1"/>
    </xf>
    <xf numFmtId="0" fontId="52" fillId="0" borderId="120" xfId="2" applyFont="1" applyBorder="1" applyAlignment="1">
      <alignment vertical="center" wrapText="1"/>
    </xf>
    <xf numFmtId="0" fontId="105" fillId="35" borderId="120" xfId="2" applyFont="1" applyFill="1" applyBorder="1" applyAlignment="1">
      <alignment vertical="center" wrapText="1"/>
    </xf>
    <xf numFmtId="9" fontId="52" fillId="35" borderId="16" xfId="2" applyNumberFormat="1" applyFont="1" applyFill="1" applyBorder="1" applyAlignment="1">
      <alignment vertical="center" wrapText="1"/>
    </xf>
    <xf numFmtId="0" fontId="52" fillId="0" borderId="121" xfId="2" applyFont="1" applyBorder="1" applyAlignment="1">
      <alignment vertical="center" wrapText="1"/>
    </xf>
    <xf numFmtId="0" fontId="78" fillId="5" borderId="0" xfId="2" applyFont="1" applyFill="1"/>
    <xf numFmtId="0" fontId="131" fillId="5" borderId="0" xfId="2" applyFont="1" applyFill="1"/>
    <xf numFmtId="167" fontId="21" fillId="0" borderId="131" xfId="22" applyNumberFormat="1" applyFont="1" applyFill="1" applyBorder="1" applyAlignment="1" applyProtection="1">
      <alignment horizontal="center" vertical="center" wrapText="1"/>
    </xf>
    <xf numFmtId="0" fontId="127" fillId="5" borderId="14" xfId="2" applyFont="1" applyFill="1" applyBorder="1" applyAlignment="1">
      <alignment horizontal="center" vertical="center" wrapText="1"/>
    </xf>
    <xf numFmtId="0" fontId="127" fillId="17" borderId="14" xfId="2" applyFont="1" applyFill="1" applyBorder="1" applyAlignment="1">
      <alignment horizontal="center" vertical="center" wrapText="1"/>
    </xf>
    <xf numFmtId="3" fontId="21" fillId="17" borderId="14" xfId="2" applyNumberFormat="1" applyFont="1" applyFill="1" applyBorder="1" applyAlignment="1">
      <alignment horizontal="center" vertical="center" wrapText="1"/>
    </xf>
    <xf numFmtId="0" fontId="110" fillId="17" borderId="14" xfId="2" applyFont="1" applyFill="1" applyBorder="1" applyAlignment="1">
      <alignment horizontal="right" vertical="center"/>
    </xf>
    <xf numFmtId="3" fontId="110" fillId="17" borderId="14" xfId="2" applyNumberFormat="1" applyFont="1" applyFill="1" applyBorder="1" applyAlignment="1">
      <alignment horizontal="right" vertical="center"/>
    </xf>
    <xf numFmtId="169" fontId="110" fillId="17" borderId="14" xfId="2" applyNumberFormat="1" applyFont="1" applyFill="1" applyBorder="1" applyAlignment="1">
      <alignment horizontal="right" vertical="center"/>
    </xf>
    <xf numFmtId="167" fontId="21" fillId="17" borderId="14" xfId="22" applyNumberFormat="1" applyFont="1" applyFill="1" applyBorder="1" applyAlignment="1" applyProtection="1">
      <alignment horizontal="center" vertical="center"/>
    </xf>
    <xf numFmtId="3" fontId="34" fillId="17" borderId="0" xfId="2" applyNumberFormat="1" applyFont="1" applyFill="1" applyAlignment="1">
      <alignment horizontal="center" vertical="center" wrapText="1"/>
    </xf>
    <xf numFmtId="167" fontId="132" fillId="17" borderId="14" xfId="22" applyNumberFormat="1" applyFont="1" applyFill="1" applyBorder="1" applyAlignment="1" applyProtection="1">
      <alignment horizontal="center" vertical="center"/>
    </xf>
    <xf numFmtId="0" fontId="110" fillId="39" borderId="2" xfId="2" applyFont="1" applyFill="1" applyBorder="1" applyAlignment="1">
      <alignment horizontal="right" vertical="center"/>
    </xf>
    <xf numFmtId="3" fontId="34" fillId="5" borderId="0" xfId="2" applyNumberFormat="1" applyFont="1" applyFill="1" applyAlignment="1">
      <alignment horizontal="center" vertical="center" wrapText="1"/>
    </xf>
    <xf numFmtId="167" fontId="27" fillId="17" borderId="132" xfId="22" applyNumberFormat="1" applyFont="1" applyFill="1" applyBorder="1" applyAlignment="1" applyProtection="1">
      <alignment horizontal="center" vertical="center" wrapText="1"/>
    </xf>
    <xf numFmtId="0" fontId="66" fillId="0" borderId="0" xfId="2" applyFont="1"/>
    <xf numFmtId="3" fontId="21" fillId="5" borderId="2" xfId="2" applyNumberFormat="1" applyFont="1" applyFill="1" applyBorder="1" applyAlignment="1" applyProtection="1">
      <alignment horizontal="center" vertical="center" wrapText="1"/>
      <protection locked="0"/>
    </xf>
    <xf numFmtId="0" fontId="110" fillId="0" borderId="2" xfId="2" applyFont="1" applyBorder="1" applyAlignment="1" applyProtection="1">
      <alignment horizontal="right" vertical="center"/>
      <protection locked="0"/>
    </xf>
    <xf numFmtId="0" fontId="110" fillId="40" borderId="2" xfId="2" applyFont="1" applyFill="1" applyBorder="1" applyAlignment="1" applyProtection="1">
      <alignment horizontal="right" vertical="center"/>
      <protection locked="0"/>
    </xf>
    <xf numFmtId="0" fontId="110" fillId="35" borderId="2" xfId="2" applyFont="1" applyFill="1" applyBorder="1" applyAlignment="1" applyProtection="1">
      <alignment horizontal="right" vertical="center"/>
      <protection locked="0"/>
    </xf>
    <xf numFmtId="167" fontId="133" fillId="10" borderId="2" xfId="22" applyNumberFormat="1" applyFont="1" applyFill="1" applyBorder="1" applyAlignment="1" applyProtection="1">
      <alignment horizontal="center" vertical="center"/>
      <protection locked="0"/>
    </xf>
    <xf numFmtId="3" fontId="34" fillId="0" borderId="2" xfId="2" applyNumberFormat="1" applyFont="1" applyBorder="1" applyAlignment="1" applyProtection="1">
      <alignment horizontal="center" vertical="center" wrapText="1"/>
      <protection locked="0"/>
    </xf>
    <xf numFmtId="0" fontId="110" fillId="39" borderId="2" xfId="2" applyFont="1" applyFill="1" applyBorder="1" applyAlignment="1" applyProtection="1">
      <alignment horizontal="right" vertical="center"/>
      <protection locked="0"/>
    </xf>
    <xf numFmtId="167" fontId="27" fillId="0" borderId="131" xfId="22" applyNumberFormat="1" applyFont="1" applyFill="1" applyBorder="1" applyAlignment="1" applyProtection="1">
      <alignment horizontal="center" vertical="center" wrapText="1"/>
      <protection locked="0"/>
    </xf>
    <xf numFmtId="168" fontId="21" fillId="0" borderId="2" xfId="2" applyNumberFormat="1" applyFont="1" applyBorder="1" applyAlignment="1" applyProtection="1">
      <alignment horizontal="center" vertical="center" wrapText="1"/>
      <protection locked="0"/>
    </xf>
    <xf numFmtId="168" fontId="21" fillId="0" borderId="14" xfId="2" applyNumberFormat="1" applyFont="1" applyBorder="1" applyAlignment="1">
      <alignment horizontal="center" vertical="center" wrapText="1"/>
    </xf>
    <xf numFmtId="0" fontId="135" fillId="0" borderId="0" xfId="10" applyFont="1"/>
    <xf numFmtId="0" fontId="137" fillId="0" borderId="133" xfId="2" applyFont="1" applyBorder="1" applyAlignment="1">
      <alignment vertical="center" wrapText="1"/>
    </xf>
    <xf numFmtId="0" fontId="138" fillId="0" borderId="0" xfId="2" applyFont="1" applyAlignment="1">
      <alignment vertical="center" wrapText="1"/>
    </xf>
    <xf numFmtId="0" fontId="139" fillId="0" borderId="0" xfId="2" applyFont="1" applyAlignment="1">
      <alignment horizontal="right" vertical="center" wrapText="1"/>
    </xf>
    <xf numFmtId="3" fontId="14" fillId="0" borderId="1" xfId="2" applyNumberFormat="1" applyFont="1" applyBorder="1" applyAlignment="1" applyProtection="1">
      <alignment horizontal="center" vertical="center"/>
      <protection locked="0"/>
    </xf>
    <xf numFmtId="0" fontId="139" fillId="0" borderId="0" xfId="2" applyFont="1" applyAlignment="1">
      <alignment vertical="center" wrapText="1"/>
    </xf>
    <xf numFmtId="3" fontId="143" fillId="10" borderId="2" xfId="2" applyNumberFormat="1" applyFont="1" applyFill="1" applyBorder="1" applyAlignment="1" applyProtection="1">
      <alignment horizontal="center" vertical="center" textRotation="90"/>
      <protection locked="0"/>
    </xf>
    <xf numFmtId="0" fontId="140" fillId="0" borderId="2" xfId="2" applyFont="1" applyBorder="1" applyAlignment="1">
      <alignment horizontal="justify" vertical="top" wrapText="1"/>
    </xf>
    <xf numFmtId="168" fontId="21" fillId="32" borderId="2" xfId="2" applyNumberFormat="1" applyFont="1" applyFill="1" applyBorder="1" applyAlignment="1" applyProtection="1">
      <alignment horizontal="center" vertical="center" wrapText="1"/>
      <protection locked="0"/>
    </xf>
    <xf numFmtId="0" fontId="140" fillId="34" borderId="2" xfId="2" applyFont="1" applyFill="1" applyBorder="1" applyAlignment="1">
      <alignment horizontal="justify" vertical="center" wrapText="1"/>
    </xf>
    <xf numFmtId="0" fontId="145" fillId="0" borderId="0" xfId="2" applyFont="1"/>
    <xf numFmtId="0" fontId="143" fillId="5" borderId="0" xfId="2" applyFont="1" applyFill="1" applyAlignment="1">
      <alignment horizontal="justify" vertical="center" wrapText="1"/>
    </xf>
    <xf numFmtId="0" fontId="143" fillId="0" borderId="0" xfId="2" applyFont="1" applyAlignment="1">
      <alignment horizontal="justify" vertical="center" wrapText="1"/>
    </xf>
    <xf numFmtId="0" fontId="143" fillId="0" borderId="135" xfId="2" applyFont="1" applyBorder="1" applyAlignment="1">
      <alignment horizontal="justify" vertical="center" wrapText="1"/>
    </xf>
    <xf numFmtId="0" fontId="148" fillId="0" borderId="0" xfId="2" applyFont="1"/>
    <xf numFmtId="0" fontId="2" fillId="41" borderId="0" xfId="2" applyFill="1"/>
    <xf numFmtId="0" fontId="65" fillId="41" borderId="0" xfId="2" applyFont="1" applyFill="1"/>
    <xf numFmtId="0" fontId="110" fillId="41" borderId="122" xfId="2" applyFont="1" applyFill="1" applyBorder="1" applyAlignment="1">
      <alignment horizontal="right" vertical="center"/>
    </xf>
    <xf numFmtId="0" fontId="52" fillId="41" borderId="2" xfId="2" applyFont="1" applyFill="1" applyBorder="1" applyAlignment="1">
      <alignment vertical="center" wrapText="1"/>
    </xf>
    <xf numFmtId="0" fontId="104" fillId="41" borderId="2" xfId="2" applyFont="1" applyFill="1" applyBorder="1" applyAlignment="1">
      <alignment vertical="center" wrapText="1"/>
    </xf>
    <xf numFmtId="3" fontId="34" fillId="41" borderId="14" xfId="2" applyNumberFormat="1" applyFont="1" applyFill="1" applyBorder="1" applyAlignment="1">
      <alignment horizontal="center" vertical="center" wrapText="1"/>
    </xf>
    <xf numFmtId="167" fontId="132" fillId="41" borderId="14" xfId="22" applyNumberFormat="1" applyFont="1" applyFill="1" applyBorder="1" applyAlignment="1" applyProtection="1">
      <alignment horizontal="center" vertical="center"/>
    </xf>
    <xf numFmtId="3" fontId="34" fillId="41" borderId="2" xfId="2" applyNumberFormat="1" applyFont="1" applyFill="1" applyBorder="1" applyAlignment="1" applyProtection="1">
      <alignment horizontal="center" vertical="center" wrapText="1"/>
      <protection locked="0"/>
    </xf>
    <xf numFmtId="167" fontId="132" fillId="41" borderId="2" xfId="22" applyNumberFormat="1" applyFont="1" applyFill="1" applyBorder="1" applyAlignment="1" applyProtection="1">
      <alignment horizontal="center" vertical="center"/>
      <protection locked="0"/>
    </xf>
    <xf numFmtId="0" fontId="147" fillId="18" borderId="0" xfId="2" applyFont="1" applyFill="1" applyProtection="1">
      <protection locked="0"/>
    </xf>
    <xf numFmtId="0" fontId="25" fillId="0" borderId="33" xfId="2" applyFont="1" applyBorder="1" applyAlignment="1">
      <alignment horizontal="center" vertical="center" wrapText="1"/>
    </xf>
    <xf numFmtId="0" fontId="25" fillId="0" borderId="37" xfId="2" applyFont="1" applyBorder="1" applyAlignment="1">
      <alignment horizontal="center" vertical="center" wrapText="1"/>
    </xf>
    <xf numFmtId="0" fontId="25" fillId="0" borderId="33" xfId="8" applyFont="1" applyBorder="1" applyAlignment="1">
      <alignment horizontal="center" vertical="center" wrapText="1"/>
    </xf>
    <xf numFmtId="0" fontId="10" fillId="18" borderId="0" xfId="13" applyFont="1" applyFill="1"/>
    <xf numFmtId="0" fontId="11" fillId="31" borderId="0" xfId="0" applyFont="1" applyFill="1"/>
    <xf numFmtId="0" fontId="3" fillId="5" borderId="0" xfId="2" applyFont="1" applyFill="1"/>
    <xf numFmtId="0" fontId="3" fillId="0" borderId="0" xfId="13" applyFont="1"/>
    <xf numFmtId="0" fontId="3" fillId="41" borderId="0" xfId="24" applyNumberFormat="1" applyFont="1" applyFill="1"/>
    <xf numFmtId="0" fontId="78" fillId="0" borderId="0" xfId="2" applyFont="1"/>
    <xf numFmtId="3" fontId="115" fillId="5" borderId="0" xfId="2" applyNumberFormat="1" applyFont="1" applyFill="1" applyAlignment="1" applyProtection="1">
      <alignment horizontal="center" vertical="center"/>
      <protection locked="0"/>
    </xf>
    <xf numFmtId="0" fontId="89" fillId="0" borderId="105" xfId="2" applyFont="1" applyBorder="1" applyAlignment="1">
      <alignment horizontal="right" vertical="center" wrapText="1"/>
    </xf>
    <xf numFmtId="0" fontId="10" fillId="0" borderId="0" xfId="21" applyFont="1"/>
    <xf numFmtId="0" fontId="96" fillId="0" borderId="0" xfId="2" applyFont="1"/>
    <xf numFmtId="0" fontId="53" fillId="23" borderId="54" xfId="10" applyFont="1" applyFill="1" applyBorder="1" applyAlignment="1">
      <alignment vertical="center"/>
    </xf>
    <xf numFmtId="0" fontId="54" fillId="23" borderId="55" xfId="10" applyFont="1" applyFill="1" applyBorder="1" applyAlignment="1">
      <alignment vertical="center" wrapText="1"/>
    </xf>
    <xf numFmtId="0" fontId="54" fillId="23" borderId="56" xfId="10" applyFont="1" applyFill="1" applyBorder="1" applyAlignment="1">
      <alignment vertical="center" wrapText="1"/>
    </xf>
    <xf numFmtId="0" fontId="55" fillId="11" borderId="54" xfId="8" applyFont="1" applyFill="1" applyBorder="1" applyAlignment="1">
      <alignment vertical="center"/>
    </xf>
    <xf numFmtId="0" fontId="55" fillId="11" borderId="55" xfId="8" applyFont="1" applyFill="1" applyBorder="1" applyAlignment="1">
      <alignment vertical="center"/>
    </xf>
    <xf numFmtId="0" fontId="47" fillId="28" borderId="23" xfId="10" applyFont="1" applyFill="1" applyBorder="1" applyAlignment="1">
      <alignment horizontal="center" vertical="center" textRotation="90" wrapText="1"/>
    </xf>
    <xf numFmtId="0" fontId="47" fillId="28" borderId="0" xfId="10" applyFont="1" applyFill="1" applyAlignment="1">
      <alignment horizontal="center" vertical="center" textRotation="90" wrapText="1"/>
    </xf>
    <xf numFmtId="0" fontId="47" fillId="25" borderId="70" xfId="10" applyFont="1" applyFill="1" applyBorder="1" applyAlignment="1">
      <alignment horizontal="center" vertical="center" textRotation="90" wrapText="1"/>
    </xf>
    <xf numFmtId="0" fontId="47" fillId="26" borderId="70" xfId="10" applyFont="1" applyFill="1" applyBorder="1" applyAlignment="1">
      <alignment horizontal="center" vertical="center" textRotation="90" wrapText="1"/>
    </xf>
    <xf numFmtId="0" fontId="47" fillId="27" borderId="57" xfId="10" applyFont="1" applyFill="1" applyBorder="1" applyAlignment="1">
      <alignment horizontal="center" vertical="center" textRotation="90" wrapText="1"/>
    </xf>
    <xf numFmtId="0" fontId="47" fillId="24" borderId="70" xfId="10" applyFont="1" applyFill="1" applyBorder="1" applyAlignment="1">
      <alignment horizontal="center" vertical="center" textRotation="90" wrapText="1"/>
    </xf>
    <xf numFmtId="0" fontId="11" fillId="5" borderId="74" xfId="10" applyFont="1" applyFill="1" applyBorder="1" applyAlignment="1">
      <alignment horizontal="center" vertical="center" wrapText="1"/>
    </xf>
    <xf numFmtId="3" fontId="21" fillId="17" borderId="39" xfId="10" applyNumberFormat="1" applyFont="1" applyFill="1" applyBorder="1" applyAlignment="1">
      <alignment horizontal="center" vertical="center" wrapText="1"/>
    </xf>
    <xf numFmtId="3" fontId="21" fillId="17" borderId="40" xfId="10" applyNumberFormat="1" applyFont="1" applyFill="1" applyBorder="1" applyAlignment="1">
      <alignment horizontal="center" vertical="center" wrapText="1"/>
    </xf>
    <xf numFmtId="0" fontId="21" fillId="0" borderId="0" xfId="2" applyFont="1"/>
    <xf numFmtId="0" fontId="142" fillId="34" borderId="2" xfId="2" applyFont="1" applyFill="1" applyBorder="1" applyAlignment="1">
      <alignment horizontal="center" vertical="center" textRotation="90" wrapText="1"/>
    </xf>
    <xf numFmtId="168" fontId="21" fillId="32" borderId="2" xfId="2" applyNumberFormat="1" applyFont="1" applyFill="1" applyBorder="1" applyAlignment="1">
      <alignment horizontal="center" vertical="center" wrapText="1"/>
    </xf>
    <xf numFmtId="0" fontId="56" fillId="0" borderId="0" xfId="0" applyFont="1"/>
    <xf numFmtId="0" fontId="14" fillId="5" borderId="2" xfId="0" applyFont="1" applyFill="1" applyBorder="1" applyAlignment="1" applyProtection="1">
      <alignment horizontal="center" vertical="center"/>
      <protection locked="0"/>
    </xf>
    <xf numFmtId="0" fontId="10" fillId="0" borderId="0" xfId="0" applyFont="1" applyProtection="1">
      <protection locked="0"/>
    </xf>
    <xf numFmtId="0" fontId="77" fillId="0" borderId="2" xfId="0" applyFont="1" applyBorder="1" applyAlignment="1">
      <alignment horizontal="right" vertical="center"/>
    </xf>
    <xf numFmtId="3" fontId="14" fillId="0" borderId="16" xfId="21" applyNumberFormat="1" applyFont="1" applyBorder="1" applyAlignment="1">
      <alignment horizontal="right" vertical="center" wrapText="1"/>
    </xf>
    <xf numFmtId="0" fontId="152" fillId="0" borderId="0" xfId="2" applyFont="1"/>
    <xf numFmtId="0" fontId="17" fillId="17" borderId="136" xfId="21" applyFont="1" applyFill="1" applyBorder="1" applyAlignment="1">
      <alignment horizontal="center" vertical="center" textRotation="90" wrapText="1"/>
    </xf>
    <xf numFmtId="166" fontId="11" fillId="17" borderId="137" xfId="21" applyNumberFormat="1" applyFont="1" applyFill="1" applyBorder="1" applyAlignment="1">
      <alignment vertical="center" wrapText="1"/>
    </xf>
    <xf numFmtId="0" fontId="10" fillId="0" borderId="2" xfId="2" applyFont="1" applyBorder="1" applyAlignment="1">
      <alignment horizontal="center" vertical="center"/>
    </xf>
    <xf numFmtId="1" fontId="30" fillId="0" borderId="2" xfId="2" applyNumberFormat="1" applyFont="1" applyBorder="1" applyAlignment="1">
      <alignment horizontal="center" vertical="center"/>
    </xf>
    <xf numFmtId="3" fontId="14" fillId="0" borderId="16" xfId="10" applyNumberFormat="1" applyFont="1" applyBorder="1" applyAlignment="1">
      <alignment horizontal="right" vertical="center" wrapText="1"/>
    </xf>
    <xf numFmtId="3" fontId="14" fillId="0" borderId="2" xfId="10" applyNumberFormat="1" applyFont="1" applyBorder="1" applyAlignment="1" applyProtection="1">
      <alignment horizontal="center" vertical="center"/>
      <protection locked="0"/>
    </xf>
    <xf numFmtId="14" fontId="21" fillId="0" borderId="2" xfId="10" applyNumberFormat="1" applyFont="1" applyBorder="1" applyAlignment="1" applyProtection="1">
      <alignment horizontal="center" vertical="center"/>
      <protection locked="0"/>
    </xf>
    <xf numFmtId="0" fontId="21" fillId="0" borderId="0" xfId="8" applyFont="1" applyAlignment="1">
      <alignment horizontal="right" vertical="center"/>
    </xf>
    <xf numFmtId="0" fontId="15" fillId="17" borderId="28" xfId="2" applyFont="1" applyFill="1" applyBorder="1" applyAlignment="1">
      <alignment horizontal="right" vertical="center"/>
    </xf>
    <xf numFmtId="3" fontId="21" fillId="17" borderId="29" xfId="2" applyNumberFormat="1" applyFont="1" applyFill="1" applyBorder="1" applyAlignment="1">
      <alignment horizontal="center" vertical="center" wrapText="1"/>
    </xf>
    <xf numFmtId="4" fontId="21" fillId="17" borderId="2" xfId="2" applyNumberFormat="1" applyFont="1" applyFill="1" applyBorder="1" applyAlignment="1">
      <alignment horizontal="center" vertical="center" wrapText="1"/>
    </xf>
    <xf numFmtId="0" fontId="109" fillId="21" borderId="2" xfId="2" applyFont="1" applyFill="1" applyBorder="1" applyAlignment="1">
      <alignment vertical="center" wrapText="1"/>
    </xf>
    <xf numFmtId="0" fontId="10" fillId="14" borderId="0" xfId="2" applyFont="1" applyFill="1"/>
    <xf numFmtId="0" fontId="21" fillId="7" borderId="0" xfId="2" applyFont="1" applyFill="1"/>
    <xf numFmtId="0" fontId="2" fillId="0" borderId="0" xfId="25"/>
    <xf numFmtId="0" fontId="156" fillId="0" borderId="0" xfId="0" applyFont="1"/>
    <xf numFmtId="0" fontId="45" fillId="0" borderId="0" xfId="0" applyFont="1" applyAlignment="1">
      <alignment horizontal="center" wrapText="1"/>
    </xf>
    <xf numFmtId="0" fontId="155" fillId="0" borderId="0" xfId="0" applyFont="1" applyAlignment="1">
      <alignment vertical="center" wrapText="1"/>
    </xf>
    <xf numFmtId="0" fontId="157" fillId="31" borderId="0" xfId="0" applyFont="1" applyFill="1" applyAlignment="1">
      <alignment vertical="center"/>
    </xf>
    <xf numFmtId="9" fontId="69" fillId="12" borderId="21" xfId="22" applyFont="1" applyFill="1" applyBorder="1"/>
    <xf numFmtId="0" fontId="69" fillId="12" borderId="0" xfId="8" applyFont="1" applyFill="1"/>
    <xf numFmtId="0" fontId="68" fillId="42" borderId="4" xfId="8" applyFont="1" applyFill="1" applyBorder="1"/>
    <xf numFmtId="0" fontId="69" fillId="42" borderId="4" xfId="8" applyFont="1" applyFill="1" applyBorder="1"/>
    <xf numFmtId="0" fontId="2" fillId="42" borderId="4" xfId="8" applyFill="1" applyBorder="1"/>
    <xf numFmtId="0" fontId="2" fillId="42" borderId="5" xfId="8" applyFill="1" applyBorder="1"/>
    <xf numFmtId="0" fontId="159" fillId="18" borderId="0" xfId="8" applyFont="1" applyFill="1" applyAlignment="1">
      <alignment vertical="center" wrapText="1"/>
    </xf>
    <xf numFmtId="0" fontId="159" fillId="18" borderId="0" xfId="8" applyFont="1" applyFill="1" applyAlignment="1">
      <alignment horizontal="left" vertical="center" wrapText="1"/>
    </xf>
    <xf numFmtId="0" fontId="158" fillId="18" borderId="0" xfId="8" applyFont="1" applyFill="1"/>
    <xf numFmtId="3" fontId="158" fillId="18" borderId="0" xfId="10" applyNumberFormat="1" applyFont="1" applyFill="1" applyAlignment="1">
      <alignment horizontal="center" vertical="center" wrapText="1"/>
    </xf>
    <xf numFmtId="0" fontId="158" fillId="18" borderId="0" xfId="8" applyFont="1" applyFill="1" applyAlignment="1">
      <alignment horizontal="center" vertical="center"/>
    </xf>
    <xf numFmtId="0" fontId="77" fillId="0" borderId="0" xfId="0" applyFont="1"/>
    <xf numFmtId="0" fontId="160" fillId="0" borderId="0" xfId="0" applyFont="1"/>
    <xf numFmtId="0" fontId="161" fillId="0" borderId="0" xfId="0" applyFont="1"/>
    <xf numFmtId="3" fontId="11" fillId="5" borderId="2" xfId="0" applyNumberFormat="1" applyFont="1" applyFill="1" applyBorder="1" applyAlignment="1" applyProtection="1">
      <alignment horizontal="left" vertical="center" wrapText="1"/>
      <protection locked="0"/>
    </xf>
    <xf numFmtId="0" fontId="17" fillId="17" borderId="122" xfId="25" applyFont="1" applyFill="1" applyBorder="1" applyAlignment="1">
      <alignment horizontal="center" vertical="center" wrapText="1"/>
    </xf>
    <xf numFmtId="0" fontId="46" fillId="17" borderId="122" xfId="25" applyFont="1" applyFill="1" applyBorder="1" applyAlignment="1">
      <alignment horizontal="center" vertical="center" wrapText="1"/>
    </xf>
    <xf numFmtId="167" fontId="46" fillId="17" borderId="122" xfId="1" applyNumberFormat="1" applyFont="1" applyFill="1" applyBorder="1" applyAlignment="1">
      <alignment horizontal="center" vertical="center" wrapText="1"/>
    </xf>
    <xf numFmtId="0" fontId="41" fillId="17" borderId="22" xfId="25" applyFont="1" applyFill="1" applyBorder="1" applyAlignment="1">
      <alignment horizontal="center" vertical="center" wrapText="1"/>
    </xf>
    <xf numFmtId="169" fontId="41" fillId="17" borderId="122" xfId="25" applyNumberFormat="1" applyFont="1" applyFill="1" applyBorder="1" applyAlignment="1">
      <alignment horizontal="center" wrapText="1"/>
    </xf>
    <xf numFmtId="0" fontId="49" fillId="0" borderId="0" xfId="2" applyFont="1"/>
    <xf numFmtId="0" fontId="34" fillId="9" borderId="24" xfId="2" applyFont="1" applyFill="1" applyBorder="1" applyAlignment="1">
      <alignment horizontal="center" vertical="center" textRotation="90" wrapText="1"/>
    </xf>
    <xf numFmtId="0" fontId="34" fillId="9" borderId="34" xfId="2" applyFont="1" applyFill="1" applyBorder="1" applyAlignment="1">
      <alignment horizontal="center" vertical="center" textRotation="90" wrapText="1"/>
    </xf>
    <xf numFmtId="0" fontId="34" fillId="9" borderId="36" xfId="2" applyFont="1" applyFill="1" applyBorder="1" applyAlignment="1">
      <alignment horizontal="center" vertical="center" textRotation="90" wrapText="1"/>
    </xf>
    <xf numFmtId="1" fontId="26" fillId="16" borderId="41" xfId="2" applyNumberFormat="1" applyFont="1" applyFill="1" applyBorder="1" applyAlignment="1">
      <alignment vertical="center"/>
    </xf>
    <xf numFmtId="1" fontId="10" fillId="16" borderId="0" xfId="2" applyNumberFormat="1" applyFont="1" applyFill="1"/>
    <xf numFmtId="0" fontId="10" fillId="16" borderId="0" xfId="2" applyFont="1" applyFill="1"/>
    <xf numFmtId="0" fontId="10" fillId="18" borderId="0" xfId="8" applyFont="1" applyFill="1"/>
    <xf numFmtId="0" fontId="10" fillId="16" borderId="0" xfId="0" applyFont="1" applyFill="1"/>
    <xf numFmtId="0" fontId="2" fillId="0" borderId="0" xfId="21" applyFont="1"/>
    <xf numFmtId="0" fontId="10" fillId="0" borderId="28" xfId="8" applyFont="1" applyBorder="1" applyAlignment="1" applyProtection="1">
      <alignment horizontal="center" vertical="center"/>
      <protection locked="0"/>
    </xf>
    <xf numFmtId="0" fontId="2" fillId="12" borderId="0" xfId="8" applyFill="1" applyAlignment="1">
      <alignment vertical="center"/>
    </xf>
    <xf numFmtId="9" fontId="52" fillId="12" borderId="59" xfId="10" applyNumberFormat="1" applyFont="1" applyFill="1" applyBorder="1" applyAlignment="1">
      <alignment vertical="center" wrapText="1"/>
    </xf>
    <xf numFmtId="9" fontId="52" fillId="12" borderId="69" xfId="10" applyNumberFormat="1" applyFont="1" applyFill="1" applyBorder="1" applyAlignment="1">
      <alignment vertical="center" wrapText="1"/>
    </xf>
    <xf numFmtId="0" fontId="21" fillId="0" borderId="28" xfId="8" applyFont="1" applyBorder="1" applyAlignment="1" applyProtection="1">
      <alignment vertical="center"/>
      <protection locked="0"/>
    </xf>
    <xf numFmtId="3" fontId="21" fillId="0" borderId="122" xfId="0" applyNumberFormat="1" applyFont="1" applyBorder="1" applyAlignment="1" applyProtection="1">
      <alignment horizontal="center" vertical="center"/>
      <protection locked="0"/>
    </xf>
    <xf numFmtId="3" fontId="11" fillId="0" borderId="122" xfId="0" applyNumberFormat="1" applyFont="1" applyBorder="1" applyAlignment="1" applyProtection="1">
      <alignment horizontal="left" vertical="center"/>
      <protection locked="0"/>
    </xf>
    <xf numFmtId="169" fontId="8" fillId="9" borderId="122" xfId="0" applyNumberFormat="1" applyFont="1" applyFill="1" applyBorder="1" applyAlignment="1" applyProtection="1">
      <alignment horizontal="center" vertical="center"/>
      <protection locked="0"/>
    </xf>
    <xf numFmtId="0" fontId="21" fillId="32" borderId="2" xfId="2" applyFont="1" applyFill="1" applyBorder="1" applyAlignment="1" applyProtection="1">
      <alignment horizontal="center" vertical="center" wrapText="1"/>
      <protection locked="0"/>
    </xf>
    <xf numFmtId="169" fontId="21" fillId="32" borderId="2" xfId="2" applyNumberFormat="1" applyFont="1" applyFill="1" applyBorder="1" applyAlignment="1" applyProtection="1">
      <alignment horizontal="center" vertical="center" wrapText="1"/>
      <protection locked="0"/>
    </xf>
    <xf numFmtId="172" fontId="21" fillId="32" borderId="2" xfId="26" applyNumberFormat="1" applyFont="1" applyFill="1" applyBorder="1" applyAlignment="1" applyProtection="1">
      <alignment vertical="center" wrapText="1"/>
      <protection locked="0"/>
    </xf>
    <xf numFmtId="164" fontId="46" fillId="17" borderId="122" xfId="26" applyFont="1" applyFill="1" applyBorder="1" applyAlignment="1">
      <alignment horizontal="center" vertical="center" wrapText="1"/>
    </xf>
    <xf numFmtId="170" fontId="3" fillId="0" borderId="0" xfId="24" applyFont="1"/>
    <xf numFmtId="170" fontId="164" fillId="0" borderId="0" xfId="24" applyFont="1"/>
    <xf numFmtId="170" fontId="165" fillId="0" borderId="0" xfId="24" applyFont="1"/>
    <xf numFmtId="170" fontId="166" fillId="18" borderId="0" xfId="24" applyFont="1" applyFill="1"/>
    <xf numFmtId="0" fontId="167" fillId="0" borderId="9" xfId="0" applyFont="1" applyBorder="1" applyAlignment="1">
      <alignment horizontal="center" vertical="center" wrapText="1"/>
    </xf>
    <xf numFmtId="0" fontId="168" fillId="0" borderId="7" xfId="0" applyFont="1" applyBorder="1" applyAlignment="1">
      <alignment vertical="center" wrapText="1"/>
    </xf>
    <xf numFmtId="170" fontId="10" fillId="0" borderId="0" xfId="24" applyFont="1"/>
    <xf numFmtId="0" fontId="10" fillId="5" borderId="2" xfId="0" applyFont="1" applyFill="1" applyBorder="1"/>
    <xf numFmtId="0" fontId="17" fillId="10" borderId="2" xfId="0" applyFont="1" applyFill="1" applyBorder="1" applyAlignment="1">
      <alignment horizontal="left" vertical="center" wrapText="1"/>
    </xf>
    <xf numFmtId="0" fontId="17" fillId="5" borderId="2" xfId="0" applyFont="1" applyFill="1" applyBorder="1" applyAlignment="1">
      <alignment horizontal="left" vertical="center" wrapText="1"/>
    </xf>
    <xf numFmtId="170" fontId="10" fillId="0" borderId="12" xfId="24" applyFont="1" applyBorder="1"/>
    <xf numFmtId="3" fontId="21" fillId="10" borderId="2" xfId="0" applyNumberFormat="1" applyFont="1" applyFill="1" applyBorder="1" applyAlignment="1">
      <alignment horizontal="left" vertical="center"/>
    </xf>
    <xf numFmtId="3" fontId="21" fillId="10" borderId="2" xfId="0" applyNumberFormat="1" applyFont="1" applyFill="1" applyBorder="1" applyAlignment="1">
      <alignment horizontal="center" vertical="center" wrapText="1"/>
    </xf>
    <xf numFmtId="0" fontId="17" fillId="8" borderId="2" xfId="23" applyFont="1" applyFill="1" applyBorder="1" applyAlignment="1">
      <alignment horizontal="center" vertical="center" wrapText="1"/>
    </xf>
    <xf numFmtId="0" fontId="11" fillId="5" borderId="2" xfId="0" applyFont="1" applyFill="1" applyBorder="1" applyAlignment="1">
      <alignment horizontal="center" vertical="center" wrapText="1"/>
    </xf>
    <xf numFmtId="170" fontId="17" fillId="2" borderId="2" xfId="24" applyFont="1" applyFill="1" applyBorder="1" applyAlignment="1">
      <alignment horizontal="center" vertical="center" textRotation="90" wrapText="1"/>
    </xf>
    <xf numFmtId="170" fontId="11" fillId="0" borderId="2" xfId="24" applyFont="1" applyBorder="1" applyAlignment="1">
      <alignment vertical="center" wrapText="1"/>
    </xf>
    <xf numFmtId="0" fontId="11" fillId="10" borderId="2" xfId="0" applyFont="1" applyFill="1" applyBorder="1" applyAlignment="1">
      <alignment vertical="center" textRotation="90" wrapText="1"/>
    </xf>
    <xf numFmtId="0" fontId="11" fillId="5" borderId="2" xfId="11" applyFont="1" applyFill="1" applyBorder="1" applyAlignment="1">
      <alignment horizontal="center" vertical="center" wrapText="1"/>
    </xf>
    <xf numFmtId="0" fontId="11" fillId="17" borderId="2" xfId="11" applyFont="1" applyFill="1" applyBorder="1" applyAlignment="1">
      <alignment horizontal="center" vertical="center" wrapText="1"/>
    </xf>
    <xf numFmtId="0" fontId="11" fillId="10" borderId="2" xfId="11" applyFont="1" applyFill="1" applyBorder="1" applyAlignment="1">
      <alignment horizontal="center" vertical="center" wrapText="1"/>
    </xf>
    <xf numFmtId="170" fontId="11" fillId="2" borderId="2" xfId="24" applyFont="1" applyFill="1" applyBorder="1" applyAlignment="1">
      <alignment horizontal="center" vertical="center" textRotation="90" wrapText="1"/>
    </xf>
    <xf numFmtId="170" fontId="11" fillId="5" borderId="2" xfId="24" applyFont="1" applyFill="1" applyBorder="1" applyAlignment="1">
      <alignment horizontal="center" vertical="center" textRotation="90" wrapText="1"/>
    </xf>
    <xf numFmtId="0" fontId="11" fillId="0" borderId="2" xfId="0" applyFont="1" applyBorder="1" applyAlignment="1">
      <alignment horizontal="center" textRotation="90" wrapText="1"/>
    </xf>
    <xf numFmtId="0" fontId="151" fillId="10" borderId="2" xfId="0" applyFont="1" applyFill="1" applyBorder="1" applyAlignment="1">
      <alignment horizontal="center" vertical="center" textRotation="90" wrapText="1"/>
    </xf>
    <xf numFmtId="0" fontId="11" fillId="44" borderId="2" xfId="0" applyFont="1" applyFill="1" applyBorder="1" applyAlignment="1">
      <alignment horizontal="center" vertical="center" textRotation="90" wrapText="1"/>
    </xf>
    <xf numFmtId="0" fontId="11" fillId="41" borderId="2" xfId="0" applyFont="1" applyFill="1" applyBorder="1" applyAlignment="1">
      <alignment horizontal="center" vertical="center" textRotation="90" wrapText="1"/>
    </xf>
    <xf numFmtId="0" fontId="11" fillId="5" borderId="2" xfId="0" applyFont="1" applyFill="1" applyBorder="1" applyAlignment="1">
      <alignment horizontal="center" vertical="center" textRotation="90" wrapText="1"/>
    </xf>
    <xf numFmtId="0" fontId="4" fillId="3" borderId="0" xfId="0" applyFont="1" applyFill="1" applyAlignment="1" applyProtection="1">
      <alignment horizontal="center" vertical="center" wrapText="1"/>
      <protection locked="0"/>
    </xf>
    <xf numFmtId="3" fontId="46" fillId="17" borderId="122" xfId="25" applyNumberFormat="1" applyFont="1" applyFill="1" applyBorder="1" applyAlignment="1">
      <alignment horizontal="center" vertical="center" wrapText="1"/>
    </xf>
    <xf numFmtId="9" fontId="46" fillId="17" borderId="122" xfId="1" applyFont="1" applyFill="1" applyBorder="1" applyAlignment="1">
      <alignment horizontal="center" vertical="center" wrapText="1"/>
    </xf>
    <xf numFmtId="9" fontId="41" fillId="17" borderId="122" xfId="1" applyFont="1" applyFill="1" applyBorder="1" applyAlignment="1">
      <alignment vertical="center" wrapText="1"/>
    </xf>
    <xf numFmtId="1" fontId="46" fillId="17" borderId="122" xfId="26" applyNumberFormat="1" applyFont="1" applyFill="1" applyBorder="1" applyAlignment="1">
      <alignment horizontal="center" vertical="center" wrapText="1"/>
    </xf>
    <xf numFmtId="9" fontId="41" fillId="17" borderId="27" xfId="1" applyFont="1" applyFill="1" applyBorder="1" applyAlignment="1">
      <alignment horizontal="center" vertical="center" wrapText="1"/>
    </xf>
    <xf numFmtId="1" fontId="41" fillId="17" borderId="27" xfId="25" applyNumberFormat="1" applyFont="1" applyFill="1" applyBorder="1" applyAlignment="1">
      <alignment horizontal="center" vertical="center" wrapText="1"/>
    </xf>
    <xf numFmtId="1" fontId="41" fillId="17" borderId="122" xfId="26" applyNumberFormat="1" applyFont="1" applyFill="1" applyBorder="1" applyAlignment="1">
      <alignment horizontal="center" wrapText="1"/>
    </xf>
    <xf numFmtId="170" fontId="22" fillId="0" borderId="0" xfId="0" applyNumberFormat="1" applyFont="1" applyProtection="1">
      <protection locked="0"/>
    </xf>
    <xf numFmtId="169" fontId="8" fillId="0" borderId="122" xfId="0" applyNumberFormat="1" applyFont="1" applyBorder="1" applyAlignment="1" applyProtection="1">
      <alignment horizontal="center" vertical="center"/>
      <protection locked="0"/>
    </xf>
    <xf numFmtId="3" fontId="11" fillId="5" borderId="14" xfId="21" applyNumberFormat="1" applyFont="1" applyFill="1" applyBorder="1" applyAlignment="1">
      <alignment horizontal="left" vertical="center" wrapText="1"/>
    </xf>
    <xf numFmtId="3" fontId="11" fillId="5" borderId="28" xfId="21" applyNumberFormat="1" applyFont="1" applyFill="1" applyBorder="1" applyAlignment="1">
      <alignment horizontal="left" vertical="center" wrapText="1"/>
    </xf>
    <xf numFmtId="0" fontId="21" fillId="5" borderId="28" xfId="2" applyFont="1" applyFill="1" applyBorder="1"/>
    <xf numFmtId="3" fontId="21" fillId="17" borderId="45" xfId="10" applyNumberFormat="1" applyFont="1" applyFill="1" applyBorder="1" applyAlignment="1">
      <alignment horizontal="center" vertical="center" wrapText="1"/>
    </xf>
    <xf numFmtId="3" fontId="21" fillId="17" borderId="46" xfId="10" applyNumberFormat="1" applyFont="1" applyFill="1" applyBorder="1" applyAlignment="1">
      <alignment horizontal="center" vertical="center" wrapText="1"/>
    </xf>
    <xf numFmtId="169" fontId="24" fillId="14" borderId="77" xfId="10" applyNumberFormat="1" applyFont="1" applyFill="1" applyBorder="1" applyAlignment="1">
      <alignment horizontal="center" vertical="center"/>
    </xf>
    <xf numFmtId="3" fontId="11" fillId="5" borderId="14" xfId="10" applyNumberFormat="1" applyFont="1" applyFill="1" applyBorder="1" applyAlignment="1">
      <alignment horizontal="left" vertical="center" wrapText="1"/>
    </xf>
    <xf numFmtId="3" fontId="11" fillId="5" borderId="28" xfId="10" applyNumberFormat="1" applyFont="1" applyFill="1" applyBorder="1" applyAlignment="1">
      <alignment horizontal="center" vertical="center" wrapText="1"/>
    </xf>
    <xf numFmtId="169" fontId="24" fillId="5" borderId="14" xfId="10" applyNumberFormat="1" applyFont="1" applyFill="1" applyBorder="1" applyAlignment="1">
      <alignment horizontal="center" vertical="center"/>
    </xf>
    <xf numFmtId="9" fontId="24" fillId="5" borderId="2" xfId="22" applyFont="1" applyFill="1" applyBorder="1" applyAlignment="1" applyProtection="1">
      <alignment horizontal="center" vertical="center"/>
    </xf>
    <xf numFmtId="3" fontId="21" fillId="5" borderId="2" xfId="10" applyNumberFormat="1" applyFont="1" applyFill="1" applyBorder="1" applyAlignment="1">
      <alignment horizontal="center" vertical="center" wrapText="1"/>
    </xf>
    <xf numFmtId="167" fontId="21" fillId="5" borderId="1" xfId="22" applyNumberFormat="1" applyFont="1" applyFill="1" applyBorder="1" applyAlignment="1" applyProtection="1">
      <alignment horizontal="center" vertical="center"/>
    </xf>
    <xf numFmtId="9" fontId="162" fillId="5" borderId="2" xfId="22" applyFont="1" applyFill="1" applyBorder="1" applyAlignment="1" applyProtection="1">
      <alignment horizontal="center" vertical="center"/>
    </xf>
    <xf numFmtId="9" fontId="162" fillId="5" borderId="79" xfId="22" applyFont="1" applyFill="1" applyBorder="1" applyAlignment="1" applyProtection="1">
      <alignment horizontal="center" vertical="center"/>
    </xf>
    <xf numFmtId="0" fontId="154" fillId="5" borderId="121" xfId="0" applyFont="1" applyFill="1" applyBorder="1" applyAlignment="1">
      <alignment horizontal="center" vertical="center"/>
    </xf>
    <xf numFmtId="9" fontId="81" fillId="45" borderId="0" xfId="8" applyNumberFormat="1" applyFont="1" applyFill="1"/>
    <xf numFmtId="170" fontId="21" fillId="14" borderId="2" xfId="24" applyFont="1" applyFill="1" applyBorder="1" applyAlignment="1">
      <alignment horizontal="center" vertical="center" textRotation="90" wrapText="1"/>
    </xf>
    <xf numFmtId="170" fontId="21" fillId="2" borderId="2" xfId="24" applyFont="1" applyFill="1" applyBorder="1" applyAlignment="1">
      <alignment horizontal="center" vertical="center" textRotation="90" wrapText="1"/>
    </xf>
    <xf numFmtId="170" fontId="21" fillId="5" borderId="2" xfId="24" applyFont="1" applyFill="1" applyBorder="1" applyAlignment="1">
      <alignment horizontal="center" vertical="center" textRotation="90" wrapText="1"/>
    </xf>
    <xf numFmtId="170" fontId="21" fillId="17" borderId="2" xfId="24" applyFont="1" applyFill="1" applyBorder="1" applyAlignment="1">
      <alignment horizontal="center" vertical="center" textRotation="90" wrapText="1"/>
    </xf>
    <xf numFmtId="170" fontId="21" fillId="15" borderId="2" xfId="24" applyFont="1" applyFill="1" applyBorder="1" applyAlignment="1">
      <alignment horizontal="center" vertical="center" textRotation="90" wrapText="1"/>
    </xf>
    <xf numFmtId="170" fontId="21" fillId="3" borderId="2" xfId="24" applyFont="1" applyFill="1" applyBorder="1" applyAlignment="1">
      <alignment horizontal="center" vertical="center" textRotation="90" wrapText="1"/>
    </xf>
    <xf numFmtId="0" fontId="21" fillId="2" borderId="2" xfId="0" applyFont="1" applyFill="1" applyBorder="1" applyAlignment="1">
      <alignment horizontal="center" vertical="center" textRotation="90" wrapText="1"/>
    </xf>
    <xf numFmtId="0" fontId="21" fillId="0" borderId="2" xfId="0" applyFont="1" applyBorder="1" applyAlignment="1">
      <alignment horizontal="center" vertical="center" textRotation="90" wrapText="1"/>
    </xf>
    <xf numFmtId="0" fontId="21" fillId="38" borderId="2" xfId="0" applyFont="1" applyFill="1" applyBorder="1" applyAlignment="1">
      <alignment horizontal="center" vertical="center" textRotation="90" wrapText="1"/>
    </xf>
    <xf numFmtId="170" fontId="34" fillId="8" borderId="2" xfId="24" applyFont="1" applyFill="1" applyBorder="1" applyAlignment="1">
      <alignment horizontal="center" vertical="center" textRotation="90" wrapText="1"/>
    </xf>
    <xf numFmtId="0" fontId="34" fillId="5" borderId="2" xfId="0" applyFont="1" applyFill="1" applyBorder="1" applyAlignment="1">
      <alignment horizontal="center" vertical="center" textRotation="90" wrapText="1"/>
    </xf>
    <xf numFmtId="170" fontId="21" fillId="16" borderId="2" xfId="24" applyFont="1" applyFill="1" applyBorder="1" applyAlignment="1">
      <alignment horizontal="center" vertical="center" textRotation="90" wrapText="1"/>
    </xf>
    <xf numFmtId="0" fontId="3" fillId="0" borderId="0" xfId="24" applyNumberFormat="1" applyFont="1"/>
    <xf numFmtId="0" fontId="10" fillId="0" borderId="27" xfId="24" applyNumberFormat="1" applyFont="1" applyBorder="1"/>
    <xf numFmtId="0" fontId="10" fillId="0" borderId="12" xfId="24" applyNumberFormat="1" applyFont="1" applyBorder="1"/>
    <xf numFmtId="0" fontId="10" fillId="0" borderId="29" xfId="24" applyNumberFormat="1" applyFont="1" applyBorder="1"/>
    <xf numFmtId="0" fontId="69" fillId="5" borderId="2" xfId="0" applyFont="1" applyFill="1" applyBorder="1" applyAlignment="1">
      <alignment horizontal="center"/>
    </xf>
    <xf numFmtId="3" fontId="69" fillId="5" borderId="2" xfId="0" applyNumberFormat="1" applyFont="1" applyFill="1" applyBorder="1" applyAlignment="1">
      <alignment horizontal="center" vertical="center"/>
    </xf>
    <xf numFmtId="1" fontId="44" fillId="5" borderId="2" xfId="21" applyNumberFormat="1" applyFont="1" applyFill="1" applyBorder="1" applyAlignment="1">
      <alignment horizontal="center" vertical="center"/>
    </xf>
    <xf numFmtId="3" fontId="11" fillId="18" borderId="2" xfId="0" applyNumberFormat="1" applyFont="1" applyFill="1" applyBorder="1" applyAlignment="1" applyProtection="1">
      <alignment horizontal="left" vertical="center" wrapText="1"/>
      <protection locked="0"/>
    </xf>
    <xf numFmtId="0" fontId="13" fillId="0" borderId="0" xfId="0" applyFont="1" applyAlignment="1">
      <alignment horizontal="right" vertical="center"/>
    </xf>
    <xf numFmtId="0" fontId="15" fillId="0" borderId="0" xfId="0" applyFont="1" applyAlignment="1" applyProtection="1">
      <alignment horizontal="right" vertical="center"/>
      <protection locked="0"/>
    </xf>
    <xf numFmtId="3" fontId="41" fillId="18" borderId="2" xfId="0" applyNumberFormat="1" applyFont="1" applyFill="1" applyBorder="1" applyAlignment="1" applyProtection="1">
      <alignment horizontal="center" vertical="center" wrapText="1"/>
      <protection locked="0"/>
    </xf>
    <xf numFmtId="0" fontId="172" fillId="17" borderId="0" xfId="10" applyFont="1" applyFill="1" applyAlignment="1">
      <alignment horizontal="center" vertical="center" textRotation="90" wrapText="1"/>
    </xf>
    <xf numFmtId="0" fontId="17" fillId="10" borderId="2" xfId="0" applyFont="1" applyFill="1" applyBorder="1" applyAlignment="1">
      <alignment horizontal="center" vertical="center" textRotation="90" wrapText="1"/>
    </xf>
    <xf numFmtId="0" fontId="21" fillId="3" borderId="2" xfId="0" applyFont="1" applyFill="1" applyBorder="1" applyAlignment="1" applyProtection="1">
      <alignment horizontal="center" vertical="center" textRotation="90" wrapText="1"/>
      <protection locked="0"/>
    </xf>
    <xf numFmtId="0" fontId="21" fillId="5" borderId="2" xfId="0" applyFont="1" applyFill="1" applyBorder="1" applyAlignment="1">
      <alignment horizontal="center" vertical="center" textRotation="90" wrapText="1"/>
    </xf>
    <xf numFmtId="0" fontId="21" fillId="16" borderId="2" xfId="0" applyFont="1" applyFill="1" applyBorder="1" applyAlignment="1">
      <alignment horizontal="center" vertical="center" textRotation="90" wrapText="1"/>
    </xf>
    <xf numFmtId="0" fontId="8" fillId="5" borderId="121" xfId="0" applyFont="1" applyFill="1" applyBorder="1" applyAlignment="1">
      <alignment vertical="center"/>
    </xf>
    <xf numFmtId="0" fontId="15" fillId="9" borderId="120" xfId="0" applyFont="1" applyFill="1" applyBorder="1" applyAlignment="1">
      <alignment vertical="center"/>
    </xf>
    <xf numFmtId="0" fontId="15" fillId="9" borderId="121" xfId="0" applyFont="1" applyFill="1" applyBorder="1" applyAlignment="1">
      <alignment vertical="center"/>
    </xf>
    <xf numFmtId="0" fontId="16" fillId="10" borderId="120" xfId="0" applyFont="1" applyFill="1" applyBorder="1" applyAlignment="1">
      <alignment vertical="center"/>
    </xf>
    <xf numFmtId="0" fontId="69" fillId="5" borderId="122" xfId="8" applyFont="1" applyFill="1" applyBorder="1" applyAlignment="1">
      <alignment vertical="center" wrapText="1"/>
    </xf>
    <xf numFmtId="1" fontId="24" fillId="0" borderId="2" xfId="0" applyNumberFormat="1" applyFont="1" applyBorder="1" applyAlignment="1" applyProtection="1">
      <alignment horizontal="center" vertical="center"/>
      <protection locked="0"/>
    </xf>
    <xf numFmtId="1" fontId="24" fillId="46" borderId="2" xfId="0" applyNumberFormat="1" applyFont="1" applyFill="1" applyBorder="1" applyAlignment="1" applyProtection="1">
      <alignment horizontal="center" vertical="center"/>
      <protection locked="0"/>
    </xf>
    <xf numFmtId="1" fontId="8" fillId="0" borderId="2" xfId="0" applyNumberFormat="1" applyFont="1" applyBorder="1" applyAlignment="1" applyProtection="1">
      <alignment horizontal="center" vertical="center"/>
      <protection locked="0"/>
    </xf>
    <xf numFmtId="0" fontId="10" fillId="5" borderId="0" xfId="0" applyFont="1" applyFill="1"/>
    <xf numFmtId="0" fontId="10" fillId="18" borderId="0" xfId="0" applyFont="1" applyFill="1" applyAlignment="1">
      <alignment wrapText="1"/>
    </xf>
    <xf numFmtId="0" fontId="21" fillId="5" borderId="0" xfId="0" applyFont="1" applyFill="1"/>
    <xf numFmtId="0" fontId="24" fillId="0" borderId="0" xfId="0" applyFont="1" applyAlignment="1" applyProtection="1">
      <alignment vertical="top" wrapText="1"/>
      <protection locked="0"/>
    </xf>
    <xf numFmtId="170" fontId="14" fillId="4" borderId="2" xfId="24" applyFont="1" applyFill="1" applyBorder="1" applyAlignment="1">
      <alignment horizontal="center" vertical="center" wrapText="1"/>
    </xf>
    <xf numFmtId="9" fontId="110" fillId="0" borderId="2" xfId="2" applyNumberFormat="1" applyFont="1" applyBorder="1" applyAlignment="1" applyProtection="1">
      <alignment horizontal="right" vertical="center"/>
      <protection locked="0"/>
    </xf>
    <xf numFmtId="1" fontId="110" fillId="5" borderId="2" xfId="2" applyNumberFormat="1" applyFont="1" applyFill="1" applyBorder="1" applyAlignment="1" applyProtection="1">
      <alignment horizontal="right" vertical="center"/>
      <protection locked="0"/>
    </xf>
    <xf numFmtId="3" fontId="134" fillId="35" borderId="2" xfId="2" applyNumberFormat="1" applyFont="1" applyFill="1" applyBorder="1" applyAlignment="1" applyProtection="1">
      <alignment horizontal="center" vertical="center" wrapText="1"/>
      <protection locked="0"/>
    </xf>
    <xf numFmtId="3" fontId="134" fillId="35" borderId="2" xfId="2" applyNumberFormat="1" applyFont="1" applyFill="1" applyBorder="1" applyAlignment="1">
      <alignment horizontal="center" vertical="center" wrapText="1"/>
    </xf>
    <xf numFmtId="3" fontId="21" fillId="10" borderId="16" xfId="0" applyNumberFormat="1" applyFont="1" applyFill="1" applyBorder="1" applyAlignment="1">
      <alignment horizontal="center" vertical="center" wrapText="1"/>
    </xf>
    <xf numFmtId="3" fontId="21" fillId="10" borderId="121" xfId="0" applyNumberFormat="1" applyFont="1" applyFill="1" applyBorder="1" applyAlignment="1">
      <alignment horizontal="center" vertical="center" wrapText="1"/>
    </xf>
    <xf numFmtId="170" fontId="9" fillId="17" borderId="16" xfId="24" applyFont="1" applyFill="1" applyBorder="1" applyAlignment="1">
      <alignment horizontal="center" vertical="center"/>
    </xf>
    <xf numFmtId="170" fontId="9" fillId="17" borderId="120" xfId="24" applyFont="1" applyFill="1" applyBorder="1" applyAlignment="1">
      <alignment horizontal="center" vertical="center"/>
    </xf>
    <xf numFmtId="170" fontId="9" fillId="17" borderId="121" xfId="24" applyFont="1" applyFill="1" applyBorder="1" applyAlignment="1">
      <alignment horizontal="center" vertical="center"/>
    </xf>
    <xf numFmtId="3" fontId="21" fillId="10" borderId="120" xfId="0" applyNumberFormat="1" applyFont="1" applyFill="1" applyBorder="1" applyAlignment="1">
      <alignment horizontal="center" vertical="center" wrapText="1"/>
    </xf>
    <xf numFmtId="0" fontId="34" fillId="5" borderId="16" xfId="11" applyFont="1" applyFill="1" applyBorder="1" applyAlignment="1">
      <alignment horizontal="center" vertical="center" wrapText="1"/>
    </xf>
    <xf numFmtId="0" fontId="34" fillId="5" borderId="120" xfId="11" applyFont="1" applyFill="1" applyBorder="1" applyAlignment="1">
      <alignment horizontal="center" vertical="center" wrapText="1"/>
    </xf>
    <xf numFmtId="0" fontId="34" fillId="5" borderId="121" xfId="11" applyFont="1" applyFill="1" applyBorder="1" applyAlignment="1">
      <alignment horizontal="center" vertical="center" wrapText="1"/>
    </xf>
    <xf numFmtId="0" fontId="11" fillId="5" borderId="2" xfId="0" applyFont="1" applyFill="1" applyBorder="1" applyAlignment="1">
      <alignment horizontal="center" vertical="center" wrapText="1"/>
    </xf>
    <xf numFmtId="170" fontId="17" fillId="17" borderId="2" xfId="24" applyFont="1" applyFill="1" applyBorder="1" applyAlignment="1">
      <alignment horizontal="center" vertical="center" textRotation="90" wrapText="1"/>
    </xf>
    <xf numFmtId="170" fontId="14" fillId="4" borderId="2" xfId="24" applyFont="1" applyFill="1" applyBorder="1" applyAlignment="1">
      <alignment horizontal="center" vertical="center" wrapText="1"/>
    </xf>
    <xf numFmtId="0" fontId="17" fillId="10" borderId="2" xfId="23" applyFont="1" applyFill="1" applyBorder="1" applyAlignment="1">
      <alignment horizontal="center" vertical="center" wrapText="1"/>
    </xf>
    <xf numFmtId="0" fontId="17" fillId="17" borderId="2" xfId="23" applyFont="1" applyFill="1" applyBorder="1" applyAlignment="1">
      <alignment horizontal="center" vertical="center" wrapText="1"/>
    </xf>
    <xf numFmtId="0" fontId="17" fillId="8" borderId="2" xfId="23" applyFont="1" applyFill="1" applyBorder="1" applyAlignment="1">
      <alignment horizontal="center" vertical="center" wrapText="1"/>
    </xf>
    <xf numFmtId="170" fontId="11" fillId="10" borderId="2" xfId="24" applyFont="1" applyFill="1" applyBorder="1" applyAlignment="1">
      <alignment horizontal="center" vertical="center" wrapText="1"/>
    </xf>
    <xf numFmtId="170" fontId="171" fillId="5" borderId="2" xfId="24" applyFont="1" applyFill="1" applyBorder="1" applyAlignment="1">
      <alignment horizontal="center" vertical="center" wrapText="1"/>
    </xf>
    <xf numFmtId="3" fontId="21" fillId="0" borderId="2" xfId="0" applyNumberFormat="1" applyFont="1" applyBorder="1" applyAlignment="1">
      <alignment horizontal="center" vertical="center" wrapText="1"/>
    </xf>
    <xf numFmtId="166" fontId="150" fillId="38" borderId="2" xfId="0" applyNumberFormat="1" applyFont="1" applyFill="1" applyBorder="1" applyAlignment="1">
      <alignment horizontal="center" vertical="center" textRotation="90" wrapText="1"/>
    </xf>
    <xf numFmtId="0" fontId="11" fillId="5" borderId="2" xfId="0" applyFont="1" applyFill="1" applyBorder="1" applyAlignment="1">
      <alignment horizontal="center" textRotation="90" wrapText="1"/>
    </xf>
    <xf numFmtId="170" fontId="11" fillId="43" borderId="2" xfId="24" applyFont="1" applyFill="1" applyBorder="1" applyAlignment="1">
      <alignment horizontal="center" vertical="center" wrapText="1"/>
    </xf>
    <xf numFmtId="170" fontId="10" fillId="20" borderId="16" xfId="24" applyFont="1" applyFill="1" applyBorder="1" applyAlignment="1">
      <alignment horizontal="center" vertical="center"/>
    </xf>
    <xf numFmtId="170" fontId="10" fillId="20" borderId="120" xfId="24" applyFont="1" applyFill="1" applyBorder="1" applyAlignment="1">
      <alignment horizontal="center" vertical="center"/>
    </xf>
    <xf numFmtId="170" fontId="10" fillId="20" borderId="121" xfId="24" applyFont="1" applyFill="1" applyBorder="1" applyAlignment="1">
      <alignment horizontal="center" vertical="center"/>
    </xf>
    <xf numFmtId="0" fontId="17" fillId="0" borderId="2" xfId="0" applyFont="1" applyBorder="1" applyAlignment="1">
      <alignment horizontal="center" vertical="center" wrapText="1"/>
    </xf>
    <xf numFmtId="0" fontId="155" fillId="0" borderId="0" xfId="0" applyFont="1" applyAlignment="1">
      <alignment horizontal="left" vertical="center" wrapText="1"/>
    </xf>
    <xf numFmtId="0" fontId="24" fillId="0" borderId="7" xfId="0" applyFont="1" applyBorder="1" applyAlignment="1" applyProtection="1">
      <alignment vertical="top" wrapText="1"/>
      <protection locked="0"/>
    </xf>
    <xf numFmtId="0" fontId="24" fillId="0" borderId="8" xfId="0" applyFont="1" applyBorder="1" applyAlignment="1" applyProtection="1">
      <alignment vertical="top" wrapText="1"/>
      <protection locked="0"/>
    </xf>
    <xf numFmtId="0" fontId="24" fillId="0" borderId="21" xfId="0" applyFont="1" applyBorder="1" applyAlignment="1" applyProtection="1">
      <alignment vertical="top" wrapText="1"/>
      <protection locked="0"/>
    </xf>
    <xf numFmtId="0" fontId="24" fillId="0" borderId="71" xfId="0" applyFont="1" applyBorder="1" applyAlignment="1" applyProtection="1">
      <alignment vertical="top" wrapText="1"/>
      <protection locked="0"/>
    </xf>
    <xf numFmtId="0" fontId="24" fillId="0" borderId="17" xfId="0" applyFont="1" applyBorder="1" applyAlignment="1" applyProtection="1">
      <alignment vertical="top" wrapText="1"/>
      <protection locked="0"/>
    </xf>
    <xf numFmtId="0" fontId="163" fillId="10" borderId="16" xfId="0" applyFont="1" applyFill="1" applyBorder="1" applyAlignment="1">
      <alignment horizontal="center" vertical="center"/>
    </xf>
    <xf numFmtId="0" fontId="163" fillId="10" borderId="120" xfId="0" applyFont="1" applyFill="1" applyBorder="1" applyAlignment="1">
      <alignment horizontal="center" vertical="center"/>
    </xf>
    <xf numFmtId="0" fontId="163" fillId="10" borderId="121" xfId="0" applyFont="1" applyFill="1" applyBorder="1" applyAlignment="1">
      <alignment horizontal="center" vertical="center"/>
    </xf>
    <xf numFmtId="0" fontId="15" fillId="10" borderId="21" xfId="0" applyFont="1" applyFill="1" applyBorder="1" applyAlignment="1">
      <alignment vertical="center" wrapText="1"/>
    </xf>
    <xf numFmtId="0" fontId="15" fillId="10" borderId="0" xfId="0" applyFont="1" applyFill="1" applyAlignment="1">
      <alignment vertical="center" wrapText="1"/>
    </xf>
    <xf numFmtId="0" fontId="24" fillId="10" borderId="21" xfId="0" applyFont="1" applyFill="1" applyBorder="1" applyAlignment="1">
      <alignment vertical="top" wrapText="1"/>
    </xf>
    <xf numFmtId="0" fontId="24" fillId="10" borderId="0" xfId="0" applyFont="1" applyFill="1" applyAlignment="1">
      <alignment vertical="top" wrapText="1"/>
    </xf>
    <xf numFmtId="0" fontId="12" fillId="0" borderId="0" xfId="0" applyFont="1" applyAlignment="1">
      <alignment horizontal="right" vertical="center"/>
    </xf>
    <xf numFmtId="0" fontId="167" fillId="10" borderId="7" xfId="0" applyFont="1" applyFill="1" applyBorder="1" applyAlignment="1">
      <alignment horizontal="center" vertical="center" wrapText="1"/>
    </xf>
    <xf numFmtId="0" fontId="167" fillId="10" borderId="8" xfId="0" applyFont="1" applyFill="1" applyBorder="1" applyAlignment="1">
      <alignment horizontal="center" vertical="center" wrapText="1"/>
    </xf>
    <xf numFmtId="0" fontId="167" fillId="10" borderId="9" xfId="0" applyFont="1" applyFill="1" applyBorder="1" applyAlignment="1">
      <alignment horizontal="center" vertical="center" wrapText="1"/>
    </xf>
    <xf numFmtId="0" fontId="167" fillId="0" borderId="7" xfId="0" applyFont="1" applyBorder="1" applyAlignment="1">
      <alignment horizontal="center" vertical="center" wrapText="1"/>
    </xf>
    <xf numFmtId="0" fontId="167" fillId="0" borderId="8" xfId="0" applyFont="1" applyBorder="1" applyAlignment="1">
      <alignment horizontal="center" vertical="center" wrapText="1"/>
    </xf>
    <xf numFmtId="0" fontId="167" fillId="0" borderId="9" xfId="0" applyFont="1" applyBorder="1" applyAlignment="1">
      <alignment horizontal="center" vertical="center" wrapText="1"/>
    </xf>
    <xf numFmtId="0" fontId="131" fillId="10" borderId="16" xfId="0" applyFont="1" applyFill="1" applyBorder="1" applyAlignment="1">
      <alignment vertical="center" wrapText="1"/>
    </xf>
    <xf numFmtId="0" fontId="131" fillId="10" borderId="120" xfId="0" applyFont="1" applyFill="1" applyBorder="1" applyAlignment="1">
      <alignment vertical="center" wrapText="1"/>
    </xf>
    <xf numFmtId="0" fontId="131" fillId="10" borderId="121" xfId="0" applyFont="1" applyFill="1" applyBorder="1" applyAlignment="1">
      <alignment vertical="center" wrapText="1"/>
    </xf>
    <xf numFmtId="0" fontId="34" fillId="10" borderId="16" xfId="0" applyFont="1" applyFill="1" applyBorder="1" applyAlignment="1">
      <alignment horizontal="center" vertical="center"/>
    </xf>
    <xf numFmtId="0" fontId="34" fillId="10" borderId="120" xfId="0" applyFont="1" applyFill="1" applyBorder="1" applyAlignment="1">
      <alignment horizontal="center" vertical="center"/>
    </xf>
    <xf numFmtId="0" fontId="34" fillId="10" borderId="121" xfId="0" applyFont="1" applyFill="1" applyBorder="1" applyAlignment="1">
      <alignment horizontal="center" vertical="center"/>
    </xf>
    <xf numFmtId="0" fontId="41" fillId="38" borderId="2" xfId="0" applyFont="1" applyFill="1" applyBorder="1" applyAlignment="1">
      <alignment horizontal="center" vertical="center" wrapText="1"/>
    </xf>
    <xf numFmtId="0" fontId="41" fillId="10" borderId="16" xfId="0" applyFont="1" applyFill="1" applyBorder="1" applyAlignment="1">
      <alignment horizontal="center" vertical="center"/>
    </xf>
    <xf numFmtId="0" fontId="41" fillId="10" borderId="120" xfId="0" applyFont="1" applyFill="1" applyBorder="1" applyAlignment="1">
      <alignment horizontal="center" vertical="center"/>
    </xf>
    <xf numFmtId="0" fontId="41" fillId="10" borderId="121" xfId="0" applyFont="1" applyFill="1" applyBorder="1" applyAlignment="1">
      <alignment horizontal="center" vertical="center"/>
    </xf>
    <xf numFmtId="170" fontId="169" fillId="14" borderId="2" xfId="24" applyFont="1" applyFill="1" applyBorder="1" applyAlignment="1">
      <alignment horizontal="left" vertical="center" wrapText="1"/>
    </xf>
    <xf numFmtId="0" fontId="21" fillId="5" borderId="2" xfId="0" applyFont="1" applyFill="1" applyBorder="1" applyAlignment="1">
      <alignment horizontal="center" vertical="center" textRotation="90" wrapText="1"/>
    </xf>
    <xf numFmtId="170" fontId="30" fillId="20" borderId="16" xfId="24" applyFont="1" applyFill="1" applyBorder="1" applyAlignment="1">
      <alignment horizontal="center" vertical="center" wrapText="1"/>
    </xf>
    <xf numFmtId="170" fontId="30" fillId="20" borderId="120" xfId="24" applyFont="1" applyFill="1" applyBorder="1" applyAlignment="1">
      <alignment horizontal="center" vertical="center" wrapText="1"/>
    </xf>
    <xf numFmtId="170" fontId="30" fillId="20" borderId="121" xfId="24" applyFont="1" applyFill="1" applyBorder="1" applyAlignment="1">
      <alignment horizontal="center" vertical="center" wrapText="1"/>
    </xf>
    <xf numFmtId="170" fontId="44" fillId="5" borderId="2" xfId="24" applyFont="1" applyFill="1" applyBorder="1" applyAlignment="1">
      <alignment horizontal="left" vertical="center" wrapText="1"/>
    </xf>
    <xf numFmtId="0" fontId="11" fillId="10" borderId="2" xfId="0" applyFont="1" applyFill="1" applyBorder="1" applyAlignment="1">
      <alignment horizontal="center" vertical="center" wrapText="1"/>
    </xf>
    <xf numFmtId="0" fontId="149" fillId="10" borderId="14" xfId="0" applyFont="1" applyFill="1" applyBorder="1" applyAlignment="1" applyProtection="1">
      <alignment horizontal="center" vertical="center" wrapText="1"/>
      <protection locked="0"/>
    </xf>
    <xf numFmtId="0" fontId="11" fillId="5" borderId="1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center" vertical="center" wrapText="1"/>
      <protection locked="0"/>
    </xf>
    <xf numFmtId="0" fontId="11" fillId="18" borderId="14" xfId="0" applyFont="1" applyFill="1" applyBorder="1" applyAlignment="1">
      <alignment horizontal="center" vertical="center" wrapText="1"/>
    </xf>
    <xf numFmtId="0" fontId="11" fillId="18" borderId="2" xfId="0" applyFont="1" applyFill="1" applyBorder="1" applyAlignment="1">
      <alignment horizontal="center" vertical="center" wrapText="1"/>
    </xf>
    <xf numFmtId="0" fontId="11" fillId="5" borderId="2" xfId="0" applyFont="1" applyFill="1" applyBorder="1" applyAlignment="1">
      <alignment horizontal="center" vertical="center" textRotation="90" wrapText="1"/>
    </xf>
    <xf numFmtId="0" fontId="11" fillId="10" borderId="2" xfId="0" applyFont="1" applyFill="1" applyBorder="1" applyAlignment="1">
      <alignment horizontal="center" vertical="center" textRotation="90" wrapText="1"/>
    </xf>
    <xf numFmtId="0" fontId="11" fillId="14" borderId="2" xfId="0" applyFont="1" applyFill="1" applyBorder="1" applyAlignment="1">
      <alignment horizontal="center" vertical="center" textRotation="90" wrapText="1"/>
    </xf>
    <xf numFmtId="0" fontId="4" fillId="3" borderId="0" xfId="0" applyFont="1" applyFill="1" applyAlignment="1" applyProtection="1">
      <alignment horizontal="center" vertical="center" wrapText="1"/>
      <protection locked="0"/>
    </xf>
    <xf numFmtId="0" fontId="17" fillId="10" borderId="2" xfId="0" applyFont="1" applyFill="1" applyBorder="1" applyAlignment="1">
      <alignment horizontal="center" vertical="center" wrapText="1"/>
    </xf>
    <xf numFmtId="0" fontId="16" fillId="11" borderId="6" xfId="0" applyFont="1" applyFill="1" applyBorder="1" applyAlignment="1">
      <alignment horizontal="center" vertical="center" wrapText="1"/>
    </xf>
    <xf numFmtId="0" fontId="16" fillId="10" borderId="0" xfId="0" applyFont="1" applyFill="1" applyAlignment="1">
      <alignment horizontal="center" vertical="center" wrapText="1"/>
    </xf>
    <xf numFmtId="0" fontId="15" fillId="12" borderId="26" xfId="0" applyFont="1" applyFill="1" applyBorder="1" applyAlignment="1">
      <alignment vertical="center" wrapText="1"/>
    </xf>
    <xf numFmtId="0" fontId="15" fillId="12" borderId="25" xfId="0" applyFont="1" applyFill="1" applyBorder="1" applyAlignment="1">
      <alignment vertical="center" wrapText="1"/>
    </xf>
    <xf numFmtId="0" fontId="15" fillId="12" borderId="28" xfId="0" applyFont="1" applyFill="1" applyBorder="1" applyAlignment="1">
      <alignment vertical="center" wrapText="1"/>
    </xf>
    <xf numFmtId="0" fontId="15" fillId="12" borderId="29" xfId="0" applyFont="1" applyFill="1" applyBorder="1" applyAlignment="1">
      <alignment vertical="center" wrapText="1"/>
    </xf>
    <xf numFmtId="0" fontId="15" fillId="12" borderId="6" xfId="0" applyFont="1" applyFill="1" applyBorder="1" applyAlignment="1">
      <alignment vertical="center" wrapText="1"/>
    </xf>
    <xf numFmtId="0" fontId="15" fillId="12" borderId="12" xfId="0" applyFont="1" applyFill="1" applyBorder="1" applyAlignment="1">
      <alignment vertical="center" wrapText="1"/>
    </xf>
    <xf numFmtId="0" fontId="15" fillId="9" borderId="0" xfId="0" applyFont="1" applyFill="1" applyAlignment="1">
      <alignment horizontal="center" vertical="center" wrapText="1"/>
    </xf>
    <xf numFmtId="0" fontId="10" fillId="0" borderId="16" xfId="0" applyFont="1" applyBorder="1" applyAlignment="1">
      <alignment horizontal="center"/>
    </xf>
    <xf numFmtId="0" fontId="10" fillId="0" borderId="120" xfId="0" applyFont="1" applyBorder="1" applyAlignment="1">
      <alignment horizontal="center"/>
    </xf>
    <xf numFmtId="0" fontId="10" fillId="0" borderId="121" xfId="0" applyFont="1" applyBorder="1" applyAlignment="1">
      <alignment horizontal="center"/>
    </xf>
    <xf numFmtId="0" fontId="10" fillId="0" borderId="6" xfId="0" applyFont="1" applyBorder="1" applyAlignment="1">
      <alignment horizontal="center"/>
    </xf>
    <xf numFmtId="0" fontId="10" fillId="0" borderId="25" xfId="0" applyFont="1" applyBorder="1" applyAlignment="1">
      <alignment horizontal="center"/>
    </xf>
    <xf numFmtId="0" fontId="10" fillId="0" borderId="0" xfId="0" applyFont="1" applyAlignment="1">
      <alignment horizontal="center"/>
    </xf>
    <xf numFmtId="0" fontId="10" fillId="0" borderId="27" xfId="0" applyFont="1" applyBorder="1" applyAlignment="1">
      <alignment horizontal="center"/>
    </xf>
    <xf numFmtId="0" fontId="10" fillId="0" borderId="17" xfId="0" applyFont="1" applyBorder="1" applyAlignment="1">
      <alignment horizontal="center"/>
    </xf>
    <xf numFmtId="0" fontId="10" fillId="0" borderId="30" xfId="0" applyFont="1" applyBorder="1" applyAlignment="1">
      <alignment horizontal="center"/>
    </xf>
    <xf numFmtId="0" fontId="10" fillId="0" borderId="122" xfId="0" applyFont="1" applyBorder="1" applyAlignment="1">
      <alignment horizontal="center"/>
    </xf>
    <xf numFmtId="0" fontId="10" fillId="0" borderId="22" xfId="0" applyFont="1" applyBorder="1" applyAlignment="1">
      <alignment horizontal="center"/>
    </xf>
    <xf numFmtId="0" fontId="10" fillId="0" borderId="14" xfId="0" applyFont="1" applyBorder="1" applyAlignment="1">
      <alignment horizontal="center"/>
    </xf>
    <xf numFmtId="0" fontId="10" fillId="0" borderId="26" xfId="0" applyFont="1" applyBorder="1" applyAlignment="1">
      <alignment horizontal="center"/>
    </xf>
    <xf numFmtId="0" fontId="10" fillId="0" borderId="28" xfId="0" applyFont="1" applyBorder="1" applyAlignment="1">
      <alignment horizontal="center"/>
    </xf>
    <xf numFmtId="0" fontId="10" fillId="0" borderId="29" xfId="0" applyFont="1" applyBorder="1" applyAlignment="1">
      <alignment horizontal="center"/>
    </xf>
    <xf numFmtId="0" fontId="10" fillId="0" borderId="12" xfId="0" applyFont="1" applyBorder="1" applyAlignment="1">
      <alignment horizontal="center"/>
    </xf>
    <xf numFmtId="0" fontId="8" fillId="5" borderId="16" xfId="0" applyFont="1" applyFill="1" applyBorder="1" applyAlignment="1">
      <alignment horizontal="center" vertical="center" wrapText="1"/>
    </xf>
    <xf numFmtId="0" fontId="8" fillId="5" borderId="121" xfId="0" applyFont="1" applyFill="1" applyBorder="1" applyAlignment="1">
      <alignment horizontal="center" vertical="center" wrapText="1"/>
    </xf>
    <xf numFmtId="0" fontId="15" fillId="9" borderId="121"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6" fillId="11" borderId="2" xfId="0" applyFont="1" applyFill="1" applyBorder="1" applyAlignment="1">
      <alignment horizontal="center" vertical="center" wrapText="1"/>
    </xf>
    <xf numFmtId="0" fontId="15" fillId="13" borderId="2" xfId="0" applyFont="1" applyFill="1" applyBorder="1" applyAlignment="1">
      <alignment horizontal="center" vertical="center" wrapText="1"/>
    </xf>
    <xf numFmtId="0" fontId="15" fillId="5" borderId="16" xfId="0" applyFont="1" applyFill="1" applyBorder="1" applyAlignment="1">
      <alignment horizontal="left" vertical="center" wrapText="1"/>
    </xf>
    <xf numFmtId="0" fontId="15" fillId="5" borderId="120" xfId="0" applyFont="1" applyFill="1" applyBorder="1" applyAlignment="1">
      <alignment horizontal="left" vertical="center" wrapText="1"/>
    </xf>
    <xf numFmtId="0" fontId="15" fillId="5" borderId="121" xfId="0" applyFont="1" applyFill="1" applyBorder="1" applyAlignment="1">
      <alignment horizontal="left" vertical="center" wrapText="1"/>
    </xf>
    <xf numFmtId="0" fontId="20" fillId="14" borderId="26" xfId="0" applyFont="1" applyFill="1" applyBorder="1" applyAlignment="1">
      <alignment horizontal="left" vertical="center" wrapText="1"/>
    </xf>
    <xf numFmtId="0" fontId="20" fillId="14" borderId="25" xfId="0" applyFont="1" applyFill="1" applyBorder="1" applyAlignment="1">
      <alignment horizontal="left" vertical="center" wrapText="1"/>
    </xf>
    <xf numFmtId="0" fontId="43" fillId="0" borderId="0" xfId="8" applyFont="1" applyAlignment="1">
      <alignment wrapText="1"/>
    </xf>
    <xf numFmtId="0" fontId="25" fillId="0" borderId="33" xfId="2" applyFont="1" applyBorder="1" applyAlignment="1">
      <alignment horizontal="center" vertical="center" wrapText="1"/>
    </xf>
    <xf numFmtId="0" fontId="25" fillId="0" borderId="37" xfId="2" applyFont="1" applyBorder="1" applyAlignment="1">
      <alignment horizontal="center" vertical="center" wrapText="1"/>
    </xf>
    <xf numFmtId="3" fontId="21" fillId="17" borderId="10" xfId="21" applyNumberFormat="1" applyFont="1" applyFill="1" applyBorder="1" applyAlignment="1">
      <alignment horizontal="center" vertical="center" wrapText="1"/>
    </xf>
    <xf numFmtId="3" fontId="21" fillId="17" borderId="11" xfId="21" applyNumberFormat="1" applyFont="1" applyFill="1" applyBorder="1" applyAlignment="1">
      <alignment horizontal="center" vertical="center" wrapText="1"/>
    </xf>
    <xf numFmtId="3" fontId="21" fillId="17" borderId="3" xfId="21" applyNumberFormat="1" applyFont="1" applyFill="1" applyBorder="1" applyAlignment="1">
      <alignment horizontal="center" vertical="center" wrapText="1"/>
    </xf>
    <xf numFmtId="3" fontId="21" fillId="17" borderId="5" xfId="21" applyNumberFormat="1" applyFont="1" applyFill="1" applyBorder="1" applyAlignment="1">
      <alignment horizontal="center" vertical="center" wrapText="1"/>
    </xf>
    <xf numFmtId="0" fontId="21" fillId="9" borderId="3" xfId="2" applyFont="1" applyFill="1" applyBorder="1" applyAlignment="1">
      <alignment horizontal="left" vertical="center" wrapText="1"/>
    </xf>
    <xf numFmtId="0" fontId="21" fillId="9" borderId="5" xfId="2" applyFont="1" applyFill="1" applyBorder="1" applyAlignment="1">
      <alignment horizontal="left" vertical="center" wrapText="1"/>
    </xf>
    <xf numFmtId="0" fontId="21" fillId="5" borderId="32" xfId="2" applyFont="1" applyFill="1" applyBorder="1" applyAlignment="1">
      <alignment horizontal="left" vertical="center" wrapText="1"/>
    </xf>
    <xf numFmtId="0" fontId="31" fillId="18" borderId="17" xfId="2" applyFont="1" applyFill="1" applyBorder="1" applyAlignment="1">
      <alignment vertical="center" wrapText="1"/>
    </xf>
    <xf numFmtId="0" fontId="31" fillId="18" borderId="18" xfId="2" applyFont="1" applyFill="1" applyBorder="1" applyAlignment="1">
      <alignment vertical="center" wrapText="1"/>
    </xf>
    <xf numFmtId="0" fontId="21" fillId="5" borderId="3" xfId="2" applyFont="1" applyFill="1" applyBorder="1" applyAlignment="1">
      <alignment horizontal="left" vertical="center" wrapText="1"/>
    </xf>
    <xf numFmtId="0" fontId="21" fillId="5" borderId="4" xfId="2" applyFont="1" applyFill="1" applyBorder="1" applyAlignment="1">
      <alignment horizontal="left" vertical="center" wrapText="1"/>
    </xf>
    <xf numFmtId="0" fontId="21" fillId="5" borderId="5" xfId="2" applyFont="1" applyFill="1" applyBorder="1" applyAlignment="1">
      <alignment horizontal="left" vertical="center" wrapText="1"/>
    </xf>
    <xf numFmtId="0" fontId="21" fillId="9" borderId="4" xfId="2" applyFont="1" applyFill="1" applyBorder="1" applyAlignment="1">
      <alignment horizontal="left" vertical="center" wrapText="1"/>
    </xf>
    <xf numFmtId="0" fontId="29" fillId="5" borderId="0" xfId="2" applyFont="1" applyFill="1" applyAlignment="1">
      <alignment horizontal="center" vertical="center"/>
    </xf>
    <xf numFmtId="0" fontId="15" fillId="10" borderId="21" xfId="21" applyFont="1" applyFill="1" applyBorder="1" applyAlignment="1">
      <alignment vertical="top" wrapText="1"/>
    </xf>
    <xf numFmtId="0" fontId="15" fillId="10" borderId="0" xfId="21" applyFont="1" applyFill="1" applyAlignment="1">
      <alignment vertical="top" wrapText="1"/>
    </xf>
    <xf numFmtId="0" fontId="25" fillId="5" borderId="0" xfId="2" applyFont="1" applyFill="1" applyAlignment="1">
      <alignment horizontal="left" vertical="center" wrapText="1"/>
    </xf>
    <xf numFmtId="3" fontId="11" fillId="0" borderId="0" xfId="21" applyNumberFormat="1" applyFont="1" applyAlignment="1">
      <alignment horizontal="right" vertical="center" wrapText="1"/>
    </xf>
    <xf numFmtId="14" fontId="21" fillId="0" borderId="16" xfId="21" applyNumberFormat="1" applyFont="1" applyBorder="1" applyAlignment="1" applyProtection="1">
      <alignment horizontal="center" vertical="center" wrapText="1"/>
      <protection locked="0"/>
    </xf>
    <xf numFmtId="14" fontId="21" fillId="0" borderId="120" xfId="21" applyNumberFormat="1" applyFont="1" applyBorder="1" applyAlignment="1" applyProtection="1">
      <alignment horizontal="center" vertical="center" wrapText="1"/>
      <protection locked="0"/>
    </xf>
    <xf numFmtId="14" fontId="21" fillId="0" borderId="121" xfId="21" applyNumberFormat="1" applyFont="1" applyBorder="1" applyAlignment="1" applyProtection="1">
      <alignment horizontal="center" vertical="center" wrapText="1"/>
      <protection locked="0"/>
    </xf>
    <xf numFmtId="0" fontId="28" fillId="5" borderId="0" xfId="2" applyFont="1" applyFill="1" applyAlignment="1">
      <alignment horizontal="center" vertical="center"/>
    </xf>
    <xf numFmtId="4" fontId="10" fillId="5" borderId="16" xfId="10" applyNumberFormat="1" applyFont="1" applyFill="1" applyBorder="1" applyAlignment="1" applyProtection="1">
      <alignment horizontal="center" vertical="center"/>
      <protection locked="0"/>
    </xf>
    <xf numFmtId="4" fontId="10" fillId="5" borderId="121" xfId="10" applyNumberFormat="1" applyFont="1" applyFill="1" applyBorder="1" applyAlignment="1" applyProtection="1">
      <alignment horizontal="center" vertical="center"/>
      <protection locked="0"/>
    </xf>
    <xf numFmtId="4" fontId="10" fillId="5" borderId="43" xfId="10" applyNumberFormat="1" applyFont="1" applyFill="1" applyBorder="1" applyAlignment="1" applyProtection="1">
      <alignment horizontal="center" vertical="center"/>
      <protection locked="0"/>
    </xf>
    <xf numFmtId="4" fontId="10" fillId="5" borderId="139" xfId="10" applyNumberFormat="1" applyFont="1" applyFill="1" applyBorder="1" applyAlignment="1" applyProtection="1">
      <alignment horizontal="center" vertical="center"/>
      <protection locked="0"/>
    </xf>
    <xf numFmtId="0" fontId="25" fillId="0" borderId="33" xfId="8" applyFont="1" applyBorder="1" applyAlignment="1">
      <alignment horizontal="center" vertical="center" wrapText="1"/>
    </xf>
    <xf numFmtId="0" fontId="25" fillId="0" borderId="37" xfId="8" applyFont="1" applyBorder="1" applyAlignment="1">
      <alignment horizontal="center" vertical="center" wrapText="1"/>
    </xf>
    <xf numFmtId="0" fontId="101" fillId="17" borderId="71" xfId="0" applyFont="1" applyFill="1" applyBorder="1" applyAlignment="1">
      <alignment horizontal="center" vertical="center" wrapText="1"/>
    </xf>
    <xf numFmtId="0" fontId="101" fillId="17" borderId="17" xfId="0" applyFont="1" applyFill="1" applyBorder="1" applyAlignment="1">
      <alignment horizontal="center" vertical="center" wrapText="1"/>
    </xf>
    <xf numFmtId="0" fontId="101" fillId="17" borderId="18" xfId="0" applyFont="1" applyFill="1" applyBorder="1" applyAlignment="1">
      <alignment horizontal="center" vertical="center" wrapText="1"/>
    </xf>
    <xf numFmtId="0" fontId="101" fillId="17" borderId="72" xfId="0" applyFont="1" applyFill="1" applyBorder="1" applyAlignment="1">
      <alignment horizontal="center" vertical="center" wrapText="1"/>
    </xf>
    <xf numFmtId="0" fontId="101" fillId="17" borderId="32" xfId="0" applyFont="1" applyFill="1" applyBorder="1" applyAlignment="1">
      <alignment horizontal="center" vertical="center" wrapText="1"/>
    </xf>
    <xf numFmtId="0" fontId="101" fillId="17" borderId="73" xfId="0" applyFont="1" applyFill="1" applyBorder="1" applyAlignment="1">
      <alignment horizontal="center" vertical="center" wrapText="1"/>
    </xf>
    <xf numFmtId="0" fontId="173" fillId="20" borderId="68" xfId="10" applyFont="1" applyFill="1" applyBorder="1" applyAlignment="1">
      <alignment horizontal="center" vertical="center" wrapText="1"/>
    </xf>
    <xf numFmtId="0" fontId="173" fillId="20" borderId="31" xfId="10" applyFont="1" applyFill="1" applyBorder="1" applyAlignment="1">
      <alignment horizontal="center" vertical="center" wrapText="1"/>
    </xf>
    <xf numFmtId="0" fontId="100" fillId="19" borderId="54" xfId="10" applyFont="1" applyFill="1" applyBorder="1" applyAlignment="1">
      <alignment horizontal="center" vertical="center"/>
    </xf>
    <xf numFmtId="0" fontId="100" fillId="19" borderId="55" xfId="10" applyFont="1" applyFill="1" applyBorder="1" applyAlignment="1">
      <alignment horizontal="center" vertical="center"/>
    </xf>
    <xf numFmtId="3" fontId="42" fillId="24" borderId="60" xfId="10" applyNumberFormat="1" applyFont="1" applyFill="1" applyBorder="1" applyAlignment="1">
      <alignment horizontal="center" vertical="center" textRotation="90" wrapText="1"/>
    </xf>
    <xf numFmtId="3" fontId="42" fillId="24" borderId="65" xfId="10" applyNumberFormat="1" applyFont="1" applyFill="1" applyBorder="1" applyAlignment="1">
      <alignment horizontal="center" vertical="center" textRotation="90" wrapText="1"/>
    </xf>
    <xf numFmtId="3" fontId="42" fillId="24" borderId="70" xfId="10" applyNumberFormat="1" applyFont="1" applyFill="1" applyBorder="1" applyAlignment="1">
      <alignment horizontal="center" vertical="center" textRotation="90" wrapText="1"/>
    </xf>
    <xf numFmtId="0" fontId="56" fillId="14" borderId="61" xfId="10" applyFont="1" applyFill="1" applyBorder="1" applyAlignment="1">
      <alignment horizontal="left" vertical="center" wrapText="1"/>
    </xf>
    <xf numFmtId="0" fontId="56" fillId="14" borderId="62" xfId="10" applyFont="1" applyFill="1" applyBorder="1" applyAlignment="1">
      <alignment horizontal="left" vertical="center" wrapText="1"/>
    </xf>
    <xf numFmtId="0" fontId="56" fillId="14" borderId="57" xfId="10" applyFont="1" applyFill="1" applyBorder="1" applyAlignment="1">
      <alignment horizontal="left" vertical="center" wrapText="1"/>
    </xf>
    <xf numFmtId="0" fontId="56" fillId="14" borderId="66" xfId="10" applyFont="1" applyFill="1" applyBorder="1" applyAlignment="1">
      <alignment horizontal="left" vertical="center" wrapText="1"/>
    </xf>
    <xf numFmtId="0" fontId="56" fillId="17" borderId="63" xfId="10" applyFont="1" applyFill="1" applyBorder="1" applyAlignment="1">
      <alignment horizontal="center" vertical="center" wrapText="1"/>
    </xf>
    <xf numFmtId="0" fontId="56" fillId="17" borderId="64" xfId="10" applyFont="1" applyFill="1" applyBorder="1" applyAlignment="1">
      <alignment horizontal="center" vertical="center" wrapText="1"/>
    </xf>
    <xf numFmtId="0" fontId="56" fillId="17" borderId="67" xfId="10" applyFont="1" applyFill="1" applyBorder="1" applyAlignment="1">
      <alignment horizontal="center" vertical="center" wrapText="1"/>
    </xf>
    <xf numFmtId="0" fontId="56" fillId="17" borderId="58" xfId="10" applyFont="1" applyFill="1" applyBorder="1" applyAlignment="1">
      <alignment horizontal="center" vertical="center" wrapText="1"/>
    </xf>
    <xf numFmtId="3" fontId="59" fillId="25" borderId="60" xfId="10" applyNumberFormat="1" applyFont="1" applyFill="1" applyBorder="1" applyAlignment="1">
      <alignment horizontal="center" vertical="center" textRotation="90" wrapText="1"/>
    </xf>
    <xf numFmtId="3" fontId="59" fillId="25" borderId="65" xfId="10" applyNumberFormat="1" applyFont="1" applyFill="1" applyBorder="1" applyAlignment="1">
      <alignment horizontal="center" vertical="center" textRotation="90" wrapText="1"/>
    </xf>
    <xf numFmtId="3" fontId="59" fillId="25" borderId="70" xfId="10" applyNumberFormat="1" applyFont="1" applyFill="1" applyBorder="1" applyAlignment="1">
      <alignment horizontal="center" vertical="center" textRotation="90" wrapText="1"/>
    </xf>
    <xf numFmtId="0" fontId="60" fillId="12" borderId="64" xfId="10" applyFont="1" applyFill="1" applyBorder="1" applyAlignment="1">
      <alignment horizontal="center" vertical="center" wrapText="1"/>
    </xf>
    <xf numFmtId="0" fontId="60" fillId="12" borderId="58" xfId="10" applyFont="1" applyFill="1" applyBorder="1" applyAlignment="1">
      <alignment horizontal="center" vertical="center" wrapText="1"/>
    </xf>
    <xf numFmtId="3" fontId="42" fillId="26" borderId="60" xfId="10" applyNumberFormat="1" applyFont="1" applyFill="1" applyBorder="1" applyAlignment="1">
      <alignment horizontal="center" vertical="center" textRotation="90" wrapText="1"/>
    </xf>
    <xf numFmtId="3" fontId="42" fillId="26" borderId="65" xfId="10" applyNumberFormat="1" applyFont="1" applyFill="1" applyBorder="1" applyAlignment="1">
      <alignment horizontal="center" vertical="center" textRotation="90" wrapText="1"/>
    </xf>
    <xf numFmtId="3" fontId="42" fillId="26" borderId="70" xfId="10" applyNumberFormat="1" applyFont="1" applyFill="1" applyBorder="1" applyAlignment="1">
      <alignment horizontal="center" vertical="center" textRotation="90" wrapText="1"/>
    </xf>
    <xf numFmtId="0" fontId="61" fillId="20" borderId="64" xfId="10" applyFont="1" applyFill="1" applyBorder="1" applyAlignment="1">
      <alignment horizontal="center" vertical="center" wrapText="1"/>
    </xf>
    <xf numFmtId="0" fontId="61" fillId="20" borderId="0" xfId="10" applyFont="1" applyFill="1" applyAlignment="1">
      <alignment horizontal="center" vertical="center" wrapText="1"/>
    </xf>
    <xf numFmtId="3" fontId="42" fillId="27" borderId="61" xfId="10" applyNumberFormat="1" applyFont="1" applyFill="1" applyBorder="1" applyAlignment="1">
      <alignment horizontal="center" vertical="center" textRotation="90" wrapText="1"/>
    </xf>
    <xf numFmtId="3" fontId="42" fillId="27" borderId="68" xfId="10" applyNumberFormat="1" applyFont="1" applyFill="1" applyBorder="1" applyAlignment="1">
      <alignment horizontal="center" vertical="center" textRotation="90" wrapText="1"/>
    </xf>
    <xf numFmtId="3" fontId="42" fillId="27" borderId="57" xfId="10" applyNumberFormat="1" applyFont="1" applyFill="1" applyBorder="1" applyAlignment="1">
      <alignment horizontal="center" vertical="center" textRotation="90" wrapText="1"/>
    </xf>
    <xf numFmtId="167" fontId="62" fillId="18" borderId="54" xfId="10" applyNumberFormat="1" applyFont="1" applyFill="1" applyBorder="1" applyAlignment="1">
      <alignment horizontal="center" vertical="center" wrapText="1"/>
    </xf>
    <xf numFmtId="167" fontId="62" fillId="18" borderId="55" xfId="10" applyNumberFormat="1" applyFont="1" applyFill="1" applyBorder="1" applyAlignment="1">
      <alignment horizontal="center" vertical="center" wrapText="1"/>
    </xf>
    <xf numFmtId="167" fontId="62" fillId="15" borderId="58" xfId="10" applyNumberFormat="1" applyFont="1" applyFill="1" applyBorder="1" applyAlignment="1">
      <alignment horizontal="center" vertical="center" wrapText="1"/>
    </xf>
    <xf numFmtId="167" fontId="62" fillId="12" borderId="64" xfId="10" applyNumberFormat="1" applyFont="1" applyFill="1" applyBorder="1" applyAlignment="1">
      <alignment horizontal="center" vertical="center" wrapText="1"/>
    </xf>
    <xf numFmtId="167" fontId="62" fillId="12" borderId="62" xfId="10" applyNumberFormat="1" applyFont="1" applyFill="1" applyBorder="1" applyAlignment="1">
      <alignment horizontal="center" vertical="center" wrapText="1"/>
    </xf>
    <xf numFmtId="167" fontId="62" fillId="20" borderId="4" xfId="10" applyNumberFormat="1" applyFont="1" applyFill="1" applyBorder="1" applyAlignment="1">
      <alignment horizontal="center" vertical="center" wrapText="1"/>
    </xf>
    <xf numFmtId="0" fontId="11" fillId="20" borderId="57" xfId="10" applyFont="1" applyFill="1" applyBorder="1" applyAlignment="1">
      <alignment horizontal="center" wrapText="1"/>
    </xf>
    <xf numFmtId="0" fontId="11" fillId="20" borderId="58" xfId="10" applyFont="1" applyFill="1" applyBorder="1" applyAlignment="1">
      <alignment horizontal="center" wrapText="1"/>
    </xf>
    <xf numFmtId="0" fontId="15" fillId="10" borderId="21" xfId="10" applyFont="1" applyFill="1" applyBorder="1" applyAlignment="1">
      <alignment vertical="top" wrapText="1"/>
    </xf>
    <xf numFmtId="0" fontId="15" fillId="10" borderId="0" xfId="10" applyFont="1" applyFill="1" applyAlignment="1">
      <alignment vertical="top" wrapText="1"/>
    </xf>
    <xf numFmtId="3" fontId="11" fillId="0" borderId="0" xfId="10" applyNumberFormat="1" applyFont="1" applyAlignment="1">
      <alignment horizontal="center" vertical="center" wrapText="1"/>
    </xf>
    <xf numFmtId="0" fontId="14" fillId="0" borderId="115" xfId="10" applyFont="1" applyBorder="1" applyAlignment="1" applyProtection="1">
      <alignment horizontal="center" vertical="center"/>
      <protection locked="0"/>
    </xf>
    <xf numFmtId="0" fontId="14" fillId="0" borderId="138" xfId="10" applyFont="1" applyBorder="1" applyAlignment="1" applyProtection="1">
      <alignment horizontal="center" vertical="center"/>
      <protection locked="0"/>
    </xf>
    <xf numFmtId="0" fontId="14" fillId="0" borderId="52" xfId="10" applyFont="1" applyBorder="1" applyAlignment="1" applyProtection="1">
      <alignment horizontal="center" vertical="center"/>
      <protection locked="0"/>
    </xf>
    <xf numFmtId="0" fontId="50" fillId="10" borderId="54" xfId="10" applyFont="1" applyFill="1" applyBorder="1" applyAlignment="1">
      <alignment horizontal="left" vertical="center" wrapText="1"/>
    </xf>
    <xf numFmtId="0" fontId="50" fillId="10" borderId="55" xfId="10" applyFont="1" applyFill="1" applyBorder="1" applyAlignment="1">
      <alignment horizontal="left" vertical="center" wrapText="1"/>
    </xf>
    <xf numFmtId="0" fontId="50" fillId="10" borderId="56" xfId="10" applyFont="1" applyFill="1" applyBorder="1" applyAlignment="1">
      <alignment horizontal="left" vertical="center" wrapText="1"/>
    </xf>
    <xf numFmtId="0" fontId="51" fillId="12" borderId="54" xfId="10" applyFont="1" applyFill="1" applyBorder="1" applyAlignment="1">
      <alignment horizontal="center" vertical="center" wrapText="1"/>
    </xf>
    <xf numFmtId="0" fontId="51" fillId="12" borderId="55" xfId="10" applyFont="1" applyFill="1" applyBorder="1" applyAlignment="1">
      <alignment horizontal="center" vertical="center" wrapText="1"/>
    </xf>
    <xf numFmtId="0" fontId="51" fillId="12" borderId="56" xfId="10" applyFont="1" applyFill="1" applyBorder="1" applyAlignment="1">
      <alignment horizontal="center" vertical="center" wrapText="1"/>
    </xf>
    <xf numFmtId="3" fontId="21" fillId="17" borderId="10" xfId="10" applyNumberFormat="1" applyFont="1" applyFill="1" applyBorder="1" applyAlignment="1">
      <alignment horizontal="center" vertical="center" wrapText="1"/>
    </xf>
    <xf numFmtId="3" fontId="21" fillId="17" borderId="11" xfId="10" applyNumberFormat="1" applyFont="1" applyFill="1" applyBorder="1" applyAlignment="1">
      <alignment horizontal="center" vertical="center" wrapText="1"/>
    </xf>
    <xf numFmtId="167" fontId="21" fillId="20" borderId="7" xfId="22" applyNumberFormat="1" applyFont="1" applyFill="1" applyBorder="1" applyAlignment="1" applyProtection="1">
      <alignment horizontal="left" wrapText="1"/>
    </xf>
    <xf numFmtId="167" fontId="21" fillId="20" borderId="9" xfId="22" applyNumberFormat="1" applyFont="1" applyFill="1" applyBorder="1" applyAlignment="1" applyProtection="1">
      <alignment horizontal="left" wrapText="1"/>
    </xf>
    <xf numFmtId="3" fontId="21" fillId="17" borderId="3" xfId="10" applyNumberFormat="1" applyFont="1" applyFill="1" applyBorder="1" applyAlignment="1">
      <alignment horizontal="center" vertical="center" wrapText="1"/>
    </xf>
    <xf numFmtId="3" fontId="21" fillId="17" borderId="5" xfId="10" applyNumberFormat="1" applyFont="1" applyFill="1" applyBorder="1" applyAlignment="1">
      <alignment horizontal="center" vertical="center" wrapText="1"/>
    </xf>
    <xf numFmtId="4" fontId="10" fillId="19" borderId="71" xfId="10" applyNumberFormat="1" applyFont="1" applyFill="1" applyBorder="1" applyAlignment="1">
      <alignment horizontal="center" vertical="center"/>
    </xf>
    <xf numFmtId="4" fontId="10" fillId="19" borderId="18" xfId="10" applyNumberFormat="1" applyFont="1" applyFill="1" applyBorder="1" applyAlignment="1">
      <alignment horizontal="center" vertical="center"/>
    </xf>
    <xf numFmtId="0" fontId="37" fillId="21" borderId="0" xfId="2" applyFont="1" applyFill="1" applyAlignment="1">
      <alignment horizontal="left" wrapText="1"/>
    </xf>
    <xf numFmtId="0" fontId="37" fillId="21" borderId="102" xfId="2" applyFont="1" applyFill="1" applyBorder="1" applyAlignment="1">
      <alignment horizontal="left" wrapText="1"/>
    </xf>
    <xf numFmtId="0" fontId="11" fillId="5" borderId="0" xfId="2" applyFont="1" applyFill="1" applyAlignment="1">
      <alignment vertical="center" wrapText="1"/>
    </xf>
    <xf numFmtId="0" fontId="118" fillId="5" borderId="0" xfId="2" applyFont="1" applyFill="1" applyAlignment="1">
      <alignment vertical="center" wrapText="1"/>
    </xf>
    <xf numFmtId="0" fontId="121" fillId="5" borderId="0" xfId="2" applyFont="1" applyFill="1" applyAlignment="1">
      <alignment vertical="center" wrapText="1"/>
    </xf>
    <xf numFmtId="0" fontId="21" fillId="5" borderId="7" xfId="2" applyFont="1" applyFill="1" applyBorder="1" applyAlignment="1" applyProtection="1">
      <alignment horizontal="center" vertical="center" wrapText="1"/>
      <protection locked="0"/>
    </xf>
    <xf numFmtId="0" fontId="21" fillId="5" borderId="8" xfId="2" applyFont="1" applyFill="1" applyBorder="1" applyAlignment="1" applyProtection="1">
      <alignment horizontal="center" vertical="center" wrapText="1"/>
      <protection locked="0"/>
    </xf>
    <xf numFmtId="0" fontId="21" fillId="5" borderId="9" xfId="2" applyFont="1" applyFill="1" applyBorder="1" applyAlignment="1" applyProtection="1">
      <alignment horizontal="center" vertical="center" wrapText="1"/>
      <protection locked="0"/>
    </xf>
    <xf numFmtId="0" fontId="21" fillId="5" borderId="21" xfId="2" applyFont="1" applyFill="1" applyBorder="1" applyAlignment="1" applyProtection="1">
      <alignment horizontal="center" vertical="center" wrapText="1"/>
      <protection locked="0"/>
    </xf>
    <xf numFmtId="0" fontId="21" fillId="5" borderId="0" xfId="2" applyFont="1" applyFill="1" applyAlignment="1" applyProtection="1">
      <alignment horizontal="center" vertical="center" wrapText="1"/>
      <protection locked="0"/>
    </xf>
    <xf numFmtId="0" fontId="21" fillId="5" borderId="31" xfId="2" applyFont="1" applyFill="1" applyBorder="1" applyAlignment="1" applyProtection="1">
      <alignment horizontal="center" vertical="center" wrapText="1"/>
      <protection locked="0"/>
    </xf>
    <xf numFmtId="0" fontId="21" fillId="5" borderId="71" xfId="2" applyFont="1" applyFill="1" applyBorder="1" applyAlignment="1" applyProtection="1">
      <alignment horizontal="center" vertical="center" wrapText="1"/>
      <protection locked="0"/>
    </xf>
    <xf numFmtId="0" fontId="21" fillId="5" borderId="17" xfId="2" applyFont="1" applyFill="1" applyBorder="1" applyAlignment="1" applyProtection="1">
      <alignment horizontal="center" vertical="center" wrapText="1"/>
      <protection locked="0"/>
    </xf>
    <xf numFmtId="0" fontId="21" fillId="5" borderId="18" xfId="2" applyFont="1" applyFill="1" applyBorder="1" applyAlignment="1" applyProtection="1">
      <alignment horizontal="center" vertical="center" wrapText="1"/>
      <protection locked="0"/>
    </xf>
    <xf numFmtId="0" fontId="21" fillId="5" borderId="7" xfId="2" applyFont="1" applyFill="1" applyBorder="1" applyAlignment="1" applyProtection="1">
      <alignment vertical="center" wrapText="1"/>
      <protection locked="0"/>
    </xf>
    <xf numFmtId="0" fontId="21" fillId="5" borderId="8" xfId="2" applyFont="1" applyFill="1" applyBorder="1" applyAlignment="1" applyProtection="1">
      <alignment vertical="center" wrapText="1"/>
      <protection locked="0"/>
    </xf>
    <xf numFmtId="0" fontId="21" fillId="5" borderId="9" xfId="2" applyFont="1" applyFill="1" applyBorder="1" applyAlignment="1" applyProtection="1">
      <alignment vertical="center" wrapText="1"/>
      <protection locked="0"/>
    </xf>
    <xf numFmtId="0" fontId="21" fillId="5" borderId="21" xfId="2" applyFont="1" applyFill="1" applyBorder="1" applyAlignment="1" applyProtection="1">
      <alignment vertical="center" wrapText="1"/>
      <protection locked="0"/>
    </xf>
    <xf numFmtId="0" fontId="21" fillId="5" borderId="0" xfId="2" applyFont="1" applyFill="1" applyAlignment="1" applyProtection="1">
      <alignment vertical="center" wrapText="1"/>
      <protection locked="0"/>
    </xf>
    <xf numFmtId="0" fontId="21" fillId="5" borderId="31" xfId="2" applyFont="1" applyFill="1" applyBorder="1" applyAlignment="1" applyProtection="1">
      <alignment vertical="center" wrapText="1"/>
      <protection locked="0"/>
    </xf>
    <xf numFmtId="0" fontId="21" fillId="5" borderId="71" xfId="2" applyFont="1" applyFill="1" applyBorder="1" applyAlignment="1" applyProtection="1">
      <alignment vertical="center" wrapText="1"/>
      <protection locked="0"/>
    </xf>
    <xf numFmtId="0" fontId="21" fillId="5" borderId="17" xfId="2" applyFont="1" applyFill="1" applyBorder="1" applyAlignment="1" applyProtection="1">
      <alignment vertical="center" wrapText="1"/>
      <protection locked="0"/>
    </xf>
    <xf numFmtId="0" fontId="21" fillId="5" borderId="18" xfId="2" applyFont="1" applyFill="1" applyBorder="1" applyAlignment="1" applyProtection="1">
      <alignment vertical="center" wrapText="1"/>
      <protection locked="0"/>
    </xf>
    <xf numFmtId="0" fontId="21" fillId="5" borderId="7" xfId="2" applyFont="1" applyFill="1" applyBorder="1" applyAlignment="1" applyProtection="1">
      <alignment horizontal="left" vertical="center" wrapText="1"/>
      <protection locked="0"/>
    </xf>
    <xf numFmtId="0" fontId="21" fillId="5" borderId="8" xfId="2" applyFont="1" applyFill="1" applyBorder="1" applyAlignment="1" applyProtection="1">
      <alignment horizontal="left" vertical="center" wrapText="1"/>
      <protection locked="0"/>
    </xf>
    <xf numFmtId="0" fontId="21" fillId="5" borderId="9" xfId="2" applyFont="1" applyFill="1" applyBorder="1" applyAlignment="1" applyProtection="1">
      <alignment horizontal="left" vertical="center" wrapText="1"/>
      <protection locked="0"/>
    </xf>
    <xf numFmtId="0" fontId="21" fillId="5" borderId="21" xfId="2" applyFont="1" applyFill="1" applyBorder="1" applyAlignment="1" applyProtection="1">
      <alignment horizontal="left" vertical="center" wrapText="1"/>
      <protection locked="0"/>
    </xf>
    <xf numFmtId="0" fontId="21" fillId="5" borderId="0" xfId="2" applyFont="1" applyFill="1" applyAlignment="1" applyProtection="1">
      <alignment horizontal="left" vertical="center" wrapText="1"/>
      <protection locked="0"/>
    </xf>
    <xf numFmtId="0" fontId="21" fillId="5" borderId="31" xfId="2" applyFont="1" applyFill="1" applyBorder="1" applyAlignment="1" applyProtection="1">
      <alignment horizontal="left" vertical="center" wrapText="1"/>
      <protection locked="0"/>
    </xf>
    <xf numFmtId="0" fontId="21" fillId="5" borderId="71" xfId="2" applyFont="1" applyFill="1" applyBorder="1" applyAlignment="1" applyProtection="1">
      <alignment horizontal="left" vertical="center" wrapText="1"/>
      <protection locked="0"/>
    </xf>
    <xf numFmtId="0" fontId="21" fillId="5" borderId="17" xfId="2" applyFont="1" applyFill="1" applyBorder="1" applyAlignment="1" applyProtection="1">
      <alignment horizontal="left" vertical="center" wrapText="1"/>
      <protection locked="0"/>
    </xf>
    <xf numFmtId="0" fontId="21" fillId="5" borderId="18" xfId="2" applyFont="1" applyFill="1" applyBorder="1" applyAlignment="1" applyProtection="1">
      <alignment horizontal="left" vertical="center" wrapText="1"/>
      <protection locked="0"/>
    </xf>
    <xf numFmtId="0" fontId="109" fillId="18" borderId="0" xfId="2" applyFont="1" applyFill="1" applyAlignment="1">
      <alignment horizontal="center" vertical="center" wrapText="1"/>
    </xf>
    <xf numFmtId="0" fontId="109" fillId="18" borderId="102" xfId="2" applyFont="1" applyFill="1" applyBorder="1" applyAlignment="1">
      <alignment horizontal="center" vertical="center" wrapText="1"/>
    </xf>
    <xf numFmtId="0" fontId="124" fillId="5" borderId="0" xfId="2" applyFont="1" applyFill="1" applyAlignment="1">
      <alignment vertical="center" wrapText="1"/>
    </xf>
    <xf numFmtId="0" fontId="127" fillId="5" borderId="0" xfId="2" applyFont="1" applyFill="1" applyAlignment="1">
      <alignment vertical="center" wrapText="1"/>
    </xf>
    <xf numFmtId="0" fontId="90" fillId="23" borderId="123" xfId="2" applyFont="1" applyFill="1" applyBorder="1" applyAlignment="1">
      <alignment horizontal="left" vertical="center"/>
    </xf>
    <xf numFmtId="0" fontId="90" fillId="23" borderId="124" xfId="2" applyFont="1" applyFill="1" applyBorder="1" applyAlignment="1">
      <alignment horizontal="left" vertical="center"/>
    </xf>
    <xf numFmtId="0" fontId="90" fillId="23" borderId="125" xfId="2" applyFont="1" applyFill="1" applyBorder="1" applyAlignment="1">
      <alignment horizontal="left" vertical="center"/>
    </xf>
    <xf numFmtId="0" fontId="128" fillId="21" borderId="119" xfId="2" applyFont="1" applyFill="1" applyBorder="1" applyAlignment="1">
      <alignment horizontal="left" vertical="center" wrapText="1"/>
    </xf>
    <xf numFmtId="0" fontId="128" fillId="21" borderId="0" xfId="2" applyFont="1" applyFill="1" applyAlignment="1">
      <alignment horizontal="left" vertical="center" wrapText="1"/>
    </xf>
    <xf numFmtId="0" fontId="128" fillId="21" borderId="59" xfId="2" applyFont="1" applyFill="1" applyBorder="1" applyAlignment="1">
      <alignment horizontal="left" vertical="center" wrapText="1"/>
    </xf>
    <xf numFmtId="0" fontId="174" fillId="12" borderId="112" xfId="0" applyFont="1" applyFill="1" applyBorder="1" applyAlignment="1">
      <alignment vertical="center" wrapText="1"/>
    </xf>
    <xf numFmtId="0" fontId="174" fillId="12" borderId="108" xfId="0" applyFont="1" applyFill="1" applyBorder="1" applyAlignment="1">
      <alignment vertical="center" wrapText="1"/>
    </xf>
    <xf numFmtId="0" fontId="52" fillId="18" borderId="16" xfId="2" applyFont="1" applyFill="1" applyBorder="1" applyAlignment="1">
      <alignment vertical="center" wrapText="1"/>
    </xf>
    <xf numFmtId="0" fontId="52" fillId="18" borderId="120" xfId="2" applyFont="1" applyFill="1" applyBorder="1" applyAlignment="1">
      <alignment vertical="center" wrapText="1"/>
    </xf>
    <xf numFmtId="0" fontId="52" fillId="18" borderId="121" xfId="2" applyFont="1" applyFill="1" applyBorder="1" applyAlignment="1">
      <alignment vertical="center" wrapText="1"/>
    </xf>
    <xf numFmtId="0" fontId="52" fillId="0" borderId="103" xfId="2" applyFont="1" applyBorder="1" applyAlignment="1">
      <alignment horizontal="center" vertical="center" wrapText="1"/>
    </xf>
    <xf numFmtId="9" fontId="52" fillId="41" borderId="2" xfId="2" applyNumberFormat="1" applyFont="1" applyFill="1" applyBorder="1" applyAlignment="1">
      <alignment horizontal="center" vertical="center"/>
    </xf>
    <xf numFmtId="0" fontId="52" fillId="41" borderId="2" xfId="2" applyFont="1" applyFill="1" applyBorder="1" applyAlignment="1">
      <alignment horizontal="center" vertical="center"/>
    </xf>
    <xf numFmtId="9" fontId="52" fillId="0" borderId="119" xfId="2" applyNumberFormat="1" applyFont="1" applyBorder="1" applyAlignment="1">
      <alignment horizontal="center" vertical="center" wrapText="1"/>
    </xf>
    <xf numFmtId="9" fontId="52" fillId="0" borderId="0" xfId="2" applyNumberFormat="1" applyFont="1" applyAlignment="1">
      <alignment horizontal="center" vertical="center" wrapText="1"/>
    </xf>
    <xf numFmtId="9" fontId="52" fillId="0" borderId="59" xfId="2" applyNumberFormat="1" applyFont="1" applyBorder="1" applyAlignment="1">
      <alignment horizontal="center" vertical="center" wrapText="1"/>
    </xf>
    <xf numFmtId="0" fontId="95" fillId="5" borderId="119" xfId="2" applyFont="1" applyFill="1" applyBorder="1" applyAlignment="1">
      <alignment horizontal="left" vertical="center" wrapText="1"/>
    </xf>
    <xf numFmtId="0" fontId="95" fillId="5" borderId="0" xfId="2" applyFont="1" applyFill="1" applyAlignment="1">
      <alignment horizontal="left" vertical="center" wrapText="1"/>
    </xf>
    <xf numFmtId="0" fontId="95" fillId="5" borderId="59" xfId="2" applyFont="1" applyFill="1" applyBorder="1" applyAlignment="1">
      <alignment horizontal="left" vertical="center" wrapText="1"/>
    </xf>
    <xf numFmtId="0" fontId="128" fillId="12" borderId="107" xfId="2" applyFont="1" applyFill="1" applyBorder="1" applyAlignment="1">
      <alignment horizontal="center" vertical="center" wrapText="1"/>
    </xf>
    <xf numFmtId="0" fontId="128" fillId="12" borderId="102" xfId="2" applyFont="1" applyFill="1" applyBorder="1" applyAlignment="1">
      <alignment horizontal="center" vertical="center" wrapText="1"/>
    </xf>
    <xf numFmtId="0" fontId="128" fillId="12" borderId="69" xfId="2" applyFont="1" applyFill="1" applyBorder="1" applyAlignment="1">
      <alignment horizontal="center" vertical="center" wrapText="1"/>
    </xf>
    <xf numFmtId="0" fontId="128" fillId="21" borderId="112" xfId="2" applyFont="1" applyFill="1" applyBorder="1" applyAlignment="1">
      <alignment vertical="center" wrapText="1"/>
    </xf>
    <xf numFmtId="0" fontId="128" fillId="21" borderId="108" xfId="2" applyFont="1" applyFill="1" applyBorder="1" applyAlignment="1">
      <alignment vertical="center" wrapText="1"/>
    </xf>
    <xf numFmtId="0" fontId="128" fillId="12" borderId="119" xfId="2" applyFont="1" applyFill="1" applyBorder="1" applyAlignment="1">
      <alignment horizontal="center" vertical="center" wrapText="1"/>
    </xf>
    <xf numFmtId="0" fontId="128" fillId="12" borderId="0" xfId="2" applyFont="1" applyFill="1" applyAlignment="1">
      <alignment horizontal="center" vertical="center" wrapText="1"/>
    </xf>
    <xf numFmtId="0" fontId="128" fillId="12" borderId="27" xfId="2" applyFont="1" applyFill="1" applyBorder="1" applyAlignment="1">
      <alignment horizontal="center" vertical="center" wrapText="1"/>
    </xf>
    <xf numFmtId="0" fontId="128" fillId="21" borderId="2" xfId="2" applyFont="1" applyFill="1" applyBorder="1" applyAlignment="1">
      <alignment horizontal="left" vertical="center" wrapText="1"/>
    </xf>
    <xf numFmtId="4" fontId="10" fillId="5" borderId="140" xfId="10" applyNumberFormat="1" applyFont="1" applyFill="1" applyBorder="1" applyAlignment="1" applyProtection="1">
      <alignment horizontal="center" vertical="center"/>
      <protection locked="0"/>
    </xf>
    <xf numFmtId="4" fontId="10" fillId="5" borderId="141" xfId="10" applyNumberFormat="1" applyFont="1" applyFill="1" applyBorder="1" applyAlignment="1" applyProtection="1">
      <alignment horizontal="center" vertical="center"/>
      <protection locked="0"/>
    </xf>
    <xf numFmtId="4" fontId="10" fillId="17" borderId="84" xfId="10" applyNumberFormat="1" applyFont="1" applyFill="1" applyBorder="1" applyAlignment="1">
      <alignment horizontal="center" vertical="center"/>
    </xf>
    <xf numFmtId="4" fontId="10" fillId="17" borderId="5" xfId="10" applyNumberFormat="1" applyFont="1" applyFill="1" applyBorder="1" applyAlignment="1">
      <alignment horizontal="center" vertical="center"/>
    </xf>
    <xf numFmtId="0" fontId="136" fillId="0" borderId="133" xfId="2" applyFont="1" applyBorder="1" applyAlignment="1">
      <alignment wrapText="1"/>
    </xf>
    <xf numFmtId="0" fontId="140" fillId="34" borderId="2" xfId="2" applyFont="1" applyFill="1" applyBorder="1" applyAlignment="1">
      <alignment horizontal="justify" vertical="center" wrapText="1"/>
    </xf>
    <xf numFmtId="0" fontId="141" fillId="34" borderId="2" xfId="2" applyFont="1" applyFill="1" applyBorder="1" applyAlignment="1">
      <alignment horizontal="left" vertical="center" wrapText="1"/>
    </xf>
    <xf numFmtId="0" fontId="146" fillId="0" borderId="134" xfId="2" applyFont="1" applyBorder="1" applyAlignment="1">
      <alignment vertical="center" wrapText="1"/>
    </xf>
    <xf numFmtId="0" fontId="143" fillId="5" borderId="0" xfId="2" applyFont="1" applyFill="1" applyAlignment="1">
      <alignment horizontal="justify" vertical="center" wrapText="1"/>
    </xf>
    <xf numFmtId="0" fontId="143" fillId="0" borderId="135" xfId="2" applyFont="1" applyBorder="1" applyAlignment="1">
      <alignment horizontal="justify" vertical="center" wrapText="1"/>
    </xf>
    <xf numFmtId="0" fontId="143" fillId="0" borderId="0" xfId="2" applyFont="1" applyAlignment="1">
      <alignment horizontal="justify" vertical="center" wrapText="1"/>
    </xf>
    <xf numFmtId="0" fontId="36" fillId="0" borderId="26" xfId="8" applyFont="1" applyBorder="1" applyAlignment="1" applyProtection="1">
      <alignment vertical="top" wrapText="1"/>
      <protection locked="0"/>
    </xf>
    <xf numFmtId="0" fontId="36" fillId="0" borderId="6" xfId="8" applyFont="1" applyBorder="1" applyAlignment="1" applyProtection="1">
      <alignment vertical="top" wrapText="1"/>
      <protection locked="0"/>
    </xf>
    <xf numFmtId="0" fontId="36" fillId="0" borderId="25" xfId="8" applyFont="1" applyBorder="1" applyAlignment="1" applyProtection="1">
      <alignment vertical="top" wrapText="1"/>
      <protection locked="0"/>
    </xf>
    <xf numFmtId="0" fontId="36" fillId="0" borderId="23" xfId="8" applyFont="1" applyBorder="1" applyAlignment="1" applyProtection="1">
      <alignment vertical="top" wrapText="1"/>
      <protection locked="0"/>
    </xf>
    <xf numFmtId="0" fontId="36" fillId="0" borderId="0" xfId="8" applyFont="1" applyAlignment="1" applyProtection="1">
      <alignment vertical="top" wrapText="1"/>
      <protection locked="0"/>
    </xf>
    <xf numFmtId="0" fontId="36" fillId="0" borderId="27" xfId="8" applyFont="1" applyBorder="1" applyAlignment="1" applyProtection="1">
      <alignment vertical="top" wrapText="1"/>
      <protection locked="0"/>
    </xf>
    <xf numFmtId="0" fontId="36" fillId="0" borderId="28" xfId="8" applyFont="1" applyBorder="1" applyAlignment="1" applyProtection="1">
      <alignment vertical="top" wrapText="1"/>
      <protection locked="0"/>
    </xf>
    <xf numFmtId="0" fontId="36" fillId="0" borderId="12" xfId="8" applyFont="1" applyBorder="1" applyAlignment="1" applyProtection="1">
      <alignment vertical="top" wrapText="1"/>
      <protection locked="0"/>
    </xf>
    <xf numFmtId="0" fontId="36" fillId="0" borderId="29" xfId="8" applyFont="1" applyBorder="1" applyAlignment="1" applyProtection="1">
      <alignment vertical="top" wrapText="1"/>
      <protection locked="0"/>
    </xf>
    <xf numFmtId="167" fontId="80" fillId="17" borderId="3" xfId="22" applyNumberFormat="1" applyFont="1" applyFill="1" applyBorder="1" applyAlignment="1">
      <alignment horizontal="right" vertical="center" wrapText="1"/>
    </xf>
    <xf numFmtId="167" fontId="80" fillId="17" borderId="5" xfId="22" applyNumberFormat="1" applyFont="1" applyFill="1" applyBorder="1" applyAlignment="1">
      <alignment horizontal="right" vertical="center" wrapText="1"/>
    </xf>
    <xf numFmtId="167" fontId="69" fillId="17" borderId="1" xfId="22" applyNumberFormat="1" applyFont="1" applyFill="1" applyBorder="1" applyAlignment="1">
      <alignment horizontal="center" vertical="center" wrapText="1"/>
    </xf>
    <xf numFmtId="0" fontId="72" fillId="22" borderId="91" xfId="8" applyFont="1" applyFill="1" applyBorder="1" applyAlignment="1">
      <alignment horizontal="center" vertical="center"/>
    </xf>
    <xf numFmtId="0" fontId="72" fillId="22" borderId="92" xfId="8" applyFont="1" applyFill="1" applyBorder="1" applyAlignment="1">
      <alignment horizontal="center" vertical="center"/>
    </xf>
    <xf numFmtId="0" fontId="72" fillId="22" borderId="93" xfId="8" applyFont="1" applyFill="1" applyBorder="1" applyAlignment="1">
      <alignment horizontal="center" vertical="center"/>
    </xf>
    <xf numFmtId="0" fontId="79" fillId="17" borderId="94" xfId="8" applyFont="1" applyFill="1" applyBorder="1" applyAlignment="1">
      <alignment horizontal="center" vertical="center" wrapText="1"/>
    </xf>
    <xf numFmtId="0" fontId="79" fillId="17" borderId="13" xfId="8" applyFont="1" applyFill="1" applyBorder="1" applyAlignment="1">
      <alignment horizontal="center" vertical="center" wrapText="1"/>
    </xf>
    <xf numFmtId="0" fontId="79" fillId="17" borderId="95" xfId="8" applyFont="1" applyFill="1" applyBorder="1" applyAlignment="1">
      <alignment horizontal="center" vertical="center" wrapText="1"/>
    </xf>
    <xf numFmtId="0" fontId="79" fillId="5" borderId="54" xfId="8" applyFont="1" applyFill="1" applyBorder="1" applyAlignment="1">
      <alignment horizontal="right" vertical="center" wrapText="1"/>
    </xf>
    <xf numFmtId="0" fontId="79" fillId="5" borderId="96" xfId="8" applyFont="1" applyFill="1" applyBorder="1" applyAlignment="1">
      <alignment horizontal="right" vertical="center" wrapText="1"/>
    </xf>
    <xf numFmtId="167" fontId="69" fillId="5" borderId="97" xfId="22" applyNumberFormat="1" applyFont="1" applyFill="1" applyBorder="1" applyAlignment="1">
      <alignment horizontal="center" vertical="center" wrapText="1"/>
    </xf>
    <xf numFmtId="167" fontId="69" fillId="5" borderId="98" xfId="22" applyNumberFormat="1" applyFont="1" applyFill="1" applyBorder="1" applyAlignment="1">
      <alignment horizontal="center" vertical="center" wrapText="1"/>
    </xf>
    <xf numFmtId="0" fontId="72" fillId="22" borderId="88" xfId="8" applyFont="1" applyFill="1" applyBorder="1" applyAlignment="1">
      <alignment horizontal="left" vertical="center" wrapText="1"/>
    </xf>
    <xf numFmtId="0" fontId="72" fillId="22" borderId="89" xfId="8" applyFont="1" applyFill="1" applyBorder="1" applyAlignment="1">
      <alignment horizontal="left" vertical="center" wrapText="1"/>
    </xf>
    <xf numFmtId="0" fontId="72" fillId="22" borderId="87" xfId="8" applyFont="1" applyFill="1" applyBorder="1" applyAlignment="1">
      <alignment horizontal="center" vertical="center" wrapText="1"/>
    </xf>
    <xf numFmtId="0" fontId="72" fillId="22" borderId="90" xfId="8" applyFont="1" applyFill="1" applyBorder="1" applyAlignment="1">
      <alignment horizontal="center" vertical="center" wrapText="1"/>
    </xf>
    <xf numFmtId="167" fontId="69" fillId="21" borderId="1" xfId="22" applyNumberFormat="1" applyFont="1" applyFill="1" applyBorder="1" applyAlignment="1">
      <alignment horizontal="left" vertical="center" wrapText="1"/>
    </xf>
    <xf numFmtId="167" fontId="66" fillId="5" borderId="3" xfId="22" applyNumberFormat="1" applyFont="1" applyFill="1" applyBorder="1" applyAlignment="1">
      <alignment horizontal="left" vertical="center" wrapText="1"/>
    </xf>
    <xf numFmtId="167" fontId="66" fillId="5" borderId="85" xfId="22" applyNumberFormat="1" applyFont="1" applyFill="1" applyBorder="1" applyAlignment="1">
      <alignment horizontal="left" vertical="center" wrapText="1"/>
    </xf>
    <xf numFmtId="167" fontId="79" fillId="17" borderId="3" xfId="22" applyNumberFormat="1" applyFont="1" applyFill="1" applyBorder="1" applyAlignment="1">
      <alignment horizontal="right" vertical="center" wrapText="1"/>
    </xf>
    <xf numFmtId="167" fontId="79" fillId="17" borderId="5" xfId="22" applyNumberFormat="1" applyFont="1" applyFill="1" applyBorder="1" applyAlignment="1">
      <alignment horizontal="right" vertical="center" wrapText="1"/>
    </xf>
    <xf numFmtId="0" fontId="72" fillId="22" borderId="84" xfId="8" applyFont="1" applyFill="1" applyBorder="1" applyAlignment="1">
      <alignment horizontal="left" vertical="center" wrapText="1"/>
    </xf>
    <xf numFmtId="0" fontId="72" fillId="22" borderId="85" xfId="8" applyFont="1" applyFill="1" applyBorder="1" applyAlignment="1">
      <alignment horizontal="left" vertical="center" wrapText="1"/>
    </xf>
    <xf numFmtId="0" fontId="72" fillId="22" borderId="0" xfId="8" applyFont="1" applyFill="1" applyAlignment="1">
      <alignment horizontal="center" vertical="center" wrapText="1"/>
    </xf>
    <xf numFmtId="167" fontId="66" fillId="21" borderId="3" xfId="22" applyNumberFormat="1" applyFont="1" applyFill="1" applyBorder="1" applyAlignment="1">
      <alignment horizontal="left" vertical="center" wrapText="1"/>
    </xf>
    <xf numFmtId="167" fontId="66" fillId="21" borderId="5" xfId="22" applyNumberFormat="1" applyFont="1" applyFill="1" applyBorder="1" applyAlignment="1">
      <alignment horizontal="left" vertical="center" wrapText="1"/>
    </xf>
    <xf numFmtId="0" fontId="72" fillId="22" borderId="3" xfId="8" applyFont="1" applyFill="1" applyBorder="1" applyAlignment="1">
      <alignment horizontal="left" vertical="center" wrapText="1"/>
    </xf>
    <xf numFmtId="0" fontId="72" fillId="22" borderId="4" xfId="8" applyFont="1" applyFill="1" applyBorder="1" applyAlignment="1">
      <alignment horizontal="left" vertical="center" wrapText="1"/>
    </xf>
    <xf numFmtId="0" fontId="72" fillId="22" borderId="5" xfId="8" applyFont="1" applyFill="1" applyBorder="1" applyAlignment="1">
      <alignment horizontal="left" vertical="center" wrapText="1"/>
    </xf>
    <xf numFmtId="3" fontId="14" fillId="0" borderId="2" xfId="8" applyNumberFormat="1" applyFont="1" applyBorder="1" applyAlignment="1" applyProtection="1">
      <alignment horizontal="center" vertical="center" wrapText="1"/>
      <protection locked="0"/>
    </xf>
    <xf numFmtId="0" fontId="73" fillId="22" borderId="68" xfId="8" applyFont="1" applyFill="1" applyBorder="1" applyAlignment="1">
      <alignment vertical="center"/>
    </xf>
    <xf numFmtId="0" fontId="73" fillId="22" borderId="0" xfId="8" applyFont="1" applyFill="1" applyAlignment="1">
      <alignment vertical="center"/>
    </xf>
    <xf numFmtId="0" fontId="73" fillId="22" borderId="31" xfId="8" applyFont="1" applyFill="1" applyBorder="1" applyAlignment="1">
      <alignment vertical="center"/>
    </xf>
    <xf numFmtId="0" fontId="73" fillId="22" borderId="72" xfId="8" applyFont="1" applyFill="1" applyBorder="1" applyAlignment="1">
      <alignment horizontal="center" vertical="center" wrapText="1"/>
    </xf>
    <xf numFmtId="0" fontId="73" fillId="22" borderId="73" xfId="8" applyFont="1" applyFill="1" applyBorder="1" applyAlignment="1">
      <alignment horizontal="center" vertical="center" wrapText="1"/>
    </xf>
    <xf numFmtId="167" fontId="69" fillId="32" borderId="3" xfId="22" applyNumberFormat="1" applyFont="1" applyFill="1" applyBorder="1" applyAlignment="1" applyProtection="1">
      <alignment horizontal="center" vertical="center" wrapText="1"/>
      <protection locked="0"/>
    </xf>
    <xf numFmtId="167" fontId="69" fillId="32" borderId="4" xfId="22" applyNumberFormat="1" applyFont="1" applyFill="1" applyBorder="1" applyAlignment="1" applyProtection="1">
      <alignment horizontal="center" vertical="center" wrapText="1"/>
      <protection locked="0"/>
    </xf>
    <xf numFmtId="167" fontId="69" fillId="32" borderId="5" xfId="22" applyNumberFormat="1" applyFont="1" applyFill="1" applyBorder="1" applyAlignment="1" applyProtection="1">
      <alignment horizontal="center" vertical="center" wrapText="1"/>
      <protection locked="0"/>
    </xf>
    <xf numFmtId="0" fontId="72" fillId="22" borderId="83" xfId="8" applyFont="1" applyFill="1" applyBorder="1" applyAlignment="1">
      <alignment horizontal="left" vertical="center"/>
    </xf>
    <xf numFmtId="0" fontId="72" fillId="22" borderId="12" xfId="8" applyFont="1" applyFill="1" applyBorder="1" applyAlignment="1">
      <alignment horizontal="left" vertical="center"/>
    </xf>
    <xf numFmtId="0" fontId="74" fillId="5" borderId="16" xfId="8" applyFont="1" applyFill="1" applyBorder="1" applyAlignment="1">
      <alignment vertical="center" wrapText="1"/>
    </xf>
    <xf numFmtId="0" fontId="74" fillId="5" borderId="120" xfId="8" applyFont="1" applyFill="1" applyBorder="1" applyAlignment="1">
      <alignment vertical="center" wrapText="1"/>
    </xf>
    <xf numFmtId="0" fontId="74" fillId="5" borderId="121" xfId="8" applyFont="1" applyFill="1" applyBorder="1" applyAlignment="1">
      <alignment vertical="center" wrapText="1"/>
    </xf>
    <xf numFmtId="0" fontId="75" fillId="5" borderId="16" xfId="8" applyFont="1" applyFill="1" applyBorder="1" applyAlignment="1">
      <alignment vertical="center" wrapText="1"/>
    </xf>
    <xf numFmtId="0" fontId="75" fillId="5" borderId="120" xfId="8" applyFont="1" applyFill="1" applyBorder="1" applyAlignment="1">
      <alignment vertical="center" wrapText="1"/>
    </xf>
    <xf numFmtId="0" fontId="75" fillId="5" borderId="121" xfId="8" applyFont="1" applyFill="1" applyBorder="1" applyAlignment="1">
      <alignment vertical="center" wrapText="1"/>
    </xf>
    <xf numFmtId="0" fontId="76" fillId="5" borderId="16" xfId="8" applyFont="1" applyFill="1" applyBorder="1" applyAlignment="1">
      <alignment vertical="center" wrapText="1"/>
    </xf>
    <xf numFmtId="0" fontId="76" fillId="5" borderId="120" xfId="8" applyFont="1" applyFill="1" applyBorder="1" applyAlignment="1">
      <alignment vertical="center" wrapText="1"/>
    </xf>
    <xf numFmtId="0" fontId="76" fillId="5" borderId="121" xfId="8" applyFont="1" applyFill="1" applyBorder="1" applyAlignment="1">
      <alignment vertical="center" wrapText="1"/>
    </xf>
    <xf numFmtId="3" fontId="14" fillId="0" borderId="42" xfId="8" applyNumberFormat="1" applyFont="1" applyBorder="1" applyAlignment="1" applyProtection="1">
      <alignment horizontal="left" vertical="center" wrapText="1"/>
      <protection locked="0"/>
    </xf>
    <xf numFmtId="0" fontId="66" fillId="12" borderId="61" xfId="8" applyFont="1" applyFill="1" applyBorder="1" applyAlignment="1">
      <alignment horizontal="left" vertical="center" wrapText="1"/>
    </xf>
    <xf numFmtId="0" fontId="66" fillId="12" borderId="64" xfId="8" applyFont="1" applyFill="1" applyBorder="1" applyAlignment="1">
      <alignment horizontal="left" vertical="center" wrapText="1"/>
    </xf>
    <xf numFmtId="0" fontId="46" fillId="32" borderId="54" xfId="8" applyFont="1" applyFill="1" applyBorder="1" applyAlignment="1">
      <alignment horizontal="right" vertical="center"/>
    </xf>
    <xf numFmtId="0" fontId="46" fillId="32" borderId="55" xfId="8" applyFont="1" applyFill="1" applyBorder="1" applyAlignment="1">
      <alignment horizontal="right" vertical="center"/>
    </xf>
    <xf numFmtId="0" fontId="46" fillId="32" borderId="56" xfId="8" applyFont="1" applyFill="1" applyBorder="1" applyAlignment="1">
      <alignment horizontal="right" vertical="center"/>
    </xf>
    <xf numFmtId="0" fontId="42" fillId="22" borderId="64" xfId="8" applyFont="1" applyFill="1" applyBorder="1" applyAlignment="1">
      <alignment horizontal="left" vertical="center"/>
    </xf>
    <xf numFmtId="0" fontId="42" fillId="22" borderId="0" xfId="8" applyFont="1" applyFill="1" applyAlignment="1">
      <alignment horizontal="left" vertical="center"/>
    </xf>
    <xf numFmtId="0" fontId="42" fillId="22" borderId="58" xfId="8" applyFont="1" applyFill="1" applyBorder="1" applyAlignment="1">
      <alignment horizontal="left" vertical="center"/>
    </xf>
    <xf numFmtId="3" fontId="71" fillId="0" borderId="2" xfId="8" applyNumberFormat="1" applyFont="1" applyBorder="1" applyAlignment="1" applyProtection="1">
      <alignment horizontal="center" vertical="center" wrapText="1"/>
      <protection locked="0"/>
    </xf>
    <xf numFmtId="0" fontId="71" fillId="0" borderId="2" xfId="8" applyFont="1" applyBorder="1" applyAlignment="1" applyProtection="1">
      <alignment horizontal="center" vertical="center" wrapText="1"/>
      <protection locked="0"/>
    </xf>
    <xf numFmtId="0" fontId="72" fillId="22" borderId="81" xfId="8" applyFont="1" applyFill="1" applyBorder="1" applyAlignment="1">
      <alignment horizontal="left" vertical="center"/>
    </xf>
    <xf numFmtId="0" fontId="72" fillId="22" borderId="32" xfId="8" applyFont="1" applyFill="1" applyBorder="1" applyAlignment="1">
      <alignment horizontal="left" vertical="center"/>
    </xf>
    <xf numFmtId="0" fontId="72" fillId="22" borderId="82" xfId="8" applyFont="1" applyFill="1" applyBorder="1" applyAlignment="1">
      <alignment horizontal="left" vertical="center"/>
    </xf>
    <xf numFmtId="0" fontId="89" fillId="0" borderId="112" xfId="2" applyFont="1" applyBorder="1" applyAlignment="1">
      <alignment vertical="center" wrapText="1"/>
    </xf>
    <xf numFmtId="0" fontId="89" fillId="0" borderId="108" xfId="2" applyFont="1" applyBorder="1" applyAlignment="1">
      <alignment vertical="center" wrapText="1"/>
    </xf>
    <xf numFmtId="0" fontId="89" fillId="0" borderId="109" xfId="2" applyFont="1" applyBorder="1" applyAlignment="1">
      <alignment vertical="center" wrapText="1"/>
    </xf>
    <xf numFmtId="9" fontId="89" fillId="0" borderId="112" xfId="2" applyNumberFormat="1" applyFont="1" applyBorder="1" applyAlignment="1">
      <alignment horizontal="right" vertical="center" wrapText="1"/>
    </xf>
    <xf numFmtId="9" fontId="89" fillId="0" borderId="108" xfId="2" applyNumberFormat="1" applyFont="1" applyBorder="1" applyAlignment="1">
      <alignment horizontal="right" vertical="center" wrapText="1"/>
    </xf>
    <xf numFmtId="9" fontId="89" fillId="0" borderId="109" xfId="2" applyNumberFormat="1" applyFont="1" applyBorder="1" applyAlignment="1">
      <alignment horizontal="right" vertical="center" wrapText="1"/>
    </xf>
    <xf numFmtId="9" fontId="88" fillId="23" borderId="112" xfId="2" applyNumberFormat="1" applyFont="1" applyFill="1" applyBorder="1" applyAlignment="1">
      <alignment vertical="center" wrapText="1"/>
    </xf>
    <xf numFmtId="9" fontId="88" fillId="23" borderId="108" xfId="2" applyNumberFormat="1" applyFont="1" applyFill="1" applyBorder="1" applyAlignment="1">
      <alignment vertical="center" wrapText="1"/>
    </xf>
    <xf numFmtId="9" fontId="88" fillId="23" borderId="109" xfId="2" applyNumberFormat="1" applyFont="1" applyFill="1" applyBorder="1" applyAlignment="1">
      <alignment vertical="center" wrapText="1"/>
    </xf>
    <xf numFmtId="0" fontId="52" fillId="0" borderId="112" xfId="2" applyFont="1" applyBorder="1" applyAlignment="1">
      <alignment vertical="center"/>
    </xf>
    <xf numFmtId="0" fontId="52" fillId="0" borderId="108" xfId="2" applyFont="1" applyBorder="1" applyAlignment="1">
      <alignment vertical="center"/>
    </xf>
    <xf numFmtId="0" fontId="52" fillId="0" borderId="109" xfId="2" applyFont="1" applyBorder="1" applyAlignment="1">
      <alignment vertical="center"/>
    </xf>
    <xf numFmtId="0" fontId="94" fillId="0" borderId="107" xfId="2" applyFont="1" applyBorder="1" applyAlignment="1">
      <alignment vertical="center" wrapText="1"/>
    </xf>
    <xf numFmtId="0" fontId="94" fillId="0" borderId="102" xfId="2" applyFont="1" applyBorder="1" applyAlignment="1">
      <alignment vertical="center" wrapText="1"/>
    </xf>
    <xf numFmtId="0" fontId="94" fillId="0" borderId="69" xfId="2" applyFont="1" applyBorder="1" applyAlignment="1">
      <alignment vertical="center" wrapText="1"/>
    </xf>
    <xf numFmtId="0" fontId="52" fillId="0" borderId="112" xfId="2" applyFont="1" applyBorder="1" applyAlignment="1">
      <alignment vertical="center" wrapText="1"/>
    </xf>
    <xf numFmtId="0" fontId="52" fillId="0" borderId="108" xfId="2" applyFont="1" applyBorder="1" applyAlignment="1">
      <alignment vertical="center" wrapText="1"/>
    </xf>
    <xf numFmtId="0" fontId="52" fillId="0" borderId="109" xfId="2" applyFont="1" applyBorder="1" applyAlignment="1">
      <alignment vertical="center" wrapText="1"/>
    </xf>
    <xf numFmtId="0" fontId="92" fillId="23" borderId="99" xfId="2" applyFont="1" applyFill="1" applyBorder="1" applyAlignment="1">
      <alignment vertical="center"/>
    </xf>
    <xf numFmtId="0" fontId="92" fillId="23" borderId="104" xfId="2" applyFont="1" applyFill="1" applyBorder="1" applyAlignment="1">
      <alignment vertical="center"/>
    </xf>
    <xf numFmtId="0" fontId="83" fillId="23" borderId="0" xfId="2" applyFont="1" applyFill="1" applyAlignment="1">
      <alignment vertical="center"/>
    </xf>
    <xf numFmtId="0" fontId="84" fillId="0" borderId="0" xfId="2" applyFont="1" applyAlignment="1">
      <alignment vertical="center" wrapText="1"/>
    </xf>
    <xf numFmtId="0" fontId="64" fillId="0" borderId="0" xfId="2" applyFont="1" applyAlignment="1">
      <alignment vertical="center" wrapText="1"/>
    </xf>
    <xf numFmtId="0" fontId="85" fillId="23" borderId="0" xfId="2" applyFont="1" applyFill="1" applyAlignment="1">
      <alignment horizontal="center" vertical="center" wrapText="1"/>
    </xf>
    <xf numFmtId="0" fontId="87" fillId="34" borderId="103" xfId="2" applyFont="1" applyFill="1" applyBorder="1" applyAlignment="1">
      <alignment horizontal="center" vertical="center" wrapText="1"/>
    </xf>
    <xf numFmtId="0" fontId="87" fillId="34" borderId="104" xfId="2" applyFont="1" applyFill="1" applyBorder="1" applyAlignment="1">
      <alignment horizontal="center" vertical="center" wrapText="1"/>
    </xf>
    <xf numFmtId="0" fontId="87" fillId="34" borderId="99" xfId="2" applyFont="1" applyFill="1" applyBorder="1" applyAlignment="1">
      <alignment horizontal="center" vertical="center" wrapText="1"/>
    </xf>
    <xf numFmtId="0" fontId="90" fillId="23" borderId="99" xfId="2" applyFont="1" applyFill="1" applyBorder="1" applyAlignment="1">
      <alignment vertical="center" wrapText="1"/>
    </xf>
    <xf numFmtId="0" fontId="90" fillId="23" borderId="103" xfId="2" applyFont="1" applyFill="1" applyBorder="1" applyAlignment="1">
      <alignment vertical="center" wrapText="1"/>
    </xf>
    <xf numFmtId="0" fontId="90" fillId="23" borderId="100" xfId="2" applyFont="1" applyFill="1" applyBorder="1" applyAlignment="1">
      <alignment vertical="center" wrapText="1"/>
    </xf>
    <xf numFmtId="0" fontId="88" fillId="23" borderId="59" xfId="2" applyFont="1" applyFill="1" applyBorder="1" applyAlignment="1">
      <alignment vertical="center" wrapText="1"/>
    </xf>
    <xf numFmtId="0" fontId="88" fillId="23" borderId="110" xfId="2" applyFont="1" applyFill="1" applyBorder="1" applyAlignment="1">
      <alignment vertical="center" wrapText="1"/>
    </xf>
    <xf numFmtId="0" fontId="91" fillId="23" borderId="108" xfId="2" applyFont="1" applyFill="1" applyBorder="1" applyAlignment="1">
      <alignment vertical="center" wrapText="1"/>
    </xf>
    <xf numFmtId="0" fontId="91" fillId="23" borderId="111" xfId="2" applyFont="1" applyFill="1" applyBorder="1" applyAlignment="1">
      <alignment vertical="center" wrapText="1"/>
    </xf>
    <xf numFmtId="0" fontId="88" fillId="23" borderId="99" xfId="2" applyFont="1" applyFill="1" applyBorder="1" applyAlignment="1">
      <alignment horizontal="center" vertical="center" wrapText="1"/>
    </xf>
    <xf numFmtId="0" fontId="88" fillId="23" borderId="100" xfId="2" applyFont="1" applyFill="1" applyBorder="1" applyAlignment="1">
      <alignment horizontal="center" vertical="center" wrapText="1"/>
    </xf>
    <xf numFmtId="0" fontId="88" fillId="23" borderId="101" xfId="2" applyFont="1" applyFill="1" applyBorder="1" applyAlignment="1">
      <alignment horizontal="center" vertical="center" wrapText="1"/>
    </xf>
    <xf numFmtId="0" fontId="90" fillId="0" borderId="116" xfId="0" applyFont="1" applyBorder="1" applyAlignment="1">
      <alignment vertical="center" wrapText="1"/>
    </xf>
    <xf numFmtId="0" fontId="90" fillId="0" borderId="117" xfId="0" applyFont="1" applyBorder="1" applyAlignment="1">
      <alignment vertical="center" wrapText="1"/>
    </xf>
    <xf numFmtId="0" fontId="90" fillId="0" borderId="118" xfId="0" applyFont="1" applyBorder="1" applyAlignment="1">
      <alignment vertical="center" wrapText="1"/>
    </xf>
    <xf numFmtId="0" fontId="90" fillId="0" borderId="107" xfId="0" applyFont="1" applyBorder="1" applyAlignment="1">
      <alignment vertical="center" wrapText="1"/>
    </xf>
    <xf numFmtId="0" fontId="90" fillId="0" borderId="102" xfId="0" applyFont="1" applyBorder="1" applyAlignment="1">
      <alignment vertical="center" wrapText="1"/>
    </xf>
    <xf numFmtId="0" fontId="90" fillId="0" borderId="69" xfId="0" applyFont="1" applyBorder="1" applyAlignment="1">
      <alignment vertical="center" wrapText="1"/>
    </xf>
    <xf numFmtId="0" fontId="88" fillId="0" borderId="112" xfId="0" applyFont="1" applyBorder="1" applyAlignment="1">
      <alignment vertical="center" wrapText="1"/>
    </xf>
    <xf numFmtId="0" fontId="88" fillId="0" borderId="108" xfId="0" applyFont="1" applyBorder="1" applyAlignment="1">
      <alignment vertical="center" wrapText="1"/>
    </xf>
    <xf numFmtId="0" fontId="88" fillId="0" borderId="109" xfId="0" applyFont="1" applyBorder="1" applyAlignment="1">
      <alignment vertical="center" wrapText="1"/>
    </xf>
    <xf numFmtId="0" fontId="91" fillId="0" borderId="112" xfId="0" applyFont="1" applyBorder="1" applyAlignment="1">
      <alignment vertical="center" wrapText="1"/>
    </xf>
    <xf numFmtId="0" fontId="91" fillId="0" borderId="108" xfId="0" applyFont="1" applyBorder="1" applyAlignment="1">
      <alignment vertical="center" wrapText="1"/>
    </xf>
    <xf numFmtId="0" fontId="91" fillId="0" borderId="109" xfId="0" applyFont="1" applyBorder="1" applyAlignment="1">
      <alignment vertical="center" wrapText="1"/>
    </xf>
    <xf numFmtId="0" fontId="91" fillId="0" borderId="112" xfId="0" applyFont="1" applyBorder="1" applyAlignment="1">
      <alignment horizontal="center" vertical="center" wrapText="1"/>
    </xf>
    <xf numFmtId="0" fontId="91" fillId="0" borderId="108" xfId="0" applyFont="1" applyBorder="1" applyAlignment="1">
      <alignment horizontal="center" vertical="center" wrapText="1"/>
    </xf>
    <xf numFmtId="0" fontId="91" fillId="0" borderId="109" xfId="0" applyFont="1" applyBorder="1" applyAlignment="1">
      <alignment horizontal="center" vertical="center" wrapText="1"/>
    </xf>
    <xf numFmtId="0" fontId="88" fillId="0" borderId="99" xfId="0" applyFont="1" applyBorder="1" applyAlignment="1">
      <alignment vertical="center" wrapText="1"/>
    </xf>
    <xf numFmtId="0" fontId="88" fillId="0" borderId="103" xfId="0" applyFont="1" applyBorder="1" applyAlignment="1">
      <alignment vertical="center" wrapText="1"/>
    </xf>
    <xf numFmtId="0" fontId="88" fillId="0" borderId="104" xfId="0" applyFont="1" applyBorder="1" applyAlignment="1">
      <alignment vertical="center" wrapText="1"/>
    </xf>
    <xf numFmtId="0" fontId="86" fillId="0" borderId="0" xfId="2" applyFont="1"/>
    <xf numFmtId="0" fontId="86" fillId="0" borderId="102" xfId="2" applyFont="1" applyBorder="1"/>
    <xf numFmtId="0" fontId="87" fillId="0" borderId="0" xfId="2" applyFont="1" applyAlignment="1">
      <alignment horizontal="center" vertical="center" textRotation="90"/>
    </xf>
    <xf numFmtId="0" fontId="87" fillId="0" borderId="106" xfId="2" applyFont="1" applyBorder="1" applyAlignment="1">
      <alignment horizontal="center" vertical="center" textRotation="90"/>
    </xf>
    <xf numFmtId="0" fontId="88" fillId="33" borderId="99" xfId="2" applyFont="1" applyFill="1" applyBorder="1" applyAlignment="1">
      <alignment horizontal="center" vertical="center" wrapText="1"/>
    </xf>
    <xf numFmtId="0" fontId="88" fillId="33" borderId="100" xfId="2" applyFont="1" applyFill="1" applyBorder="1" applyAlignment="1">
      <alignment horizontal="center" vertical="center" wrapText="1"/>
    </xf>
    <xf numFmtId="0" fontId="88" fillId="33" borderId="101" xfId="2" applyFont="1" applyFill="1" applyBorder="1" applyAlignment="1">
      <alignment horizontal="center" vertical="center" wrapText="1"/>
    </xf>
    <xf numFmtId="0" fontId="52" fillId="0" borderId="113" xfId="2" applyFont="1" applyBorder="1" applyAlignment="1">
      <alignment vertical="center"/>
    </xf>
    <xf numFmtId="9" fontId="89" fillId="18" borderId="112" xfId="2" applyNumberFormat="1" applyFont="1" applyFill="1" applyBorder="1" applyAlignment="1">
      <alignment horizontal="right" vertical="center" wrapText="1"/>
    </xf>
    <xf numFmtId="9" fontId="89" fillId="18" borderId="108" xfId="2" applyNumberFormat="1" applyFont="1" applyFill="1" applyBorder="1" applyAlignment="1">
      <alignment horizontal="right" vertical="center" wrapText="1"/>
    </xf>
    <xf numFmtId="9" fontId="89" fillId="18" borderId="109" xfId="2" applyNumberFormat="1" applyFont="1" applyFill="1" applyBorder="1" applyAlignment="1">
      <alignment horizontal="right" vertical="center" wrapText="1"/>
    </xf>
    <xf numFmtId="9" fontId="88" fillId="23" borderId="112" xfId="2" applyNumberFormat="1" applyFont="1" applyFill="1" applyBorder="1" applyAlignment="1">
      <alignment horizontal="center" vertical="center" wrapText="1"/>
    </xf>
    <xf numFmtId="9" fontId="88" fillId="23" borderId="108" xfId="2" applyNumberFormat="1" applyFont="1" applyFill="1" applyBorder="1" applyAlignment="1">
      <alignment horizontal="center" vertical="center" wrapText="1"/>
    </xf>
    <xf numFmtId="9" fontId="88" fillId="23" borderId="109" xfId="2" applyNumberFormat="1" applyFont="1" applyFill="1" applyBorder="1" applyAlignment="1">
      <alignment horizontal="center" vertical="center" wrapText="1"/>
    </xf>
    <xf numFmtId="0" fontId="52" fillId="0" borderId="112" xfId="0" applyFont="1" applyBorder="1" applyAlignment="1">
      <alignment vertical="center" wrapText="1"/>
    </xf>
    <xf numFmtId="0" fontId="52" fillId="0" borderId="109" xfId="0" applyFont="1" applyBorder="1" applyAlignment="1">
      <alignment vertical="center" wrapText="1"/>
    </xf>
    <xf numFmtId="0" fontId="52" fillId="0" borderId="107" xfId="0" applyFont="1" applyBorder="1" applyAlignment="1">
      <alignment vertical="center" wrapText="1"/>
    </xf>
    <xf numFmtId="0" fontId="52" fillId="0" borderId="102" xfId="0" applyFont="1" applyBorder="1" applyAlignment="1">
      <alignment vertical="center" wrapText="1"/>
    </xf>
    <xf numFmtId="0" fontId="52" fillId="0" borderId="69" xfId="0" applyFont="1" applyBorder="1" applyAlignment="1">
      <alignment vertical="center" wrapText="1"/>
    </xf>
    <xf numFmtId="0" fontId="52" fillId="0" borderId="99" xfId="0" applyFont="1" applyBorder="1" applyAlignment="1">
      <alignment vertical="center" wrapText="1"/>
    </xf>
    <xf numFmtId="0" fontId="52" fillId="0" borderId="103" xfId="0" applyFont="1" applyBorder="1" applyAlignment="1">
      <alignment vertical="center" wrapText="1"/>
    </xf>
    <xf numFmtId="0" fontId="52" fillId="0" borderId="104" xfId="0" applyFont="1" applyBorder="1" applyAlignment="1">
      <alignment vertical="center" wrapText="1"/>
    </xf>
    <xf numFmtId="0" fontId="92" fillId="0" borderId="99" xfId="0" applyFont="1" applyBorder="1" applyAlignment="1">
      <alignment vertical="center" wrapText="1"/>
    </xf>
    <xf numFmtId="0" fontId="92" fillId="0" borderId="103" xfId="0" applyFont="1" applyBorder="1" applyAlignment="1">
      <alignment vertical="center" wrapText="1"/>
    </xf>
    <xf numFmtId="0" fontId="92" fillId="0" borderId="104" xfId="0" applyFont="1" applyBorder="1" applyAlignment="1">
      <alignment vertical="center" wrapText="1"/>
    </xf>
    <xf numFmtId="0" fontId="89" fillId="0" borderId="112" xfId="0" applyFont="1" applyBorder="1" applyAlignment="1">
      <alignment vertical="center" wrapText="1"/>
    </xf>
    <xf numFmtId="0" fontId="89" fillId="0" borderId="109" xfId="0" applyFont="1" applyBorder="1" applyAlignment="1">
      <alignment vertical="center" wrapText="1"/>
    </xf>
    <xf numFmtId="0" fontId="52" fillId="0" borderId="116" xfId="0" applyFont="1" applyBorder="1" applyAlignment="1">
      <alignment vertical="center" wrapText="1"/>
    </xf>
    <xf numFmtId="0" fontId="52" fillId="0" borderId="117" xfId="0" applyFont="1" applyBorder="1" applyAlignment="1">
      <alignment vertical="center" wrapText="1"/>
    </xf>
    <xf numFmtId="0" fontId="52" fillId="0" borderId="118" xfId="0" applyFont="1" applyBorder="1" applyAlignment="1">
      <alignment vertical="center" wrapText="1"/>
    </xf>
    <xf numFmtId="0" fontId="52" fillId="9" borderId="112" xfId="0" applyFont="1" applyFill="1" applyBorder="1" applyAlignment="1">
      <alignment vertical="center" wrapText="1"/>
    </xf>
    <xf numFmtId="0" fontId="52" fillId="9" borderId="109" xfId="0" applyFont="1" applyFill="1" applyBorder="1" applyAlignment="1">
      <alignment vertical="center" wrapText="1"/>
    </xf>
    <xf numFmtId="0" fontId="52" fillId="0" borderId="108" xfId="0" applyFont="1" applyBorder="1" applyAlignment="1">
      <alignment vertical="center" wrapText="1"/>
    </xf>
    <xf numFmtId="0" fontId="89" fillId="0" borderId="108" xfId="0" applyFont="1" applyBorder="1" applyAlignment="1">
      <alignment vertical="center" wrapText="1"/>
    </xf>
    <xf numFmtId="0" fontId="4" fillId="23" borderId="108" xfId="0" applyFont="1" applyFill="1" applyBorder="1" applyAlignment="1">
      <alignment horizontal="center" vertical="center" wrapText="1"/>
    </xf>
    <xf numFmtId="0" fontId="4" fillId="23" borderId="109" xfId="0" applyFont="1" applyFill="1" applyBorder="1" applyAlignment="1">
      <alignment horizontal="center" vertical="center" wrapText="1"/>
    </xf>
    <xf numFmtId="0" fontId="52" fillId="9" borderId="108" xfId="0" applyFont="1" applyFill="1" applyBorder="1" applyAlignment="1">
      <alignment vertical="center" wrapText="1"/>
    </xf>
    <xf numFmtId="0" fontId="87" fillId="0" borderId="112" xfId="0" applyFont="1" applyBorder="1" applyAlignment="1">
      <alignment vertical="center" wrapText="1"/>
    </xf>
    <xf numFmtId="0" fontId="87" fillId="0" borderId="108" xfId="0" applyFont="1" applyBorder="1" applyAlignment="1">
      <alignment vertical="center" wrapText="1"/>
    </xf>
    <xf numFmtId="0" fontId="87" fillId="0" borderId="109" xfId="0" applyFont="1" applyBorder="1" applyAlignment="1">
      <alignment vertical="center" wrapText="1"/>
    </xf>
    <xf numFmtId="0" fontId="107" fillId="0" borderId="112" xfId="0" applyFont="1" applyBorder="1" applyAlignment="1">
      <alignment horizontal="justify" vertical="center" wrapText="1"/>
    </xf>
    <xf numFmtId="0" fontId="107" fillId="0" borderId="108" xfId="0" applyFont="1" applyBorder="1" applyAlignment="1">
      <alignment horizontal="justify" vertical="center" wrapText="1"/>
    </xf>
    <xf numFmtId="0" fontId="107" fillId="0" borderId="109" xfId="0" applyFont="1" applyBorder="1" applyAlignment="1">
      <alignment horizontal="justify" vertical="center" wrapText="1"/>
    </xf>
    <xf numFmtId="0" fontId="52" fillId="0" borderId="116" xfId="0" applyFont="1" applyBorder="1" applyAlignment="1">
      <alignment horizontal="center" vertical="center"/>
    </xf>
    <xf numFmtId="0" fontId="52" fillId="0" borderId="117" xfId="0" applyFont="1" applyBorder="1" applyAlignment="1">
      <alignment horizontal="center" vertical="center"/>
    </xf>
    <xf numFmtId="0" fontId="52" fillId="0" borderId="118" xfId="0" applyFont="1" applyBorder="1" applyAlignment="1">
      <alignment horizontal="center" vertical="center"/>
    </xf>
    <xf numFmtId="0" fontId="52" fillId="0" borderId="107" xfId="0" applyFont="1" applyBorder="1" applyAlignment="1">
      <alignment horizontal="center" vertical="center"/>
    </xf>
    <xf numFmtId="0" fontId="52" fillId="0" borderId="102" xfId="0" applyFont="1" applyBorder="1" applyAlignment="1">
      <alignment horizontal="center" vertical="center"/>
    </xf>
    <xf numFmtId="0" fontId="52" fillId="0" borderId="69" xfId="0" applyFont="1" applyBorder="1" applyAlignment="1">
      <alignment horizontal="center" vertical="center"/>
    </xf>
    <xf numFmtId="0" fontId="52" fillId="0" borderId="119" xfId="0" applyFont="1" applyBorder="1" applyAlignment="1">
      <alignment horizontal="center" vertical="center"/>
    </xf>
    <xf numFmtId="0" fontId="52" fillId="0" borderId="0" xfId="0" applyFont="1" applyAlignment="1">
      <alignment horizontal="center" vertical="center"/>
    </xf>
    <xf numFmtId="0" fontId="52" fillId="0" borderId="59" xfId="0" applyFont="1" applyBorder="1" applyAlignment="1">
      <alignment horizontal="center" vertical="center"/>
    </xf>
    <xf numFmtId="9" fontId="52" fillId="0" borderId="99" xfId="0" applyNumberFormat="1" applyFont="1" applyBorder="1" applyAlignment="1">
      <alignment horizontal="center" vertical="center" wrapText="1"/>
    </xf>
    <xf numFmtId="9" fontId="52" fillId="0" borderId="103" xfId="0" applyNumberFormat="1" applyFont="1" applyBorder="1" applyAlignment="1">
      <alignment horizontal="center" vertical="center" wrapText="1"/>
    </xf>
    <xf numFmtId="9" fontId="52" fillId="0" borderId="104" xfId="0" applyNumberFormat="1" applyFont="1" applyBorder="1" applyAlignment="1">
      <alignment horizontal="center" vertical="center" wrapText="1"/>
    </xf>
    <xf numFmtId="0" fontId="52" fillId="0" borderId="99" xfId="0" applyFont="1" applyBorder="1" applyAlignment="1">
      <alignment horizontal="center" vertical="center"/>
    </xf>
    <xf numFmtId="0" fontId="52" fillId="0" borderId="103" xfId="0" applyFont="1" applyBorder="1" applyAlignment="1">
      <alignment horizontal="center" vertical="center"/>
    </xf>
    <xf numFmtId="0" fontId="52" fillId="0" borderId="104" xfId="0" applyFont="1" applyBorder="1" applyAlignment="1">
      <alignment horizontal="center" vertical="center"/>
    </xf>
    <xf numFmtId="0" fontId="178" fillId="14" borderId="2" xfId="0" applyFont="1" applyFill="1" applyBorder="1" applyAlignment="1">
      <alignment horizontal="center" vertical="center" wrapText="1"/>
    </xf>
    <xf numFmtId="0" fontId="11" fillId="0" borderId="122" xfId="0" applyFont="1" applyBorder="1" applyAlignment="1">
      <alignment horizontal="center" textRotation="90" wrapText="1"/>
    </xf>
    <xf numFmtId="0" fontId="11" fillId="0" borderId="14" xfId="0" applyFont="1" applyBorder="1" applyAlignment="1">
      <alignment horizontal="center" textRotation="90" wrapText="1"/>
    </xf>
    <xf numFmtId="3" fontId="21" fillId="0" borderId="20" xfId="0" applyNumberFormat="1" applyFont="1" applyBorder="1" applyAlignment="1" applyProtection="1">
      <alignment horizontal="center" vertical="center"/>
      <protection locked="0"/>
    </xf>
    <xf numFmtId="3" fontId="11" fillId="0" borderId="20" xfId="0" applyNumberFormat="1" applyFont="1" applyBorder="1" applyAlignment="1" applyProtection="1">
      <alignment horizontal="left" vertical="center"/>
      <protection locked="0"/>
    </xf>
    <xf numFmtId="169" fontId="8" fillId="9" borderId="20" xfId="0" applyNumberFormat="1" applyFont="1" applyFill="1" applyBorder="1" applyAlignment="1" applyProtection="1">
      <alignment horizontal="center" vertical="center"/>
      <protection locked="0"/>
    </xf>
    <xf numFmtId="169" fontId="8" fillId="0" borderId="20" xfId="0" applyNumberFormat="1" applyFont="1" applyBorder="1" applyAlignment="1" applyProtection="1">
      <alignment horizontal="center" vertical="center"/>
      <protection locked="0"/>
    </xf>
    <xf numFmtId="169" fontId="8" fillId="0" borderId="42" xfId="0" applyNumberFormat="1" applyFont="1" applyBorder="1" applyAlignment="1" applyProtection="1">
      <alignment horizontal="center" vertical="center"/>
      <protection locked="0"/>
    </xf>
    <xf numFmtId="3" fontId="18" fillId="0" borderId="42" xfId="0" applyNumberFormat="1" applyFont="1" applyBorder="1" applyAlignment="1" applyProtection="1">
      <alignment horizontal="center" vertical="top"/>
      <protection locked="0"/>
    </xf>
    <xf numFmtId="169" fontId="8" fillId="0" borderId="142" xfId="0" applyNumberFormat="1" applyFont="1" applyBorder="1" applyAlignment="1" applyProtection="1">
      <alignment horizontal="center" vertical="center"/>
      <protection locked="0"/>
    </xf>
    <xf numFmtId="3" fontId="18" fillId="0" borderId="142" xfId="0" applyNumberFormat="1" applyFont="1" applyBorder="1" applyAlignment="1" applyProtection="1">
      <alignment horizontal="center" vertical="top"/>
      <protection locked="0"/>
    </xf>
    <xf numFmtId="0" fontId="179" fillId="0" borderId="0" xfId="0" applyFont="1" applyAlignment="1">
      <alignment horizontal="right" vertical="center"/>
    </xf>
    <xf numFmtId="0" fontId="180" fillId="0" borderId="0" xfId="0" applyFont="1" applyAlignment="1">
      <alignment horizontal="right"/>
    </xf>
    <xf numFmtId="0" fontId="15" fillId="10" borderId="26" xfId="0" applyFont="1" applyFill="1" applyBorder="1" applyAlignment="1">
      <alignment vertical="center"/>
    </xf>
    <xf numFmtId="0" fontId="15" fillId="10" borderId="6" xfId="0" applyFont="1" applyFill="1" applyBorder="1" applyAlignment="1">
      <alignment vertical="center"/>
    </xf>
    <xf numFmtId="0" fontId="15" fillId="10" borderId="25" xfId="0" applyFont="1" applyFill="1" applyBorder="1" applyAlignment="1">
      <alignment vertical="center"/>
    </xf>
    <xf numFmtId="0" fontId="15" fillId="10" borderId="23" xfId="0" applyFont="1" applyFill="1" applyBorder="1" applyAlignment="1">
      <alignment vertical="center"/>
    </xf>
    <xf numFmtId="0" fontId="15" fillId="10" borderId="0" xfId="0" applyFont="1" applyFill="1" applyBorder="1" applyAlignment="1">
      <alignment vertical="center"/>
    </xf>
    <xf numFmtId="0" fontId="15" fillId="10" borderId="27" xfId="0" applyFont="1" applyFill="1" applyBorder="1" applyAlignment="1">
      <alignment vertical="center"/>
    </xf>
    <xf numFmtId="0" fontId="15" fillId="10" borderId="28" xfId="0" applyFont="1" applyFill="1" applyBorder="1" applyAlignment="1">
      <alignment vertical="center"/>
    </xf>
    <xf numFmtId="0" fontId="15" fillId="10" borderId="12" xfId="0" applyFont="1" applyFill="1" applyBorder="1" applyAlignment="1">
      <alignment vertical="center"/>
    </xf>
    <xf numFmtId="0" fontId="15" fillId="10" borderId="29" xfId="0" applyFont="1" applyFill="1" applyBorder="1" applyAlignment="1">
      <alignment vertical="center"/>
    </xf>
    <xf numFmtId="0" fontId="90" fillId="18" borderId="99" xfId="2" applyFont="1" applyFill="1" applyBorder="1" applyAlignment="1">
      <alignment horizontal="left" vertical="center" wrapText="1"/>
    </xf>
    <xf numFmtId="0" fontId="90" fillId="18" borderId="103" xfId="2" applyFont="1" applyFill="1" applyBorder="1" applyAlignment="1">
      <alignment horizontal="left" vertical="center" wrapText="1"/>
    </xf>
    <xf numFmtId="0" fontId="21" fillId="18" borderId="7" xfId="2" applyFont="1" applyFill="1" applyBorder="1" applyAlignment="1" applyProtection="1">
      <alignment vertical="center" wrapText="1"/>
      <protection locked="0"/>
    </xf>
    <xf numFmtId="0" fontId="21" fillId="18" borderId="9" xfId="2" applyFont="1" applyFill="1" applyBorder="1" applyAlignment="1" applyProtection="1">
      <alignment vertical="center" wrapText="1"/>
      <protection locked="0"/>
    </xf>
    <xf numFmtId="0" fontId="21" fillId="18" borderId="21" xfId="2" applyFont="1" applyFill="1" applyBorder="1" applyAlignment="1" applyProtection="1">
      <alignment vertical="center" wrapText="1"/>
      <protection locked="0"/>
    </xf>
    <xf numFmtId="0" fontId="21" fillId="18" borderId="31" xfId="2" applyFont="1" applyFill="1" applyBorder="1" applyAlignment="1" applyProtection="1">
      <alignment vertical="center" wrapText="1"/>
      <protection locked="0"/>
    </xf>
    <xf numFmtId="0" fontId="21" fillId="18" borderId="71" xfId="2" applyFont="1" applyFill="1" applyBorder="1" applyAlignment="1" applyProtection="1">
      <alignment vertical="center" wrapText="1"/>
      <protection locked="0"/>
    </xf>
    <xf numFmtId="0" fontId="21" fillId="18" borderId="18" xfId="2" applyFont="1" applyFill="1" applyBorder="1" applyAlignment="1" applyProtection="1">
      <alignment vertical="center" wrapText="1"/>
      <protection locked="0"/>
    </xf>
    <xf numFmtId="0" fontId="181" fillId="47" borderId="143" xfId="0" applyFont="1" applyFill="1" applyBorder="1" applyAlignment="1">
      <alignment horizontal="center" vertical="center" wrapText="1"/>
    </xf>
    <xf numFmtId="0" fontId="181" fillId="47" borderId="17" xfId="0" applyFont="1" applyFill="1" applyBorder="1" applyAlignment="1">
      <alignment horizontal="center" vertical="center" wrapText="1"/>
    </xf>
    <xf numFmtId="0" fontId="0" fillId="48" borderId="1" xfId="0" applyFill="1" applyBorder="1" applyAlignment="1">
      <alignment horizontal="center" vertical="center"/>
    </xf>
    <xf numFmtId="1" fontId="98" fillId="49" borderId="1" xfId="0" applyNumberFormat="1" applyFont="1" applyFill="1" applyBorder="1" applyAlignment="1">
      <alignment horizontal="center" vertical="center" wrapText="1"/>
    </xf>
    <xf numFmtId="0" fontId="52" fillId="49" borderId="1" xfId="0" applyFont="1" applyFill="1" applyBorder="1" applyAlignment="1">
      <alignment horizontal="center" vertical="center" wrapText="1"/>
    </xf>
    <xf numFmtId="1" fontId="4" fillId="49" borderId="1" xfId="0" applyNumberFormat="1" applyFont="1" applyFill="1" applyBorder="1" applyAlignment="1">
      <alignment horizontal="center" vertical="center" wrapText="1"/>
    </xf>
    <xf numFmtId="0" fontId="0" fillId="17" borderId="13" xfId="0" applyFill="1" applyBorder="1" applyAlignment="1">
      <alignment horizontal="center" vertical="center"/>
    </xf>
    <xf numFmtId="3" fontId="21" fillId="0" borderId="2" xfId="0" applyNumberFormat="1" applyFont="1" applyBorder="1" applyAlignment="1" applyProtection="1">
      <alignment horizontal="left" vertical="center" wrapText="1"/>
      <protection locked="0"/>
    </xf>
    <xf numFmtId="3" fontId="34" fillId="2" borderId="2" xfId="24" applyNumberFormat="1" applyFont="1" applyFill="1" applyBorder="1" applyAlignment="1" applyProtection="1">
      <alignment horizontal="center" vertical="center" wrapText="1"/>
      <protection locked="0"/>
    </xf>
    <xf numFmtId="167" fontId="34" fillId="0" borderId="2" xfId="3" applyNumberFormat="1" applyFont="1" applyBorder="1" applyAlignment="1" applyProtection="1">
      <alignment horizontal="right" vertical="center" wrapText="1"/>
      <protection locked="0"/>
    </xf>
    <xf numFmtId="167" fontId="34" fillId="0" borderId="2" xfId="1" applyNumberFormat="1" applyFont="1" applyBorder="1" applyAlignment="1" applyProtection="1">
      <alignment horizontal="center" vertical="center" wrapText="1"/>
      <protection locked="0"/>
    </xf>
    <xf numFmtId="0" fontId="34" fillId="0" borderId="2" xfId="1" applyNumberFormat="1" applyFont="1" applyBorder="1" applyAlignment="1" applyProtection="1">
      <alignment horizontal="center" vertical="center" wrapText="1"/>
      <protection locked="0"/>
    </xf>
    <xf numFmtId="3" fontId="34" fillId="0" borderId="2" xfId="1" applyNumberFormat="1" applyFont="1" applyBorder="1" applyAlignment="1" applyProtection="1">
      <alignment horizontal="center" vertical="center" wrapText="1"/>
      <protection locked="0"/>
    </xf>
    <xf numFmtId="3" fontId="21" fillId="0" borderId="2" xfId="24" applyNumberFormat="1" applyFont="1" applyBorder="1" applyAlignment="1" applyProtection="1">
      <alignment horizontal="center" vertical="center" wrapText="1"/>
      <protection locked="0"/>
    </xf>
    <xf numFmtId="167" fontId="21" fillId="0" borderId="2" xfId="1" applyNumberFormat="1" applyFont="1" applyFill="1" applyBorder="1" applyAlignment="1" applyProtection="1">
      <alignment horizontal="center" vertical="center" wrapText="1"/>
      <protection locked="0"/>
    </xf>
    <xf numFmtId="1" fontId="110" fillId="0" borderId="2" xfId="0" applyNumberFormat="1" applyFont="1" applyBorder="1" applyAlignment="1" applyProtection="1">
      <alignment horizontal="right" vertical="center"/>
      <protection locked="0"/>
    </xf>
    <xf numFmtId="3" fontId="110" fillId="0" borderId="2" xfId="0" applyNumberFormat="1" applyFont="1" applyBorder="1" applyAlignment="1" applyProtection="1">
      <alignment horizontal="right" vertical="center"/>
      <protection locked="0"/>
    </xf>
    <xf numFmtId="169" fontId="110" fillId="0" borderId="2" xfId="0" applyNumberFormat="1" applyFont="1" applyBorder="1" applyAlignment="1" applyProtection="1">
      <alignment horizontal="right" vertical="center"/>
      <protection locked="0"/>
    </xf>
    <xf numFmtId="0" fontId="15" fillId="0" borderId="2" xfId="0" applyFont="1" applyBorder="1" applyAlignment="1" applyProtection="1">
      <alignment horizontal="right" vertical="center"/>
      <protection locked="0"/>
    </xf>
    <xf numFmtId="4" fontId="21" fillId="0" borderId="2" xfId="0" applyNumberFormat="1" applyFont="1" applyBorder="1" applyAlignment="1" applyProtection="1">
      <alignment horizontal="center" vertical="center" wrapText="1"/>
      <protection locked="0"/>
    </xf>
    <xf numFmtId="9" fontId="12" fillId="5" borderId="2" xfId="1" applyFont="1" applyFill="1" applyBorder="1" applyAlignment="1" applyProtection="1">
      <alignment horizontal="center" vertical="center" wrapText="1"/>
      <protection locked="0"/>
    </xf>
    <xf numFmtId="3" fontId="175" fillId="0" borderId="2" xfId="11" applyNumberFormat="1" applyFont="1" applyBorder="1" applyAlignment="1" applyProtection="1">
      <alignment horizontal="center" vertical="center" wrapText="1"/>
      <protection locked="0"/>
    </xf>
    <xf numFmtId="3" fontId="175" fillId="5" borderId="2" xfId="11" applyNumberFormat="1" applyFont="1" applyFill="1" applyBorder="1" applyAlignment="1" applyProtection="1">
      <alignment horizontal="center" vertical="center" wrapText="1"/>
      <protection locked="0"/>
    </xf>
    <xf numFmtId="167" fontId="21" fillId="0" borderId="2" xfId="4" applyNumberFormat="1" applyFont="1" applyBorder="1" applyAlignment="1" applyProtection="1">
      <alignment horizontal="center" vertical="center"/>
      <protection locked="0"/>
    </xf>
    <xf numFmtId="1" fontId="34" fillId="0" borderId="2" xfId="4" applyNumberFormat="1" applyFont="1" applyFill="1" applyBorder="1" applyAlignment="1" applyProtection="1">
      <alignment horizontal="center" vertical="center" wrapText="1"/>
      <protection locked="0"/>
    </xf>
    <xf numFmtId="167" fontId="34" fillId="0" borderId="2" xfId="4" applyNumberFormat="1" applyFont="1" applyFill="1" applyBorder="1" applyAlignment="1" applyProtection="1">
      <alignment horizontal="center" vertical="center" wrapText="1"/>
      <protection locked="0"/>
    </xf>
    <xf numFmtId="3" fontId="176" fillId="0" borderId="2" xfId="5" applyNumberFormat="1" applyFont="1" applyBorder="1" applyAlignment="1" applyProtection="1">
      <alignment vertical="center" wrapText="1"/>
      <protection locked="0"/>
    </xf>
    <xf numFmtId="3" fontId="21" fillId="3" borderId="2" xfId="0" applyNumberFormat="1" applyFont="1" applyFill="1" applyBorder="1" applyAlignment="1" applyProtection="1">
      <alignment horizontal="center" vertical="center" wrapText="1"/>
      <protection locked="0"/>
    </xf>
    <xf numFmtId="3" fontId="21" fillId="0" borderId="2" xfId="27" applyNumberFormat="1" applyFont="1" applyBorder="1" applyAlignment="1" applyProtection="1">
      <alignment vertical="center"/>
      <protection locked="0"/>
    </xf>
    <xf numFmtId="3" fontId="21" fillId="0" borderId="2" xfId="24" applyNumberFormat="1" applyFont="1" applyBorder="1" applyAlignment="1" applyProtection="1">
      <alignment vertical="center"/>
      <protection locked="0"/>
    </xf>
    <xf numFmtId="1" fontId="21" fillId="0" borderId="2" xfId="24" applyNumberFormat="1" applyFont="1" applyBorder="1" applyAlignment="1" applyProtection="1">
      <alignment vertical="center"/>
      <protection locked="0"/>
    </xf>
    <xf numFmtId="3" fontId="21" fillId="10" borderId="2" xfId="0" applyNumberFormat="1" applyFont="1" applyFill="1" applyBorder="1" applyAlignment="1" applyProtection="1">
      <alignment horizontal="center" vertical="center" wrapText="1"/>
      <protection locked="0"/>
    </xf>
    <xf numFmtId="3" fontId="14" fillId="0" borderId="2" xfId="24" applyNumberFormat="1" applyFont="1" applyBorder="1" applyAlignment="1" applyProtection="1">
      <alignment horizontal="center" vertical="center" wrapText="1"/>
      <protection locked="0"/>
    </xf>
    <xf numFmtId="164" fontId="177" fillId="10" borderId="2" xfId="26" applyFont="1" applyFill="1" applyBorder="1" applyAlignment="1" applyProtection="1">
      <alignment horizontal="center" vertical="center"/>
      <protection locked="0"/>
    </xf>
    <xf numFmtId="167" fontId="177" fillId="10" borderId="2" xfId="1" applyNumberFormat="1" applyFont="1" applyFill="1" applyBorder="1" applyAlignment="1" applyProtection="1">
      <alignment horizontal="center" vertical="center"/>
      <protection locked="0"/>
    </xf>
    <xf numFmtId="169" fontId="21" fillId="0" borderId="2" xfId="0" applyNumberFormat="1" applyFont="1" applyBorder="1" applyAlignment="1" applyProtection="1">
      <alignment horizontal="center" vertical="center" wrapText="1"/>
      <protection locked="0"/>
    </xf>
    <xf numFmtId="2" fontId="21" fillId="0" borderId="2" xfId="0" applyNumberFormat="1" applyFont="1" applyBorder="1" applyAlignment="1" applyProtection="1">
      <alignment horizontal="center" vertical="center" wrapText="1"/>
      <protection locked="0"/>
    </xf>
    <xf numFmtId="167" fontId="21" fillId="0" borderId="2" xfId="17" applyNumberFormat="1" applyFont="1" applyFill="1" applyBorder="1" applyAlignment="1" applyProtection="1">
      <alignment horizontal="center" vertical="center" wrapText="1"/>
      <protection locked="0"/>
    </xf>
    <xf numFmtId="1" fontId="21" fillId="0" borderId="2" xfId="0" applyNumberFormat="1" applyFont="1" applyBorder="1" applyAlignment="1" applyProtection="1">
      <alignment horizontal="center" vertical="center" wrapText="1"/>
      <protection locked="0"/>
    </xf>
    <xf numFmtId="169" fontId="11" fillId="10" borderId="2" xfId="0" applyNumberFormat="1" applyFont="1" applyFill="1"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24" fillId="0" borderId="9" xfId="0" applyFont="1" applyBorder="1" applyAlignment="1" applyProtection="1">
      <alignment vertical="top" wrapText="1"/>
      <protection locked="0"/>
    </xf>
    <xf numFmtId="0" fontId="24" fillId="0" borderId="0" xfId="0" applyFont="1" applyBorder="1" applyAlignment="1" applyProtection="1">
      <alignment vertical="top" wrapText="1"/>
      <protection locked="0"/>
    </xf>
    <xf numFmtId="0" fontId="24" fillId="0" borderId="31" xfId="0" applyFont="1" applyBorder="1" applyAlignment="1" applyProtection="1">
      <alignment vertical="top" wrapText="1"/>
      <protection locked="0"/>
    </xf>
    <xf numFmtId="0" fontId="24" fillId="0" borderId="18" xfId="0" applyFont="1" applyBorder="1" applyAlignment="1" applyProtection="1">
      <alignment vertical="top" wrapText="1"/>
      <protection locked="0"/>
    </xf>
  </cellXfs>
  <cellStyles count="28">
    <cellStyle name="Euro" xfId="6" xr:uid="{00000000-0005-0000-0000-000000000000}"/>
    <cellStyle name="Millares [0]" xfId="26" builtinId="6"/>
    <cellStyle name="Millares 3" xfId="7" xr:uid="{00000000-0005-0000-0000-000001000000}"/>
    <cellStyle name="Normal" xfId="0" builtinId="0"/>
    <cellStyle name="Normal 11" xfId="23" xr:uid="{00000000-0005-0000-0000-000003000000}"/>
    <cellStyle name="Normal 12" xfId="25" xr:uid="{27F1DA9F-DE8C-4910-A889-437D99ED4800}"/>
    <cellStyle name="Normal 2" xfId="2" xr:uid="{00000000-0005-0000-0000-000004000000}"/>
    <cellStyle name="Normal 2 2" xfId="8" xr:uid="{00000000-0005-0000-0000-000005000000}"/>
    <cellStyle name="Normal 2 3" xfId="24" xr:uid="{00000000-0005-0000-0000-000006000000}"/>
    <cellStyle name="Normal 2 4" xfId="27" xr:uid="{B846A084-6A09-4B6B-8509-3B1AC9869F1E}"/>
    <cellStyle name="Normal 3" xfId="9" xr:uid="{00000000-0005-0000-0000-000007000000}"/>
    <cellStyle name="Normal 3 2" xfId="10" xr:uid="{00000000-0005-0000-0000-000008000000}"/>
    <cellStyle name="Normal 4" xfId="11" xr:uid="{00000000-0005-0000-0000-000009000000}"/>
    <cellStyle name="Normal 4 2" xfId="12" xr:uid="{00000000-0005-0000-0000-00000A000000}"/>
    <cellStyle name="Normal 5" xfId="5" xr:uid="{00000000-0005-0000-0000-00000B000000}"/>
    <cellStyle name="Normal 6" xfId="13" xr:uid="{00000000-0005-0000-0000-00000C000000}"/>
    <cellStyle name="Normal 6 2" xfId="14" xr:uid="{00000000-0005-0000-0000-00000D000000}"/>
    <cellStyle name="Normal 7" xfId="15" xr:uid="{00000000-0005-0000-0000-00000E000000}"/>
    <cellStyle name="Normal 8" xfId="16" xr:uid="{00000000-0005-0000-0000-00000F000000}"/>
    <cellStyle name="Normal 9" xfId="21" xr:uid="{00000000-0005-0000-0000-000010000000}"/>
    <cellStyle name="Porcentaje" xfId="1" builtinId="5"/>
    <cellStyle name="Porcentaje 2" xfId="22" xr:uid="{00000000-0005-0000-0000-000012000000}"/>
    <cellStyle name="Porcentual 2" xfId="3" xr:uid="{00000000-0005-0000-0000-000013000000}"/>
    <cellStyle name="Porcentual 2 2" xfId="17" xr:uid="{00000000-0005-0000-0000-000014000000}"/>
    <cellStyle name="Porcentual 3" xfId="18" xr:uid="{00000000-0005-0000-0000-000015000000}"/>
    <cellStyle name="Porcentual 4" xfId="19" xr:uid="{00000000-0005-0000-0000-000016000000}"/>
    <cellStyle name="Porcentual 4 2" xfId="20" xr:uid="{00000000-0005-0000-0000-000017000000}"/>
    <cellStyle name="Porcentual 5" xfId="4" xr:uid="{00000000-0005-0000-0000-000018000000}"/>
  </cellStyles>
  <dxfs count="220">
    <dxf>
      <font>
        <b/>
        <i val="0"/>
        <condense val="0"/>
        <extend val="0"/>
        <color indexed="10"/>
      </font>
      <fill>
        <patternFill>
          <bgColor theme="0" tint="-4.9989318521683403E-2"/>
        </patternFill>
      </fill>
    </dxf>
    <dxf>
      <font>
        <b/>
        <i val="0"/>
        <condense val="0"/>
        <extend val="0"/>
        <color indexed="48"/>
      </font>
      <fill>
        <patternFill>
          <bgColor theme="4" tint="0.79998168889431442"/>
        </patternFill>
      </fill>
    </dxf>
    <dxf>
      <font>
        <condense val="0"/>
        <extend val="0"/>
        <color indexed="9"/>
      </font>
    </dxf>
    <dxf>
      <font>
        <condense val="0"/>
        <extend val="0"/>
        <color indexed="41"/>
      </font>
      <fill>
        <patternFill>
          <bgColor indexed="27"/>
        </patternFill>
      </fill>
    </dxf>
    <dxf>
      <font>
        <b/>
        <i val="0"/>
        <color rgb="FF0070C0"/>
        <name val="Cambria"/>
        <scheme val="none"/>
      </font>
      <fill>
        <patternFill>
          <bgColor theme="0" tint="-4.9989318521683403E-2"/>
        </patternFill>
      </fill>
    </dxf>
    <dxf>
      <font>
        <color theme="0" tint="-4.9989318521683403E-2"/>
      </font>
    </dxf>
    <dxf>
      <font>
        <color theme="0" tint="-0.24994659260841701"/>
      </font>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fill>
        <patternFill>
          <bgColor theme="0" tint="-0.14996795556505021"/>
        </patternFill>
      </fill>
    </dxf>
    <dxf>
      <font>
        <b/>
        <i val="0"/>
        <color rgb="FF9C0006"/>
      </font>
    </dxf>
    <dxf>
      <fill>
        <patternFill>
          <bgColor rgb="FFCCFFFF"/>
        </patternFill>
      </fill>
    </dxf>
    <dxf>
      <font>
        <b/>
        <i val="0"/>
        <color rgb="FFFF0000"/>
      </font>
      <fill>
        <patternFill>
          <bgColor theme="0" tint="-0.14996795556505021"/>
        </patternFill>
      </fill>
    </dxf>
    <dxf>
      <font>
        <b/>
        <i val="0"/>
        <color rgb="FF9C0006"/>
      </font>
    </dxf>
    <dxf>
      <font>
        <b/>
        <i val="0"/>
        <color rgb="FFFF0000"/>
      </font>
      <fill>
        <patternFill>
          <bgColor theme="0" tint="-0.14996795556505021"/>
        </patternFill>
      </fill>
    </dxf>
    <dxf>
      <font>
        <b/>
        <i val="0"/>
        <color rgb="FF9C0006"/>
      </font>
    </dxf>
    <dxf>
      <font>
        <b/>
        <i val="0"/>
        <color rgb="FFFF0000"/>
      </font>
      <fill>
        <patternFill>
          <bgColor theme="0" tint="-0.14996795556505021"/>
        </patternFill>
      </fill>
    </dxf>
    <dxf>
      <font>
        <b/>
        <i val="0"/>
        <color rgb="FF9C0006"/>
      </font>
    </dxf>
    <dxf>
      <fill>
        <patternFill>
          <bgColor rgb="FFCCFFFF"/>
        </patternFill>
      </fill>
    </dxf>
    <dxf>
      <font>
        <b/>
        <i val="0"/>
        <color rgb="FFFF0000"/>
      </font>
      <fill>
        <patternFill>
          <bgColor theme="0" tint="-0.14996795556505021"/>
        </patternFill>
      </fill>
    </dxf>
    <dxf>
      <font>
        <b/>
        <i val="0"/>
        <color rgb="FF9C0006"/>
      </font>
    </dxf>
    <dxf>
      <font>
        <b/>
        <i val="0"/>
        <color rgb="FFFF0000"/>
      </font>
      <fill>
        <patternFill>
          <bgColor theme="0" tint="-0.14996795556505021"/>
        </patternFill>
      </fill>
    </dxf>
    <dxf>
      <font>
        <b/>
        <i val="0"/>
        <color rgb="FF9C0006"/>
      </font>
    </dxf>
    <dxf>
      <fill>
        <patternFill>
          <bgColor rgb="FFCCFFFF"/>
        </patternFill>
      </fill>
    </dxf>
    <dxf>
      <font>
        <b/>
        <i val="0"/>
        <color rgb="FFFF0000"/>
      </font>
      <fill>
        <patternFill>
          <bgColor theme="0" tint="-0.14996795556505021"/>
        </patternFill>
      </fill>
    </dxf>
    <dxf>
      <font>
        <b/>
        <i val="0"/>
        <color rgb="FF9C0006"/>
      </font>
    </dxf>
    <dxf>
      <fill>
        <patternFill>
          <bgColor rgb="FFCCFFFF"/>
        </patternFill>
      </fill>
    </dxf>
    <dxf>
      <font>
        <condense val="0"/>
        <extend val="0"/>
        <color indexed="41"/>
      </font>
      <fill>
        <patternFill>
          <bgColor indexed="27"/>
        </patternFill>
      </fill>
    </dxf>
    <dxf>
      <font>
        <b/>
        <i val="0"/>
        <color rgb="FF0070C0"/>
        <name val="Cambria"/>
        <scheme val="none"/>
      </font>
      <fill>
        <patternFill>
          <bgColor theme="0" tint="-4.9989318521683403E-2"/>
        </patternFill>
      </fill>
    </dxf>
    <dxf>
      <font>
        <color theme="0" tint="-4.9989318521683403E-2"/>
      </font>
    </dxf>
    <dxf>
      <fill>
        <patternFill>
          <bgColor rgb="FFCCFFFF"/>
        </patternFill>
      </fill>
    </dxf>
    <dxf>
      <font>
        <color rgb="FFCCFFFF"/>
      </font>
      <fill>
        <patternFill>
          <bgColor indexed="41"/>
        </patternFill>
      </fill>
    </dxf>
    <dxf>
      <font>
        <color rgb="FFCCFFFF"/>
      </font>
      <fill>
        <patternFill>
          <bgColor indexed="41"/>
        </patternFill>
      </fill>
    </dxf>
    <dxf>
      <fill>
        <patternFill>
          <bgColor rgb="FFCCFFFF"/>
        </patternFill>
      </fill>
    </dxf>
    <dxf>
      <font>
        <b/>
        <i val="0"/>
        <color rgb="FFFF0000"/>
      </font>
      <fill>
        <patternFill>
          <bgColor theme="0" tint="-0.14996795556505021"/>
        </patternFill>
      </fill>
    </dxf>
    <dxf>
      <font>
        <b/>
        <i val="0"/>
        <color rgb="FF9C0006"/>
      </font>
    </dxf>
    <dxf>
      <fill>
        <patternFill>
          <bgColor rgb="FFCCFFFF"/>
        </patternFill>
      </fill>
    </dxf>
    <dxf>
      <font>
        <color theme="0" tint="-4.9989318521683403E-2"/>
      </font>
    </dxf>
    <dxf>
      <font>
        <b/>
        <i val="0"/>
        <color rgb="FF0070C0"/>
        <name val="Cambria"/>
        <scheme val="none"/>
      </font>
      <fill>
        <patternFill>
          <bgColor theme="0" tint="-4.9989318521683403E-2"/>
        </patternFill>
      </fill>
    </dxf>
    <dxf>
      <font>
        <condense val="0"/>
        <extend val="0"/>
        <color indexed="41"/>
      </font>
      <fill>
        <patternFill>
          <bgColor indexed="27"/>
        </patternFill>
      </fill>
    </dxf>
    <dxf>
      <font>
        <b val="0"/>
        <i val="0"/>
        <condense val="0"/>
        <extend val="0"/>
      </font>
      <fill>
        <patternFill>
          <bgColor indexed="22"/>
        </patternFill>
      </fill>
    </dxf>
    <dxf>
      <font>
        <condense val="0"/>
        <extend val="0"/>
        <color indexed="9"/>
      </font>
    </dxf>
    <dxf>
      <fill>
        <patternFill>
          <bgColor rgb="FFCCFFFF"/>
        </patternFill>
      </fill>
    </dxf>
    <dxf>
      <font>
        <color theme="3" tint="0.59996337778862885"/>
      </font>
    </dxf>
    <dxf>
      <font>
        <b/>
        <i val="0"/>
        <color rgb="FFC00000"/>
      </font>
      <fill>
        <patternFill>
          <bgColor theme="0" tint="-0.14996795556505021"/>
        </patternFill>
      </fill>
    </dxf>
    <dxf>
      <font>
        <b/>
        <i val="0"/>
        <color rgb="FF0000CC"/>
      </font>
      <fill>
        <patternFill>
          <bgColor theme="4" tint="0.79998168889431442"/>
        </patternFill>
      </fill>
    </dxf>
    <dxf>
      <font>
        <condense val="0"/>
        <extend val="0"/>
        <color indexed="41"/>
      </font>
      <fill>
        <patternFill>
          <bgColor indexed="27"/>
        </patternFill>
      </fill>
    </dxf>
    <dxf>
      <font>
        <b val="0"/>
        <i val="0"/>
        <condense val="0"/>
        <extend val="0"/>
      </font>
      <fill>
        <patternFill>
          <bgColor indexed="22"/>
        </patternFill>
      </fill>
    </dxf>
    <dxf>
      <font>
        <b/>
        <i val="0"/>
        <condense val="0"/>
        <extend val="0"/>
        <color indexed="12"/>
      </font>
      <fill>
        <patternFill>
          <bgColor indexed="41"/>
        </patternFill>
      </fill>
    </dxf>
    <dxf>
      <font>
        <b/>
        <i val="0"/>
        <condense val="0"/>
        <extend val="0"/>
        <color indexed="10"/>
      </font>
      <fill>
        <patternFill>
          <bgColor indexed="26"/>
        </patternFill>
      </fill>
    </dxf>
    <dxf>
      <font>
        <color theme="0"/>
      </font>
    </dxf>
    <dxf>
      <font>
        <b/>
        <i val="0"/>
        <condense val="0"/>
        <extend val="0"/>
        <color indexed="12"/>
      </font>
      <fill>
        <patternFill>
          <bgColor indexed="41"/>
        </patternFill>
      </fill>
    </dxf>
    <dxf>
      <font>
        <b/>
        <i val="0"/>
        <condense val="0"/>
        <extend val="0"/>
        <color indexed="10"/>
      </font>
      <fill>
        <patternFill>
          <bgColor indexed="26"/>
        </patternFill>
      </fill>
    </dxf>
    <dxf>
      <font>
        <color theme="0"/>
      </font>
    </dxf>
    <dxf>
      <font>
        <b/>
        <i val="0"/>
        <condense val="0"/>
        <extend val="0"/>
        <color indexed="12"/>
      </font>
      <fill>
        <patternFill>
          <bgColor indexed="41"/>
        </patternFill>
      </fill>
    </dxf>
    <dxf>
      <font>
        <b/>
        <i val="0"/>
        <condense val="0"/>
        <extend val="0"/>
        <color indexed="10"/>
      </font>
      <fill>
        <patternFill>
          <bgColor indexed="26"/>
        </patternFill>
      </fill>
    </dxf>
    <dxf>
      <font>
        <color theme="0"/>
      </font>
    </dxf>
    <dxf>
      <font>
        <b/>
        <i val="0"/>
        <condense val="0"/>
        <extend val="0"/>
        <color indexed="12"/>
      </font>
      <fill>
        <patternFill>
          <bgColor indexed="41"/>
        </patternFill>
      </fill>
    </dxf>
    <dxf>
      <font>
        <b/>
        <i val="0"/>
        <condense val="0"/>
        <extend val="0"/>
        <color indexed="10"/>
      </font>
      <fill>
        <patternFill>
          <bgColor indexed="26"/>
        </patternFill>
      </fill>
    </dxf>
    <dxf>
      <font>
        <color theme="0"/>
      </font>
    </dxf>
    <dxf>
      <font>
        <color theme="0" tint="-0.14996795556505021"/>
      </font>
    </dxf>
    <dxf>
      <font>
        <b/>
        <i val="0"/>
        <condense val="0"/>
        <extend val="0"/>
        <color indexed="12"/>
      </font>
      <fill>
        <patternFill>
          <bgColor indexed="41"/>
        </patternFill>
      </fill>
    </dxf>
    <dxf>
      <font>
        <b/>
        <i val="0"/>
        <condense val="0"/>
        <extend val="0"/>
        <color indexed="10"/>
      </font>
      <fill>
        <patternFill>
          <bgColor indexed="26"/>
        </patternFill>
      </fill>
    </dxf>
    <dxf>
      <font>
        <color theme="0"/>
      </font>
    </dxf>
    <dxf>
      <font>
        <condense val="0"/>
        <extend val="0"/>
        <color indexed="22"/>
      </font>
    </dxf>
    <dxf>
      <fill>
        <patternFill>
          <bgColor rgb="FFCCFFFF"/>
        </patternFill>
      </fill>
    </dxf>
    <dxf>
      <font>
        <condense val="0"/>
        <extend val="0"/>
        <color indexed="9"/>
      </font>
    </dxf>
    <dxf>
      <font>
        <condense val="0"/>
        <extend val="0"/>
        <color indexed="9"/>
      </font>
    </dxf>
    <dxf>
      <fill>
        <patternFill>
          <bgColor rgb="FFCCFFFF"/>
        </patternFill>
      </fill>
    </dxf>
    <dxf>
      <font>
        <condense val="0"/>
        <extend val="0"/>
        <color indexed="9"/>
      </font>
    </dxf>
    <dxf>
      <fill>
        <patternFill>
          <bgColor indexed="27"/>
        </patternFill>
      </fill>
    </dxf>
    <dxf>
      <font>
        <condense val="0"/>
        <extend val="0"/>
        <color indexed="9"/>
      </font>
    </dxf>
    <dxf>
      <fill>
        <patternFill>
          <bgColor indexed="27"/>
        </patternFill>
      </fill>
    </dxf>
    <dxf>
      <font>
        <condense val="0"/>
        <extend val="0"/>
        <color indexed="9"/>
      </font>
    </dxf>
    <dxf>
      <font>
        <condense val="0"/>
        <extend val="0"/>
        <color indexed="9"/>
      </font>
    </dxf>
    <dxf>
      <font>
        <condense val="0"/>
        <extend val="0"/>
        <color indexed="22"/>
      </font>
    </dxf>
    <dxf>
      <font>
        <condense val="0"/>
        <extend val="0"/>
        <color indexed="22"/>
      </font>
    </dxf>
    <dxf>
      <fill>
        <patternFill>
          <bgColor rgb="FFCCFFFF"/>
        </patternFill>
      </fill>
    </dxf>
    <dxf>
      <font>
        <condense val="0"/>
        <extend val="0"/>
        <color indexed="9"/>
      </font>
    </dxf>
    <dxf>
      <font>
        <b/>
        <i val="0"/>
        <condense val="0"/>
        <extend val="0"/>
        <color indexed="10"/>
      </font>
    </dxf>
    <dxf>
      <font>
        <color theme="0" tint="-4.9989318521683403E-2"/>
      </font>
    </dxf>
    <dxf>
      <font>
        <color rgb="FFFF0000"/>
      </font>
      <fill>
        <patternFill>
          <bgColor rgb="FFFFFFCC"/>
        </patternFill>
      </fill>
    </dxf>
    <dxf>
      <font>
        <color rgb="FF002060"/>
      </font>
      <fill>
        <patternFill>
          <bgColor theme="4" tint="0.79998168889431442"/>
        </patternFill>
      </fill>
    </dxf>
    <dxf>
      <font>
        <color theme="0" tint="-0.14996795556505021"/>
      </font>
    </dxf>
    <dxf>
      <fill>
        <patternFill>
          <bgColor rgb="FFCCFFFF"/>
        </patternFill>
      </fill>
    </dxf>
    <dxf>
      <font>
        <condense val="0"/>
        <extend val="0"/>
        <color indexed="9"/>
      </font>
    </dxf>
    <dxf>
      <font>
        <color theme="0" tint="-4.9989318521683403E-2"/>
      </font>
    </dxf>
    <dxf>
      <font>
        <color theme="0" tint="-4.9989318521683403E-2"/>
      </font>
    </dxf>
    <dxf>
      <font>
        <b/>
        <i val="0"/>
        <color rgb="FFC00000"/>
      </font>
      <fill>
        <patternFill>
          <bgColor theme="0" tint="-0.14996795556505021"/>
        </patternFill>
      </fill>
    </dxf>
    <dxf>
      <font>
        <b/>
        <i val="0"/>
        <color rgb="FF0000CC"/>
      </font>
      <fill>
        <patternFill>
          <bgColor theme="4" tint="0.79998168889431442"/>
        </patternFill>
      </fill>
    </dxf>
    <dxf>
      <font>
        <color theme="0"/>
      </font>
    </dxf>
    <dxf>
      <font>
        <color theme="0" tint="-4.9989318521683403E-2"/>
      </font>
    </dxf>
    <dxf>
      <font>
        <condense val="0"/>
        <extend val="0"/>
        <color indexed="55"/>
      </font>
    </dxf>
    <dxf>
      <font>
        <condense val="0"/>
        <extend val="0"/>
        <color indexed="12"/>
      </font>
    </dxf>
    <dxf>
      <font>
        <condense val="0"/>
        <extend val="0"/>
        <color indexed="10"/>
      </font>
    </dxf>
    <dxf>
      <font>
        <b/>
        <i val="0"/>
        <condense val="0"/>
        <extend val="0"/>
        <color indexed="10"/>
      </font>
      <fill>
        <patternFill>
          <bgColor theme="0" tint="-4.9989318521683403E-2"/>
        </patternFill>
      </fill>
    </dxf>
    <dxf>
      <font>
        <b/>
        <i val="0"/>
        <condense val="0"/>
        <extend val="0"/>
        <color indexed="48"/>
      </font>
      <fill>
        <patternFill>
          <bgColor theme="4" tint="0.79998168889431442"/>
        </patternFill>
      </fill>
    </dxf>
    <dxf>
      <font>
        <condense val="0"/>
        <extend val="0"/>
        <color indexed="9"/>
      </font>
    </dxf>
    <dxf>
      <font>
        <b/>
        <i val="0"/>
        <condense val="0"/>
        <extend val="0"/>
        <color indexed="10"/>
      </font>
      <fill>
        <patternFill>
          <bgColor theme="0" tint="-4.9989318521683403E-2"/>
        </patternFill>
      </fill>
    </dxf>
    <dxf>
      <font>
        <b/>
        <i val="0"/>
        <condense val="0"/>
        <extend val="0"/>
        <color indexed="48"/>
      </font>
      <fill>
        <patternFill>
          <bgColor theme="4" tint="0.79998168889431442"/>
        </patternFill>
      </fill>
    </dxf>
    <dxf>
      <fill>
        <patternFill>
          <bgColor rgb="FFCCFFFF"/>
        </patternFill>
      </fill>
    </dxf>
    <dxf>
      <font>
        <color theme="0" tint="-4.9989318521683403E-2"/>
      </font>
    </dxf>
    <dxf>
      <font>
        <b/>
        <i val="0"/>
        <color rgb="FFC00000"/>
      </font>
      <fill>
        <patternFill>
          <bgColor theme="0" tint="-0.14996795556505021"/>
        </patternFill>
      </fill>
    </dxf>
    <dxf>
      <font>
        <b/>
        <i val="0"/>
        <color rgb="FF0070C0"/>
      </font>
      <fill>
        <patternFill>
          <bgColor theme="4" tint="0.79998168889431442"/>
        </patternFill>
      </fill>
    </dxf>
    <dxf>
      <font>
        <b/>
        <i val="0"/>
        <color rgb="FFFF0000"/>
      </font>
      <fill>
        <patternFill>
          <bgColor theme="5" tint="0.79998168889431442"/>
        </patternFill>
      </fill>
    </dxf>
    <dxf>
      <font>
        <color theme="0" tint="-4.9989318521683403E-2"/>
      </font>
    </dxf>
    <dxf>
      <font>
        <b/>
        <i val="0"/>
        <color rgb="FF0070C0"/>
        <name val="Cambria"/>
        <scheme val="none"/>
      </font>
      <fill>
        <patternFill>
          <bgColor theme="0" tint="-4.9989318521683403E-2"/>
        </patternFill>
      </fill>
    </dxf>
    <dxf>
      <font>
        <condense val="0"/>
        <extend val="0"/>
        <color indexed="55"/>
      </font>
    </dxf>
    <dxf>
      <font>
        <condense val="0"/>
        <extend val="0"/>
        <color indexed="12"/>
      </font>
    </dxf>
    <dxf>
      <font>
        <condense val="0"/>
        <extend val="0"/>
        <color indexed="10"/>
      </font>
    </dxf>
    <dxf>
      <font>
        <condense val="0"/>
        <extend val="0"/>
        <color indexed="55"/>
      </font>
    </dxf>
    <dxf>
      <font>
        <condense val="0"/>
        <extend val="0"/>
        <color indexed="12"/>
      </font>
    </dxf>
    <dxf>
      <font>
        <condense val="0"/>
        <extend val="0"/>
        <color indexed="10"/>
      </font>
    </dxf>
    <dxf>
      <fill>
        <patternFill>
          <bgColor rgb="FFCCFFFF"/>
        </patternFill>
      </fill>
    </dxf>
    <dxf>
      <font>
        <color rgb="FF0066FF"/>
      </font>
      <fill>
        <patternFill>
          <bgColor theme="6" tint="0.79998168889431442"/>
        </patternFill>
      </fill>
    </dxf>
    <dxf>
      <font>
        <condense val="0"/>
        <extend val="0"/>
        <color indexed="9"/>
      </font>
    </dxf>
    <dxf>
      <font>
        <color theme="0" tint="-4.9989318521683403E-2"/>
      </font>
    </dxf>
    <dxf>
      <font>
        <condense val="0"/>
        <extend val="0"/>
        <color indexed="41"/>
      </font>
      <fill>
        <patternFill>
          <bgColor indexed="27"/>
        </patternFill>
      </fill>
    </dxf>
    <dxf>
      <font>
        <b val="0"/>
        <i val="0"/>
        <condense val="0"/>
        <extend val="0"/>
      </font>
      <fill>
        <patternFill>
          <bgColor indexed="22"/>
        </patternFill>
      </fill>
    </dxf>
    <dxf>
      <font>
        <b/>
        <i val="0"/>
        <color rgb="FF0070C0"/>
      </font>
      <fill>
        <patternFill>
          <bgColor theme="4" tint="0.79998168889431442"/>
        </patternFill>
      </fill>
    </dxf>
    <dxf>
      <font>
        <b/>
        <i val="0"/>
        <color rgb="FFFF0000"/>
      </font>
      <fill>
        <patternFill>
          <bgColor theme="5" tint="0.79998168889431442"/>
        </patternFill>
      </fill>
    </dxf>
    <dxf>
      <font>
        <b/>
        <i val="0"/>
        <color rgb="FFC00000"/>
      </font>
    </dxf>
    <dxf>
      <font>
        <b/>
        <i val="0"/>
        <color rgb="FFFF0000"/>
      </font>
      <fill>
        <patternFill>
          <bgColor theme="5" tint="0.79998168889431442"/>
        </patternFill>
      </fill>
    </dxf>
    <dxf>
      <font>
        <condense val="0"/>
        <extend val="0"/>
        <color indexed="41"/>
      </font>
      <fill>
        <patternFill>
          <bgColor indexed="27"/>
        </patternFill>
      </fill>
    </dxf>
    <dxf>
      <font>
        <b val="0"/>
        <i val="0"/>
        <condense val="0"/>
        <extend val="0"/>
      </font>
      <fill>
        <patternFill>
          <bgColor indexed="22"/>
        </patternFill>
      </fill>
    </dxf>
    <dxf>
      <font>
        <condense val="0"/>
        <extend val="0"/>
        <color indexed="22"/>
      </font>
    </dxf>
    <dxf>
      <font>
        <condense val="0"/>
        <extend val="0"/>
        <color indexed="41"/>
      </font>
      <fill>
        <patternFill>
          <bgColor indexed="27"/>
        </patternFill>
      </fill>
    </dxf>
    <dxf>
      <font>
        <b val="0"/>
        <i val="0"/>
        <condense val="0"/>
        <extend val="0"/>
      </font>
      <fill>
        <patternFill>
          <bgColor indexed="22"/>
        </patternFill>
      </fill>
    </dxf>
    <dxf>
      <font>
        <condense val="0"/>
        <extend val="0"/>
        <color indexed="41"/>
      </font>
      <fill>
        <patternFill>
          <bgColor indexed="27"/>
        </patternFill>
      </fill>
    </dxf>
    <dxf>
      <font>
        <b val="0"/>
        <i val="0"/>
        <condense val="0"/>
        <extend val="0"/>
      </font>
      <fill>
        <patternFill>
          <bgColor indexed="22"/>
        </patternFill>
      </fill>
    </dxf>
    <dxf>
      <fill>
        <patternFill>
          <bgColor rgb="FFCCFFFF"/>
        </patternFill>
      </fill>
    </dxf>
    <dxf>
      <fill>
        <patternFill>
          <bgColor theme="0" tint="-0.14996795556505021"/>
        </patternFill>
      </fill>
    </dxf>
    <dxf>
      <font>
        <condense val="0"/>
        <extend val="0"/>
        <color indexed="9"/>
      </font>
    </dxf>
    <dxf>
      <font>
        <color rgb="FF0066FF"/>
      </font>
      <fill>
        <patternFill>
          <bgColor theme="6" tint="0.79998168889431442"/>
        </patternFill>
      </fill>
    </dxf>
    <dxf>
      <font>
        <color theme="0" tint="-4.9989318521683403E-2"/>
      </font>
    </dxf>
    <dxf>
      <font>
        <b/>
        <i val="0"/>
        <color rgb="FF0070C0"/>
        <name val="Cambria"/>
        <scheme val="none"/>
      </font>
      <fill>
        <patternFill>
          <bgColor theme="0" tint="-4.9989318521683403E-2"/>
        </patternFill>
      </fill>
    </dxf>
    <dxf>
      <font>
        <b/>
        <i val="0"/>
        <condense val="0"/>
        <extend val="0"/>
        <color indexed="10"/>
      </font>
    </dxf>
    <dxf>
      <font>
        <b/>
        <i val="0"/>
        <condense val="0"/>
        <extend val="0"/>
        <color indexed="48"/>
      </font>
    </dxf>
    <dxf>
      <font>
        <condense val="0"/>
        <extend val="0"/>
        <color indexed="22"/>
      </font>
    </dxf>
    <dxf>
      <font>
        <color theme="0"/>
      </font>
    </dxf>
    <dxf>
      <font>
        <color theme="0"/>
      </font>
    </dxf>
    <dxf>
      <font>
        <color theme="0" tint="-0.24994659260841701"/>
      </font>
    </dxf>
    <dxf>
      <font>
        <color theme="0" tint="-4.9989318521683403E-2"/>
      </font>
    </dxf>
    <dxf>
      <font>
        <b/>
        <i val="0"/>
        <color rgb="FF0070C0"/>
        <name val="Cambria"/>
        <scheme val="none"/>
      </font>
      <fill>
        <patternFill>
          <bgColor theme="0" tint="-4.9989318521683403E-2"/>
        </patternFill>
      </fill>
    </dxf>
    <dxf>
      <font>
        <condense val="0"/>
        <extend val="0"/>
        <color indexed="22"/>
      </font>
    </dxf>
    <dxf>
      <font>
        <color theme="0" tint="-4.9989318521683403E-2"/>
      </font>
    </dxf>
    <dxf>
      <font>
        <color theme="0" tint="-4.9989318521683403E-2"/>
      </font>
    </dxf>
    <dxf>
      <fill>
        <patternFill>
          <bgColor rgb="FFFF0000"/>
        </patternFill>
      </fill>
    </dxf>
    <dxf>
      <fill>
        <patternFill>
          <bgColor rgb="FFFFC000"/>
        </patternFill>
      </fill>
    </dxf>
    <dxf>
      <fill>
        <patternFill>
          <bgColor theme="6" tint="0.39994506668294322"/>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theme="6" tint="0.39994506668294322"/>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theme="6" tint="0.39994506668294322"/>
        </patternFill>
      </fill>
    </dxf>
    <dxf>
      <fill>
        <patternFill>
          <bgColor rgb="FF92D050"/>
        </patternFill>
      </fill>
    </dxf>
    <dxf>
      <fill>
        <patternFill>
          <bgColor rgb="FF00B050"/>
        </patternFill>
      </fill>
    </dxf>
    <dxf>
      <font>
        <b/>
        <i val="0"/>
        <condense val="0"/>
        <extend val="0"/>
      </font>
      <fill>
        <patternFill>
          <bgColor indexed="22"/>
        </patternFill>
      </fill>
    </dxf>
    <dxf>
      <font>
        <b/>
        <i val="0"/>
        <condense val="0"/>
        <extend val="0"/>
      </font>
      <fill>
        <patternFill>
          <bgColor indexed="22"/>
        </patternFill>
      </fill>
    </dxf>
    <dxf>
      <font>
        <condense val="0"/>
        <extend val="0"/>
        <color indexed="9"/>
      </font>
    </dxf>
    <dxf>
      <font>
        <b/>
        <i val="0"/>
        <color rgb="FFC00000"/>
      </font>
    </dxf>
    <dxf>
      <font>
        <b/>
        <i val="0"/>
        <color rgb="FFFF0000"/>
      </font>
      <fill>
        <patternFill>
          <bgColor theme="0" tint="-0.14996795556505021"/>
        </patternFill>
      </fill>
    </dxf>
    <dxf>
      <font>
        <color theme="0"/>
      </font>
    </dxf>
    <dxf>
      <font>
        <condense val="0"/>
        <extend val="0"/>
        <color indexed="9"/>
      </font>
    </dxf>
    <dxf>
      <font>
        <color theme="4" tint="0.59996337778862885"/>
      </font>
    </dxf>
    <dxf>
      <font>
        <condense val="0"/>
        <extend val="0"/>
        <color indexed="9"/>
      </font>
    </dxf>
    <dxf>
      <font>
        <condense val="0"/>
        <extend val="0"/>
        <color rgb="FFFFFFFF"/>
      </font>
    </dxf>
    <dxf>
      <font>
        <b/>
        <i val="0"/>
        <color rgb="FFCC0000"/>
      </font>
      <fill>
        <patternFill>
          <bgColor rgb="FFFFFFCC"/>
        </patternFill>
      </fill>
    </dxf>
    <dxf>
      <font>
        <condense val="0"/>
        <extend val="0"/>
        <color indexed="9"/>
      </font>
    </dxf>
    <dxf>
      <font>
        <color rgb="FFFF0000"/>
      </font>
      <fill>
        <patternFill>
          <bgColor rgb="FFFFFFCC"/>
        </patternFill>
      </fill>
    </dxf>
    <dxf>
      <font>
        <color rgb="FF002060"/>
      </font>
      <fill>
        <patternFill>
          <bgColor theme="4" tint="0.79998168889431442"/>
        </patternFill>
      </fill>
    </dxf>
    <dxf>
      <font>
        <b/>
        <i val="0"/>
        <color rgb="FFCC0000"/>
      </font>
      <fill>
        <patternFill>
          <bgColor rgb="FFFFFFCC"/>
        </patternFill>
      </fill>
    </dxf>
    <dxf>
      <font>
        <condense val="0"/>
        <extend val="0"/>
        <color indexed="9"/>
      </font>
    </dxf>
    <dxf>
      <font>
        <condense val="0"/>
        <extend val="0"/>
        <color indexed="9"/>
      </font>
    </dxf>
    <dxf>
      <font>
        <condense val="0"/>
        <extend val="0"/>
        <color indexed="9"/>
      </font>
    </dxf>
    <dxf>
      <font>
        <b/>
        <i val="0"/>
        <condense val="0"/>
        <extend val="0"/>
      </font>
      <fill>
        <patternFill>
          <bgColor indexed="22"/>
        </patternFill>
      </fill>
    </dxf>
    <dxf>
      <font>
        <b/>
        <i val="0"/>
        <condense val="0"/>
        <extend val="0"/>
      </font>
      <fill>
        <patternFill>
          <bgColor indexed="22"/>
        </patternFill>
      </fill>
    </dxf>
    <dxf>
      <font>
        <condense val="0"/>
        <extend val="0"/>
        <color indexed="9"/>
      </font>
    </dxf>
    <dxf>
      <font>
        <b/>
        <i val="0"/>
        <color rgb="FFC00000"/>
      </font>
    </dxf>
    <dxf>
      <font>
        <b/>
        <i val="0"/>
        <color rgb="FFFF0000"/>
      </font>
      <fill>
        <patternFill>
          <bgColor theme="0" tint="-0.14996795556505021"/>
        </patternFill>
      </fill>
    </dxf>
    <dxf>
      <font>
        <color theme="0"/>
      </font>
    </dxf>
    <dxf>
      <fill>
        <patternFill patternType="solid">
          <fgColor rgb="FFCCFFFF"/>
          <bgColor rgb="FFCCFFFF"/>
        </patternFill>
      </fill>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41"/>
      </font>
      <fill>
        <patternFill>
          <bgColor indexed="27"/>
        </patternFill>
      </fill>
    </dxf>
    <dxf>
      <font>
        <b/>
        <i val="0"/>
        <color rgb="FF0070C0"/>
        <name val="Cambria"/>
        <scheme val="none"/>
      </font>
      <fill>
        <patternFill>
          <bgColor theme="0" tint="-4.9989318521683403E-2"/>
        </patternFill>
      </fill>
    </dxf>
    <dxf>
      <font>
        <condense val="0"/>
        <extend val="0"/>
        <color indexed="41"/>
      </font>
      <fill>
        <patternFill>
          <bgColor indexed="27"/>
        </patternFill>
      </fill>
    </dxf>
    <dxf>
      <font>
        <b val="0"/>
        <i val="0"/>
        <condense val="0"/>
        <extend val="0"/>
      </font>
      <fill>
        <patternFill>
          <bgColor indexed="22"/>
        </patternFill>
      </fill>
    </dxf>
    <dxf>
      <font>
        <color theme="0" tint="-4.9989318521683403E-2"/>
      </font>
    </dxf>
    <dxf>
      <font>
        <color theme="0" tint="-4.9989318521683403E-2"/>
      </font>
    </dxf>
    <dxf>
      <font>
        <b/>
        <i val="0"/>
        <color rgb="FF0070C0"/>
        <name val="Cambria"/>
        <scheme val="none"/>
      </font>
      <fill>
        <patternFill>
          <bgColor theme="0" tint="-4.9989318521683403E-2"/>
        </patternFill>
      </fill>
    </dxf>
    <dxf>
      <font>
        <color theme="0" tint="-4.9989318521683403E-2"/>
      </font>
    </dxf>
    <dxf>
      <fill>
        <patternFill>
          <bgColor indexed="41"/>
        </patternFill>
      </fill>
    </dxf>
    <dxf>
      <font>
        <condense val="0"/>
        <extend val="0"/>
        <color indexed="22"/>
      </font>
    </dxf>
  </dxfs>
  <tableStyles count="0" defaultTableStyle="TableStyleMedium2" defaultPivotStyle="PivotStyleLight16"/>
  <colors>
    <mruColors>
      <color rgb="FFCCFF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55684</xdr:colOff>
      <xdr:row>4</xdr:row>
      <xdr:rowOff>133351</xdr:rowOff>
    </xdr:from>
    <xdr:to>
      <xdr:col>0</xdr:col>
      <xdr:colOff>447676</xdr:colOff>
      <xdr:row>6</xdr:row>
      <xdr:rowOff>142071</xdr:rowOff>
    </xdr:to>
    <xdr:pic>
      <xdr:nvPicPr>
        <xdr:cNvPr id="2" name="1 Imagen">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684" y="1390651"/>
          <a:ext cx="391992" cy="3706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Z243"/>
  <sheetViews>
    <sheetView showGridLines="0" tabSelected="1" zoomScaleNormal="100" workbookViewId="0">
      <selection sqref="A1:AK1"/>
    </sheetView>
  </sheetViews>
  <sheetFormatPr baseColWidth="10" defaultColWidth="11.42578125" defaultRowHeight="15" x14ac:dyDescent="0.25"/>
  <cols>
    <col min="1" max="1" width="3.42578125" customWidth="1"/>
    <col min="2" max="2" width="11.42578125" customWidth="1"/>
    <col min="3" max="3" width="23.42578125" customWidth="1"/>
    <col min="4" max="4" width="12.7109375" customWidth="1"/>
    <col min="5" max="8" width="5.42578125" customWidth="1"/>
    <col min="9" max="9" width="8.28515625" bestFit="1" customWidth="1"/>
    <col min="10" max="11" width="5.42578125" customWidth="1"/>
    <col min="12" max="12" width="5.7109375" customWidth="1"/>
    <col min="13" max="13" width="6.85546875" customWidth="1"/>
    <col min="14" max="14" width="5.85546875" customWidth="1"/>
    <col min="15" max="15" width="5.28515625" customWidth="1"/>
    <col min="16" max="16" width="7.7109375" customWidth="1"/>
    <col min="17" max="20" width="6.28515625" bestFit="1" customWidth="1"/>
    <col min="21" max="26" width="6.28515625" hidden="1" customWidth="1"/>
    <col min="27" max="27" width="6.28515625" customWidth="1"/>
    <col min="28" max="28" width="7" customWidth="1"/>
    <col min="29" max="34" width="10.85546875" customWidth="1"/>
    <col min="35" max="37" width="7" customWidth="1"/>
    <col min="38" max="38" width="7.42578125" customWidth="1"/>
    <col min="39" max="42" width="8.42578125" customWidth="1"/>
    <col min="43" max="43" width="8.28515625" customWidth="1"/>
    <col min="44" max="44" width="7.42578125" customWidth="1"/>
    <col min="45" max="45" width="5.42578125" customWidth="1"/>
    <col min="46" max="46" width="5" customWidth="1"/>
    <col min="47" max="52" width="5.28515625" customWidth="1"/>
    <col min="53" max="54" width="6.28515625" customWidth="1"/>
    <col min="55" max="55" width="6.7109375" customWidth="1"/>
    <col min="56" max="58" width="5.7109375" customWidth="1"/>
    <col min="59" max="66" width="5.42578125" customWidth="1"/>
    <col min="67" max="76" width="5.28515625" customWidth="1"/>
    <col min="77" max="80" width="4.42578125" customWidth="1"/>
    <col min="81" max="82" width="3" customWidth="1"/>
    <col min="83" max="83" width="3.28515625" customWidth="1"/>
    <col min="84" max="84" width="6.28515625" customWidth="1"/>
    <col min="85" max="87" width="3" customWidth="1"/>
    <col min="88" max="88" width="5.28515625" customWidth="1"/>
    <col min="89" max="89" width="4.140625" customWidth="1"/>
    <col min="90" max="92" width="5.7109375" customWidth="1"/>
    <col min="93" max="93" width="7.42578125" customWidth="1"/>
    <col min="94" max="97" width="5.28515625" customWidth="1"/>
    <col min="98" max="103" width="6" customWidth="1"/>
    <col min="104" max="104" width="11.28515625" customWidth="1"/>
    <col min="105" max="107" width="7.85546875" customWidth="1"/>
    <col min="108" max="108" width="10.7109375" customWidth="1"/>
    <col min="109" max="111" width="7.85546875" customWidth="1"/>
    <col min="112" max="117" width="4.42578125" customWidth="1"/>
    <col min="118" max="118" width="13.7109375" customWidth="1"/>
    <col min="119" max="119" width="6.7109375" customWidth="1"/>
    <col min="120" max="120" width="8" customWidth="1"/>
    <col min="121" max="130" width="6.7109375" customWidth="1"/>
    <col min="131" max="134" width="7.28515625" customWidth="1"/>
    <col min="135" max="137" width="5.42578125" customWidth="1"/>
    <col min="138" max="138" width="4.28515625" customWidth="1"/>
    <col min="139" max="153" width="8.85546875" customWidth="1"/>
  </cols>
  <sheetData>
    <row r="1" spans="1:156" ht="27" customHeight="1" x14ac:dyDescent="0.25">
      <c r="A1" s="615" t="s">
        <v>0</v>
      </c>
      <c r="B1" s="616"/>
      <c r="C1" s="616"/>
      <c r="D1" s="616"/>
      <c r="E1" s="616"/>
      <c r="F1" s="616"/>
      <c r="G1" s="616"/>
      <c r="H1" s="616"/>
      <c r="I1" s="616"/>
      <c r="J1" s="616"/>
      <c r="K1" s="616"/>
      <c r="L1" s="616"/>
      <c r="M1" s="616"/>
      <c r="N1" s="616"/>
      <c r="O1" s="616"/>
      <c r="P1" s="616"/>
      <c r="Q1" s="616"/>
      <c r="R1" s="616"/>
      <c r="S1" s="616"/>
      <c r="T1" s="616"/>
      <c r="U1" s="616"/>
      <c r="V1" s="616"/>
      <c r="W1" s="616"/>
      <c r="X1" s="616"/>
      <c r="Y1" s="616"/>
      <c r="Z1" s="616"/>
      <c r="AA1" s="616"/>
      <c r="AB1" s="616"/>
      <c r="AC1" s="616"/>
      <c r="AD1" s="616"/>
      <c r="AE1" s="616"/>
      <c r="AF1" s="616"/>
      <c r="AG1" s="616"/>
      <c r="AH1" s="616"/>
      <c r="AI1" s="616"/>
      <c r="AJ1" s="616"/>
      <c r="AK1" s="616"/>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row>
    <row r="2" spans="1:156" hidden="1" x14ac:dyDescent="0.25">
      <c r="A2" s="617" t="s">
        <v>1</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row>
    <row r="3" spans="1:156" hidden="1" x14ac:dyDescent="0.25">
      <c r="A3" s="617" t="s">
        <v>2</v>
      </c>
      <c r="B3" s="618"/>
      <c r="C3" s="618"/>
      <c r="D3" s="618"/>
      <c r="E3" s="618"/>
      <c r="F3" s="618"/>
      <c r="G3" s="618"/>
      <c r="H3" s="618"/>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I3" s="618"/>
      <c r="AJ3" s="618"/>
      <c r="AK3" s="618"/>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row>
    <row r="4" spans="1:156" hidden="1" x14ac:dyDescent="0.25">
      <c r="A4" s="617" t="s">
        <v>3</v>
      </c>
      <c r="B4" s="618"/>
      <c r="C4" s="618"/>
      <c r="D4" s="618"/>
      <c r="E4" s="618"/>
      <c r="F4" s="618"/>
      <c r="G4" s="618"/>
      <c r="H4" s="618"/>
      <c r="I4" s="618"/>
      <c r="J4" s="618"/>
      <c r="K4" s="618"/>
      <c r="L4" s="618"/>
      <c r="M4" s="618"/>
      <c r="N4" s="618"/>
      <c r="O4" s="618"/>
      <c r="P4" s="618"/>
      <c r="Q4" s="618"/>
      <c r="R4" s="618"/>
      <c r="S4" s="618"/>
      <c r="T4" s="618"/>
      <c r="U4" s="618"/>
      <c r="V4" s="618"/>
      <c r="W4" s="618"/>
      <c r="X4" s="618"/>
      <c r="Y4" s="618"/>
      <c r="Z4" s="618"/>
      <c r="AA4" s="618"/>
      <c r="AB4" s="618"/>
      <c r="AC4" s="618"/>
      <c r="AD4" s="618"/>
      <c r="AE4" s="618"/>
      <c r="AF4" s="618"/>
      <c r="AG4" s="618"/>
      <c r="AH4" s="618"/>
      <c r="AI4" s="618"/>
      <c r="AJ4" s="618"/>
      <c r="AK4" s="618"/>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row>
    <row r="5" spans="1:156" hidden="1" x14ac:dyDescent="0.25">
      <c r="A5" s="78"/>
      <c r="B5" s="78"/>
      <c r="C5" s="78"/>
      <c r="D5" s="78"/>
      <c r="E5" s="78"/>
      <c r="F5" s="78"/>
      <c r="G5" s="78"/>
      <c r="H5" s="78"/>
      <c r="I5" s="78"/>
      <c r="J5" s="78"/>
      <c r="K5" s="78"/>
      <c r="L5" s="78"/>
      <c r="M5" s="78"/>
      <c r="N5" s="78"/>
      <c r="O5" s="78"/>
      <c r="P5" s="78"/>
      <c r="Q5" s="78"/>
      <c r="R5" s="78"/>
      <c r="S5" s="78"/>
      <c r="T5" s="78"/>
      <c r="U5" s="78"/>
      <c r="V5" s="78"/>
      <c r="W5" s="78"/>
      <c r="X5" s="78"/>
      <c r="Y5" s="78"/>
      <c r="Z5" s="78"/>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row>
    <row r="6" spans="1:156" hidden="1" x14ac:dyDescent="0.25">
      <c r="A6" s="452" t="s">
        <v>4</v>
      </c>
      <c r="B6" s="453"/>
      <c r="C6" s="453"/>
      <c r="D6" s="415"/>
      <c r="E6" s="415"/>
      <c r="F6" s="415"/>
      <c r="G6" s="415"/>
      <c r="H6" s="415"/>
      <c r="I6" s="415"/>
      <c r="J6" s="415"/>
      <c r="K6" s="415"/>
      <c r="L6" s="2"/>
      <c r="M6" s="2"/>
      <c r="N6" s="619" t="s">
        <v>5</v>
      </c>
      <c r="O6" s="619"/>
      <c r="P6" s="619"/>
      <c r="Q6" s="619"/>
      <c r="R6" s="4" t="s">
        <v>6</v>
      </c>
      <c r="S6" s="416" t="s">
        <v>7</v>
      </c>
      <c r="T6" s="2"/>
      <c r="U6" s="2"/>
      <c r="V6" s="2"/>
      <c r="W6" s="2"/>
      <c r="X6" s="2"/>
      <c r="Y6" s="2"/>
      <c r="Z6" s="2"/>
      <c r="AA6" s="534"/>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78"/>
      <c r="CS6" s="2"/>
      <c r="CU6" s="2"/>
      <c r="CV6" s="2"/>
      <c r="CW6" s="2"/>
      <c r="CX6" s="2"/>
      <c r="CY6" s="2"/>
      <c r="CZ6" s="2"/>
      <c r="DA6" s="2"/>
      <c r="DB6" s="2"/>
      <c r="DC6" s="2"/>
      <c r="DD6" s="2"/>
      <c r="DE6" s="2"/>
      <c r="DF6" s="2"/>
      <c r="DG6" s="2"/>
      <c r="DH6" s="2"/>
      <c r="DI6" s="2"/>
      <c r="DJ6" s="2"/>
      <c r="DK6" s="2"/>
      <c r="DL6" s="2"/>
      <c r="DM6" s="2"/>
      <c r="DN6" s="2"/>
      <c r="DO6" s="2"/>
    </row>
    <row r="7" spans="1:156" hidden="1" x14ac:dyDescent="0.25">
      <c r="A7" s="453"/>
      <c r="B7" s="452" t="s">
        <v>8</v>
      </c>
      <c r="C7" s="453"/>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606"/>
      <c r="BN7" s="606"/>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78"/>
      <c r="CS7" s="2"/>
      <c r="CU7" s="2"/>
      <c r="CV7" s="2"/>
      <c r="CW7" s="2"/>
      <c r="CX7" s="2"/>
      <c r="CY7" s="2"/>
      <c r="CZ7" s="2"/>
      <c r="DA7" s="2"/>
      <c r="DB7" s="2"/>
      <c r="DC7" s="2"/>
      <c r="DD7" s="2"/>
      <c r="DE7" s="2"/>
      <c r="DF7" s="2"/>
      <c r="DG7" s="2"/>
      <c r="DH7" s="2"/>
      <c r="DI7" s="2"/>
      <c r="DJ7" s="2"/>
      <c r="DK7" s="2"/>
      <c r="DL7" s="2"/>
      <c r="DM7" s="2"/>
      <c r="DN7" s="2"/>
      <c r="DO7" s="2"/>
    </row>
    <row r="8" spans="1:156" hidden="1" x14ac:dyDescent="0.25">
      <c r="A8" s="2"/>
      <c r="B8" s="607"/>
      <c r="C8" s="608"/>
      <c r="D8" s="608"/>
      <c r="E8" s="608"/>
      <c r="F8" s="608"/>
      <c r="G8" s="608"/>
      <c r="H8" s="608"/>
      <c r="I8" s="608"/>
      <c r="J8" s="608"/>
      <c r="K8" s="608"/>
      <c r="L8" s="608"/>
      <c r="M8" s="608"/>
      <c r="N8" s="608"/>
      <c r="O8" s="608"/>
      <c r="P8" s="608"/>
      <c r="Q8" s="608"/>
      <c r="R8" s="608"/>
      <c r="S8" s="608"/>
      <c r="T8" s="1116"/>
      <c r="U8" s="575"/>
      <c r="V8" s="575"/>
      <c r="W8" s="575"/>
      <c r="X8" s="575"/>
      <c r="Y8" s="575"/>
      <c r="Z8" s="575"/>
      <c r="AA8" s="1"/>
      <c r="AB8" s="1"/>
      <c r="AC8" s="1"/>
      <c r="AD8" s="1"/>
      <c r="AE8" s="1"/>
      <c r="AF8" s="1"/>
      <c r="AG8" s="1"/>
      <c r="AH8" s="1"/>
      <c r="AI8" s="1"/>
      <c r="AJ8" s="1"/>
      <c r="AK8" s="1"/>
      <c r="AL8" s="1"/>
      <c r="AM8" s="1"/>
      <c r="AN8" s="1"/>
      <c r="AO8" s="1"/>
      <c r="AP8" s="1"/>
      <c r="AQ8" s="1"/>
      <c r="AR8" s="1"/>
      <c r="AS8" s="1"/>
      <c r="AT8" s="1"/>
      <c r="AU8" s="2"/>
      <c r="AV8" s="2"/>
      <c r="AW8" s="2"/>
      <c r="AX8" s="2"/>
      <c r="AY8" s="2"/>
      <c r="AZ8" s="2"/>
      <c r="BA8" s="2"/>
      <c r="BB8" s="2"/>
      <c r="BC8" s="2"/>
      <c r="BD8" s="2"/>
      <c r="BE8" s="2"/>
      <c r="BF8" s="2"/>
      <c r="BG8" s="2"/>
      <c r="BH8" s="2"/>
      <c r="BI8" s="2"/>
      <c r="BJ8" s="2"/>
      <c r="BK8" s="2"/>
      <c r="BL8" s="2"/>
      <c r="BM8" s="606"/>
      <c r="BN8" s="606"/>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78"/>
      <c r="CS8" s="2"/>
      <c r="CU8" s="2"/>
      <c r="CV8" s="2"/>
      <c r="CW8" s="2"/>
      <c r="CX8" s="2"/>
      <c r="CY8" s="2"/>
      <c r="CZ8" s="2"/>
      <c r="DA8" s="2"/>
      <c r="DB8" s="2"/>
      <c r="DC8" s="2"/>
      <c r="DD8" s="2"/>
      <c r="DE8" s="2"/>
      <c r="DF8" s="2"/>
      <c r="DG8" s="2"/>
      <c r="DH8" s="2"/>
      <c r="DI8" s="2"/>
      <c r="DJ8" s="2"/>
      <c r="DK8" s="2"/>
      <c r="DL8" s="2"/>
      <c r="DM8" s="2"/>
      <c r="DN8" s="2"/>
      <c r="DO8" s="2"/>
    </row>
    <row r="9" spans="1:156" ht="54" customHeight="1" x14ac:dyDescent="0.25">
      <c r="A9" s="2"/>
      <c r="B9" s="609"/>
      <c r="C9" s="1117"/>
      <c r="D9" s="1117"/>
      <c r="E9" s="1117"/>
      <c r="F9" s="1117"/>
      <c r="G9" s="1117"/>
      <c r="H9" s="1117"/>
      <c r="I9" s="1117"/>
      <c r="J9" s="1117"/>
      <c r="K9" s="1117"/>
      <c r="L9" s="1117"/>
      <c r="M9" s="1117"/>
      <c r="N9" s="1117"/>
      <c r="O9" s="1117"/>
      <c r="P9" s="1117"/>
      <c r="Q9" s="1117"/>
      <c r="R9" s="1117"/>
      <c r="S9" s="1117"/>
      <c r="T9" s="1118"/>
      <c r="U9" s="575"/>
      <c r="V9" s="575"/>
      <c r="W9" s="575"/>
      <c r="X9" s="575"/>
      <c r="Y9" s="575"/>
      <c r="Z9" s="575"/>
      <c r="AA9" s="2"/>
      <c r="AB9" s="2"/>
      <c r="AC9" s="2"/>
      <c r="AD9" s="2"/>
      <c r="AE9" s="2"/>
      <c r="AF9" s="2"/>
      <c r="AG9" s="2"/>
      <c r="AH9" s="2"/>
      <c r="AI9" s="2"/>
      <c r="AJ9" s="2"/>
      <c r="AK9" s="2"/>
      <c r="AL9" s="2"/>
      <c r="AM9" s="2"/>
      <c r="AN9" s="2"/>
      <c r="AO9" s="2"/>
      <c r="AP9" s="2"/>
      <c r="AQ9" s="2"/>
      <c r="AR9" s="2"/>
      <c r="AS9" s="2"/>
      <c r="AT9" s="2"/>
      <c r="AU9" s="2"/>
      <c r="AV9" s="2"/>
      <c r="AW9" s="2"/>
      <c r="AX9" s="2"/>
      <c r="AY9" s="2"/>
      <c r="AZ9" s="2"/>
      <c r="BA9" s="436"/>
      <c r="BB9" s="436"/>
      <c r="BC9" s="436"/>
      <c r="BD9" s="436"/>
      <c r="BE9" s="436"/>
      <c r="BF9" s="436"/>
      <c r="BG9" s="436"/>
      <c r="BH9" s="436"/>
      <c r="BI9" s="436"/>
      <c r="BJ9" s="2"/>
      <c r="BK9" s="2"/>
      <c r="BL9" s="2"/>
      <c r="BM9" s="606"/>
      <c r="BN9" s="606"/>
      <c r="BO9" s="2"/>
      <c r="BP9" s="2"/>
      <c r="BQ9" s="2"/>
      <c r="BR9" s="2"/>
      <c r="BS9" s="2"/>
      <c r="BT9" s="2"/>
      <c r="BU9" s="2"/>
      <c r="BV9" s="2"/>
      <c r="BW9" s="78"/>
      <c r="BX9" s="78"/>
      <c r="BY9" s="78"/>
      <c r="BZ9" s="78"/>
      <c r="CA9" s="78"/>
      <c r="CB9" s="78"/>
      <c r="CC9" s="78"/>
      <c r="CD9" s="78"/>
      <c r="CE9" s="78"/>
      <c r="CF9" s="78"/>
      <c r="CG9" s="78"/>
      <c r="CH9" s="78"/>
      <c r="CQ9" s="2"/>
      <c r="CR9" s="78"/>
      <c r="CS9" s="2"/>
      <c r="CU9" s="2"/>
      <c r="CV9" s="2"/>
      <c r="CW9" s="2"/>
      <c r="CX9" s="2"/>
      <c r="CY9" s="2"/>
      <c r="CZ9" s="2"/>
      <c r="DA9" s="2"/>
      <c r="DB9" s="2"/>
      <c r="DC9" s="2"/>
      <c r="DD9" s="2"/>
      <c r="DE9" s="2"/>
      <c r="DF9" s="2"/>
      <c r="DG9" s="2"/>
      <c r="DH9" s="2"/>
      <c r="DI9" s="2"/>
      <c r="DJ9" s="2"/>
      <c r="DK9" s="2"/>
      <c r="DL9" s="2"/>
      <c r="DM9" s="2"/>
      <c r="DN9" s="2"/>
      <c r="DO9" s="2"/>
    </row>
    <row r="10" spans="1:156" ht="14.65" customHeight="1" x14ac:dyDescent="0.25">
      <c r="A10" s="2"/>
      <c r="B10" s="610"/>
      <c r="C10" s="611"/>
      <c r="D10" s="611"/>
      <c r="E10" s="611"/>
      <c r="F10" s="611"/>
      <c r="G10" s="611"/>
      <c r="H10" s="611"/>
      <c r="I10" s="611"/>
      <c r="J10" s="611"/>
      <c r="K10" s="611"/>
      <c r="L10" s="611"/>
      <c r="M10" s="611"/>
      <c r="N10" s="611"/>
      <c r="O10" s="611"/>
      <c r="P10" s="611"/>
      <c r="Q10" s="611"/>
      <c r="R10" s="611"/>
      <c r="S10" s="611"/>
      <c r="T10" s="1119"/>
      <c r="U10" s="575"/>
      <c r="V10" s="575"/>
      <c r="W10" s="575"/>
      <c r="X10" s="575"/>
      <c r="Y10" s="575"/>
      <c r="Z10" s="575"/>
      <c r="AA10" s="2"/>
      <c r="AB10" s="2"/>
      <c r="AC10" s="2"/>
      <c r="AD10" s="2"/>
      <c r="AE10" s="2"/>
      <c r="AF10" s="2"/>
      <c r="AG10" s="2"/>
      <c r="AH10" s="2"/>
      <c r="AI10" s="2"/>
      <c r="AJ10" s="2"/>
      <c r="AK10" s="2"/>
      <c r="AL10" s="2"/>
      <c r="AM10" s="2"/>
      <c r="AN10" s="2"/>
      <c r="AO10" s="2"/>
      <c r="AP10" s="2"/>
      <c r="AQ10" s="2"/>
      <c r="AR10" s="2"/>
      <c r="AS10" s="2"/>
      <c r="AT10" s="2"/>
      <c r="AX10" s="437"/>
      <c r="AY10" s="437"/>
      <c r="AZ10" s="437"/>
      <c r="BA10" s="2"/>
      <c r="BB10" s="2"/>
      <c r="BC10" s="1"/>
      <c r="BD10" s="1"/>
      <c r="BE10" s="1"/>
      <c r="BF10" s="1"/>
      <c r="BG10" s="1"/>
      <c r="BH10" s="1"/>
      <c r="BI10" s="1"/>
      <c r="BJ10" s="1"/>
      <c r="BK10" s="1"/>
      <c r="BL10" s="2"/>
      <c r="BM10" s="2"/>
      <c r="BN10" s="438"/>
      <c r="BO10" s="2"/>
      <c r="BP10" s="2"/>
      <c r="BQ10" s="2"/>
      <c r="BR10" s="2"/>
      <c r="BS10" s="2"/>
      <c r="BT10" s="2"/>
      <c r="BU10" s="2"/>
      <c r="BV10" s="2"/>
      <c r="BW10" s="78"/>
      <c r="BX10" s="78"/>
      <c r="BY10" s="78"/>
      <c r="BZ10" s="78"/>
      <c r="CA10" s="78"/>
      <c r="CB10" s="78"/>
      <c r="CC10" s="78"/>
      <c r="CD10" s="78"/>
      <c r="CE10" s="78"/>
      <c r="CF10" s="78"/>
      <c r="CG10" s="78"/>
      <c r="CH10" s="78"/>
      <c r="CQ10" s="2"/>
      <c r="CR10" s="78"/>
      <c r="CS10" s="2"/>
      <c r="CU10" s="2"/>
      <c r="CV10" s="2"/>
      <c r="CW10" s="2"/>
      <c r="CX10" s="2"/>
      <c r="CY10" s="417"/>
      <c r="CZ10" s="417"/>
      <c r="DA10" s="417"/>
      <c r="DB10" s="417"/>
      <c r="DC10" s="417"/>
      <c r="DD10" s="417"/>
      <c r="DE10" s="2"/>
      <c r="DF10" s="2"/>
      <c r="DG10" s="2"/>
      <c r="DH10" s="2"/>
      <c r="DI10" s="2"/>
      <c r="DJ10" s="2"/>
      <c r="DK10" s="2"/>
      <c r="DL10" s="2"/>
      <c r="DM10" s="2"/>
      <c r="DN10" s="2"/>
      <c r="DO10" s="2"/>
    </row>
    <row r="11" spans="1:156" hidden="1" x14ac:dyDescent="0.25">
      <c r="AN11" s="2"/>
      <c r="AO11" s="2"/>
      <c r="AP11" s="2"/>
      <c r="AQ11" s="2"/>
      <c r="AR11" s="2"/>
      <c r="CS11" s="451"/>
    </row>
    <row r="12" spans="1:156" s="60" customFormat="1" hidden="1" x14ac:dyDescent="0.25">
      <c r="A12" s="59"/>
      <c r="B12" s="3" t="s">
        <v>9</v>
      </c>
      <c r="C12" s="555" t="str">
        <f>+$A$19</f>
        <v/>
      </c>
      <c r="D12" s="59"/>
      <c r="E12" s="556" t="s">
        <v>10</v>
      </c>
      <c r="F12" s="416"/>
      <c r="G12" s="557" t="s">
        <v>11</v>
      </c>
      <c r="H12" s="416" t="s">
        <v>7</v>
      </c>
      <c r="I12" s="59"/>
      <c r="J12" s="3" t="s">
        <v>12</v>
      </c>
      <c r="K12" s="558"/>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2"/>
      <c r="AO12" s="2"/>
      <c r="AP12" s="2"/>
      <c r="AQ12" s="2"/>
      <c r="AR12" s="2"/>
      <c r="AS12" s="59"/>
      <c r="AT12" s="59"/>
      <c r="AU12" s="59"/>
      <c r="AV12" s="59"/>
      <c r="AW12" s="59"/>
      <c r="AX12" s="59"/>
      <c r="AY12" s="59"/>
      <c r="AZ12" s="59"/>
      <c r="BA12" s="59"/>
      <c r="BB12" s="59"/>
      <c r="BC12" s="59"/>
      <c r="BD12" s="59"/>
      <c r="BE12" s="59"/>
      <c r="BF12" s="59"/>
      <c r="BG12" s="59"/>
      <c r="BH12" s="59"/>
      <c r="BI12" s="59"/>
      <c r="BJ12" s="59"/>
      <c r="BK12" s="59"/>
      <c r="BL12" s="59"/>
      <c r="BM12" s="59"/>
      <c r="BN12" s="59"/>
      <c r="BO12" s="59"/>
      <c r="BP12" s="59"/>
      <c r="BQ12" s="59"/>
      <c r="BR12" s="59"/>
      <c r="BS12" s="59"/>
      <c r="BT12" s="59"/>
      <c r="BU12" s="59"/>
      <c r="BV12" s="59"/>
      <c r="BW12" s="59"/>
      <c r="BX12" s="59"/>
      <c r="BY12" s="59"/>
      <c r="BZ12" s="59"/>
      <c r="CA12" s="59"/>
      <c r="CB12" s="59"/>
      <c r="CC12" s="59"/>
      <c r="CD12" s="59"/>
      <c r="CE12" s="59"/>
      <c r="CF12" s="59"/>
      <c r="CG12" s="59"/>
      <c r="CH12" s="59"/>
      <c r="CI12" s="59"/>
      <c r="CJ12" s="59"/>
      <c r="CK12" s="71"/>
      <c r="CL12" s="71"/>
      <c r="CM12" s="70"/>
      <c r="CN12" s="70"/>
      <c r="CO12" s="70"/>
      <c r="CP12" s="70"/>
      <c r="CQ12" s="70"/>
      <c r="CR12" s="70"/>
      <c r="CS12" s="59"/>
      <c r="CT12" s="59"/>
      <c r="CU12" s="59"/>
    </row>
    <row r="13" spans="1:156" s="60" customFormat="1" hidden="1" x14ac:dyDescent="0.25">
      <c r="A13" s="59"/>
      <c r="B13" s="384">
        <v>1</v>
      </c>
      <c r="C13" s="384">
        <v>2</v>
      </c>
      <c r="D13" s="384">
        <v>3</v>
      </c>
      <c r="E13" s="384">
        <v>4</v>
      </c>
      <c r="F13" s="384">
        <v>5</v>
      </c>
      <c r="G13" s="384">
        <v>6</v>
      </c>
      <c r="H13" s="384">
        <v>7</v>
      </c>
      <c r="I13" s="384">
        <v>8</v>
      </c>
      <c r="J13" s="384">
        <v>9</v>
      </c>
      <c r="K13" s="384">
        <v>10</v>
      </c>
      <c r="L13" s="384">
        <v>11</v>
      </c>
      <c r="M13" s="384">
        <v>12</v>
      </c>
      <c r="N13" s="384">
        <v>13</v>
      </c>
      <c r="O13" s="384">
        <v>14</v>
      </c>
      <c r="P13" s="384">
        <v>15</v>
      </c>
      <c r="Q13" s="384">
        <v>16</v>
      </c>
      <c r="R13" s="384">
        <v>17</v>
      </c>
      <c r="S13" s="384">
        <v>18</v>
      </c>
      <c r="T13" s="384">
        <v>19</v>
      </c>
      <c r="U13" s="384"/>
      <c r="V13" s="384"/>
      <c r="W13" s="384"/>
      <c r="X13" s="384"/>
      <c r="Y13" s="384"/>
      <c r="Z13" s="384"/>
      <c r="AA13" s="384">
        <v>26</v>
      </c>
      <c r="AB13" s="384">
        <v>27</v>
      </c>
      <c r="AC13" s="384">
        <v>28</v>
      </c>
      <c r="AD13" s="384"/>
      <c r="AE13" s="384"/>
      <c r="AF13" s="384"/>
      <c r="AG13" s="384"/>
      <c r="AH13" s="384"/>
      <c r="AI13" s="384">
        <v>29</v>
      </c>
      <c r="AJ13" s="384">
        <v>30</v>
      </c>
      <c r="AK13" s="384">
        <v>31</v>
      </c>
      <c r="AL13" s="384">
        <v>32</v>
      </c>
      <c r="AM13" s="384">
        <v>33</v>
      </c>
      <c r="AN13" s="384">
        <v>34</v>
      </c>
      <c r="AO13" s="384">
        <v>35</v>
      </c>
      <c r="AP13" s="384">
        <v>36</v>
      </c>
      <c r="AQ13" s="384">
        <v>37</v>
      </c>
      <c r="AR13" s="384">
        <v>38</v>
      </c>
      <c r="AS13" s="384">
        <v>39</v>
      </c>
      <c r="AT13" s="384">
        <v>40</v>
      </c>
      <c r="AU13" s="384">
        <v>79</v>
      </c>
      <c r="AV13" s="384">
        <v>80</v>
      </c>
      <c r="AW13" s="384">
        <v>81</v>
      </c>
      <c r="AX13" s="384">
        <v>82</v>
      </c>
      <c r="AY13" s="384">
        <v>83</v>
      </c>
      <c r="AZ13" s="384">
        <v>84</v>
      </c>
      <c r="BA13" s="384">
        <v>85</v>
      </c>
      <c r="BB13" s="384"/>
      <c r="BC13" s="384">
        <v>86</v>
      </c>
      <c r="BD13" s="384">
        <v>87</v>
      </c>
      <c r="BE13" s="384">
        <v>88</v>
      </c>
      <c r="BF13" s="384">
        <v>89</v>
      </c>
      <c r="BG13" s="384">
        <v>90</v>
      </c>
      <c r="BH13" s="384">
        <v>91</v>
      </c>
      <c r="BI13" s="384">
        <v>92</v>
      </c>
      <c r="BJ13" s="384">
        <v>93</v>
      </c>
      <c r="BK13" s="384">
        <v>94</v>
      </c>
      <c r="BL13" s="384">
        <v>95</v>
      </c>
      <c r="BM13" s="384">
        <v>96</v>
      </c>
      <c r="BN13" s="384">
        <v>97</v>
      </c>
      <c r="BO13" s="384">
        <v>98</v>
      </c>
      <c r="BP13" s="384">
        <v>99</v>
      </c>
      <c r="BQ13" s="384">
        <v>100</v>
      </c>
      <c r="BR13" s="384">
        <v>101</v>
      </c>
      <c r="BS13" s="384">
        <v>102</v>
      </c>
      <c r="BT13" s="384">
        <v>103</v>
      </c>
      <c r="BU13" s="384">
        <v>104</v>
      </c>
      <c r="BV13" s="384">
        <v>105</v>
      </c>
      <c r="BW13" s="384">
        <v>106</v>
      </c>
      <c r="BX13" s="384">
        <v>107</v>
      </c>
      <c r="BY13" s="384">
        <v>108</v>
      </c>
      <c r="BZ13" s="384">
        <v>109</v>
      </c>
      <c r="CA13" s="384">
        <v>110</v>
      </c>
      <c r="CB13" s="384">
        <v>111</v>
      </c>
      <c r="CC13" s="384">
        <v>112</v>
      </c>
      <c r="CD13" s="384">
        <v>113</v>
      </c>
      <c r="CE13" s="384">
        <v>114</v>
      </c>
      <c r="CF13" s="384">
        <v>115</v>
      </c>
      <c r="CG13" s="384">
        <v>116</v>
      </c>
      <c r="CH13" s="384">
        <v>117</v>
      </c>
      <c r="CI13" s="384">
        <v>118</v>
      </c>
      <c r="CJ13" s="384">
        <v>119</v>
      </c>
      <c r="CK13" s="384">
        <v>120</v>
      </c>
      <c r="CL13" s="384">
        <v>121</v>
      </c>
      <c r="CM13" s="384">
        <v>122</v>
      </c>
      <c r="CN13" s="384">
        <v>123</v>
      </c>
      <c r="CO13" s="384">
        <v>124</v>
      </c>
      <c r="CP13" s="384">
        <v>125</v>
      </c>
      <c r="CQ13" s="384">
        <v>126</v>
      </c>
      <c r="CR13" s="384">
        <v>127</v>
      </c>
      <c r="CS13" s="384">
        <v>128</v>
      </c>
      <c r="CT13" s="384">
        <v>129</v>
      </c>
      <c r="CU13" s="384">
        <v>130</v>
      </c>
      <c r="CV13" s="384">
        <v>131</v>
      </c>
      <c r="CW13" s="384">
        <v>132</v>
      </c>
      <c r="CX13" s="384">
        <v>133</v>
      </c>
      <c r="CY13" s="384">
        <v>134</v>
      </c>
      <c r="CZ13" s="384">
        <v>135</v>
      </c>
      <c r="DA13" s="384">
        <v>136</v>
      </c>
      <c r="DB13" s="384">
        <v>137</v>
      </c>
      <c r="DC13" s="384">
        <v>138</v>
      </c>
      <c r="DD13" s="384">
        <v>139</v>
      </c>
      <c r="DE13" s="384">
        <v>140</v>
      </c>
      <c r="DF13" s="384">
        <v>141</v>
      </c>
      <c r="DG13" s="384">
        <v>142</v>
      </c>
      <c r="DH13" s="384">
        <v>143</v>
      </c>
      <c r="DI13" s="384">
        <v>144</v>
      </c>
      <c r="DJ13" s="384">
        <v>145</v>
      </c>
      <c r="DK13" s="384">
        <v>146</v>
      </c>
      <c r="DL13" s="384">
        <v>147</v>
      </c>
      <c r="DM13" s="384">
        <v>148</v>
      </c>
      <c r="DN13" s="384">
        <v>149</v>
      </c>
      <c r="DO13" s="384">
        <v>150</v>
      </c>
      <c r="DP13" s="384">
        <v>151</v>
      </c>
      <c r="DQ13" s="384">
        <v>152</v>
      </c>
      <c r="DR13" s="384">
        <v>153</v>
      </c>
      <c r="DS13" s="384">
        <v>154</v>
      </c>
      <c r="DT13" s="384">
        <v>155</v>
      </c>
      <c r="DU13" s="384">
        <v>156</v>
      </c>
      <c r="DV13" s="384">
        <v>157</v>
      </c>
      <c r="DW13" s="384">
        <v>158</v>
      </c>
      <c r="DX13" s="384">
        <v>159</v>
      </c>
      <c r="DY13" s="384">
        <v>160</v>
      </c>
      <c r="DZ13" s="384">
        <v>161</v>
      </c>
      <c r="EA13" s="384"/>
      <c r="EB13" s="384"/>
      <c r="EC13" s="384">
        <v>162</v>
      </c>
      <c r="ED13" s="384">
        <v>163</v>
      </c>
      <c r="EE13" s="384">
        <v>164</v>
      </c>
      <c r="EF13" s="384">
        <v>165</v>
      </c>
      <c r="EG13" s="384">
        <v>166</v>
      </c>
      <c r="EH13" s="384">
        <v>167</v>
      </c>
    </row>
    <row r="14" spans="1:156" s="482" customFormat="1" ht="28.5" customHeight="1" x14ac:dyDescent="0.2">
      <c r="D14" s="548"/>
      <c r="AI14" s="612" t="s">
        <v>13</v>
      </c>
      <c r="AJ14" s="613"/>
      <c r="AK14" s="613"/>
      <c r="AL14" s="613"/>
      <c r="AM14" s="613"/>
      <c r="AN14" s="613"/>
      <c r="AO14" s="613"/>
      <c r="AP14" s="613"/>
      <c r="AQ14" s="613"/>
      <c r="AR14" s="613"/>
      <c r="AS14" s="613"/>
      <c r="AT14" s="614"/>
      <c r="BS14" s="483" t="s">
        <v>14</v>
      </c>
      <c r="CE14" s="484"/>
      <c r="CF14" s="484"/>
      <c r="CH14" s="484"/>
      <c r="CU14" s="485"/>
      <c r="DA14" s="620" t="s">
        <v>15</v>
      </c>
      <c r="DB14" s="621"/>
      <c r="DC14" s="621"/>
      <c r="DD14" s="621"/>
      <c r="DE14" s="621"/>
      <c r="DF14" s="621"/>
      <c r="DG14" s="621"/>
      <c r="DH14" s="622"/>
      <c r="DI14" s="623" t="s">
        <v>16</v>
      </c>
      <c r="DJ14" s="624"/>
      <c r="DK14" s="624"/>
      <c r="DL14" s="624"/>
      <c r="DM14" s="624"/>
      <c r="DN14" s="486"/>
      <c r="DO14" s="620" t="s">
        <v>17</v>
      </c>
      <c r="DP14" s="621"/>
      <c r="DQ14" s="621"/>
      <c r="DR14" s="622"/>
      <c r="DS14" s="623" t="s">
        <v>18</v>
      </c>
      <c r="DT14" s="624"/>
      <c r="DU14" s="624"/>
      <c r="DV14" s="625"/>
      <c r="DW14" s="620" t="s">
        <v>19</v>
      </c>
      <c r="DX14" s="621"/>
      <c r="DY14" s="622"/>
      <c r="DZ14" s="487" t="s">
        <v>20</v>
      </c>
      <c r="EA14" s="626" t="s">
        <v>21</v>
      </c>
      <c r="EB14" s="627"/>
      <c r="EC14" s="627"/>
      <c r="ED14" s="627"/>
      <c r="EE14" s="627"/>
      <c r="EF14" s="627"/>
      <c r="EG14" s="627"/>
      <c r="EH14" s="628"/>
      <c r="EI14" s="1074" t="s">
        <v>1041</v>
      </c>
      <c r="EJ14" s="1075"/>
      <c r="EK14" s="1075"/>
      <c r="EL14" s="1075"/>
      <c r="EM14" s="1075"/>
      <c r="EN14" s="1075"/>
      <c r="EO14" s="1075"/>
      <c r="EP14" s="1075"/>
      <c r="EQ14" s="1075"/>
      <c r="ER14" s="1075"/>
      <c r="ES14" s="1075"/>
      <c r="ET14" s="1075"/>
      <c r="EU14" s="1075"/>
      <c r="EV14" s="1075"/>
      <c r="EW14" s="1075"/>
    </row>
    <row r="15" spans="1:156" s="482" customFormat="1" ht="72.75" customHeight="1" x14ac:dyDescent="0.2">
      <c r="A15" s="488"/>
      <c r="D15" s="549"/>
      <c r="E15" s="583" t="s">
        <v>22</v>
      </c>
      <c r="F15" s="584"/>
      <c r="G15" s="584"/>
      <c r="H15" s="584"/>
      <c r="I15" s="584"/>
      <c r="J15" s="584"/>
      <c r="K15" s="584"/>
      <c r="L15" s="584"/>
      <c r="M15" s="584"/>
      <c r="N15" s="584"/>
      <c r="O15" s="584"/>
      <c r="P15" s="584"/>
      <c r="Q15" s="584"/>
      <c r="R15" s="584"/>
      <c r="S15" s="584"/>
      <c r="T15" s="584"/>
      <c r="U15" s="584"/>
      <c r="V15" s="584"/>
      <c r="W15" s="584"/>
      <c r="X15" s="584"/>
      <c r="Y15" s="584"/>
      <c r="Z15" s="584"/>
      <c r="AA15" s="584"/>
      <c r="AB15" s="584"/>
      <c r="AC15" s="584"/>
      <c r="AD15" s="584"/>
      <c r="AE15" s="584"/>
      <c r="AF15" s="584"/>
      <c r="AG15" s="584"/>
      <c r="AH15" s="585"/>
      <c r="AI15" s="629"/>
      <c r="AJ15" s="630"/>
      <c r="AK15" s="630"/>
      <c r="AL15" s="631"/>
      <c r="AM15" s="632" t="s">
        <v>23</v>
      </c>
      <c r="AN15" s="632"/>
      <c r="AO15" s="632"/>
      <c r="AP15" s="632"/>
      <c r="AQ15" s="632"/>
      <c r="AR15" s="633"/>
      <c r="AS15" s="634"/>
      <c r="AT15" s="635"/>
      <c r="AU15" s="587" t="s">
        <v>24</v>
      </c>
      <c r="AV15" s="588"/>
      <c r="AW15" s="588"/>
      <c r="AX15" s="588"/>
      <c r="AY15" s="588"/>
      <c r="AZ15" s="588"/>
      <c r="BA15" s="588"/>
      <c r="BB15" s="589"/>
      <c r="BC15" s="636" t="s">
        <v>25</v>
      </c>
      <c r="BD15" s="636"/>
      <c r="BE15" s="636"/>
      <c r="BF15" s="636"/>
      <c r="BG15" s="636"/>
      <c r="BH15" s="636"/>
      <c r="BI15" s="636"/>
      <c r="BJ15" s="636"/>
      <c r="BK15" s="636"/>
      <c r="BL15" s="636"/>
      <c r="BM15" s="636"/>
      <c r="BN15" s="636"/>
      <c r="BO15" s="636"/>
      <c r="BP15" s="636"/>
      <c r="BQ15" s="636"/>
      <c r="BR15" s="636"/>
      <c r="BS15" s="636"/>
      <c r="BT15" s="636"/>
      <c r="BU15" s="636"/>
      <c r="BV15" s="636"/>
      <c r="BW15" s="636"/>
      <c r="BX15" s="636"/>
      <c r="BY15" s="636"/>
      <c r="BZ15" s="637" t="s">
        <v>26</v>
      </c>
      <c r="CA15" s="638" t="s">
        <v>27</v>
      </c>
      <c r="CB15" s="639"/>
      <c r="CC15" s="639"/>
      <c r="CD15" s="639"/>
      <c r="CE15" s="639"/>
      <c r="CF15" s="639"/>
      <c r="CG15" s="639"/>
      <c r="CH15" s="639"/>
      <c r="CI15" s="639"/>
      <c r="CJ15" s="639"/>
      <c r="CK15" s="639"/>
      <c r="CL15" s="640"/>
      <c r="CM15" s="641" t="s">
        <v>28</v>
      </c>
      <c r="CN15" s="641"/>
      <c r="CO15" s="641"/>
      <c r="CP15" s="641"/>
      <c r="CQ15" s="641"/>
      <c r="CR15" s="641"/>
      <c r="CS15" s="641"/>
      <c r="CT15" s="641"/>
      <c r="CU15" s="641"/>
      <c r="CV15" s="641"/>
      <c r="CW15" s="641"/>
      <c r="CX15" s="641"/>
      <c r="CY15" s="641"/>
      <c r="CZ15" s="641"/>
      <c r="DA15" s="489"/>
      <c r="DB15" s="490" t="s">
        <v>29</v>
      </c>
      <c r="DC15" s="490" t="s">
        <v>29</v>
      </c>
      <c r="DD15" s="490" t="s">
        <v>30</v>
      </c>
      <c r="DE15" s="490" t="s">
        <v>31</v>
      </c>
      <c r="DF15" s="491"/>
      <c r="DG15" s="490" t="s">
        <v>32</v>
      </c>
      <c r="DH15" s="490" t="s">
        <v>29</v>
      </c>
      <c r="DI15" s="642" t="s">
        <v>33</v>
      </c>
      <c r="DJ15" s="642"/>
      <c r="DK15" s="642"/>
      <c r="DL15" s="642"/>
      <c r="DM15" s="642"/>
      <c r="DN15" s="642"/>
      <c r="DO15" s="490" t="s">
        <v>34</v>
      </c>
      <c r="DP15" s="490" t="s">
        <v>35</v>
      </c>
      <c r="DQ15" s="490" t="s">
        <v>36</v>
      </c>
      <c r="DR15" s="490" t="s">
        <v>34</v>
      </c>
      <c r="DS15" s="490" t="s">
        <v>34</v>
      </c>
      <c r="DT15" s="490" t="s">
        <v>34</v>
      </c>
      <c r="DU15" s="490" t="s">
        <v>34</v>
      </c>
      <c r="DV15" s="490" t="s">
        <v>34</v>
      </c>
      <c r="DW15" s="490" t="s">
        <v>37</v>
      </c>
      <c r="DX15" s="490" t="s">
        <v>37</v>
      </c>
      <c r="DY15" s="490" t="s">
        <v>37</v>
      </c>
      <c r="DZ15" s="490" t="s">
        <v>37</v>
      </c>
      <c r="EA15" s="643" t="s">
        <v>38</v>
      </c>
      <c r="EB15" s="643"/>
      <c r="EC15" s="643"/>
      <c r="ED15" s="644" t="s">
        <v>39</v>
      </c>
      <c r="EE15" s="644"/>
      <c r="EF15" s="644"/>
      <c r="EG15" s="646" t="s">
        <v>40</v>
      </c>
      <c r="EH15" s="646"/>
      <c r="EI15" s="1076" t="s">
        <v>1042</v>
      </c>
      <c r="EJ15" s="1076"/>
      <c r="EK15" s="1076"/>
      <c r="EL15" s="1076"/>
      <c r="EM15" s="1076"/>
      <c r="EN15" s="1076" t="s">
        <v>1043</v>
      </c>
      <c r="EO15" s="1076"/>
      <c r="EP15" s="1076"/>
      <c r="EQ15" s="1076"/>
      <c r="ER15" s="1076"/>
      <c r="ES15" s="1076" t="s">
        <v>1044</v>
      </c>
      <c r="ET15" s="1076"/>
      <c r="EU15" s="1076"/>
      <c r="EV15" s="1076"/>
      <c r="EW15" s="1076"/>
    </row>
    <row r="16" spans="1:156" s="482" customFormat="1" ht="44.25" customHeight="1" x14ac:dyDescent="0.2">
      <c r="A16" s="492"/>
      <c r="B16" s="550"/>
      <c r="C16" s="550"/>
      <c r="D16" s="551"/>
      <c r="E16" s="591" t="s">
        <v>41</v>
      </c>
      <c r="F16" s="592" t="s">
        <v>42</v>
      </c>
      <c r="G16" s="592"/>
      <c r="H16" s="592"/>
      <c r="I16" s="592"/>
      <c r="J16" s="592"/>
      <c r="K16" s="592" t="s">
        <v>43</v>
      </c>
      <c r="L16" s="592"/>
      <c r="M16" s="592"/>
      <c r="N16" s="592"/>
      <c r="O16" s="592"/>
      <c r="P16" s="592" t="s">
        <v>44</v>
      </c>
      <c r="Q16" s="592"/>
      <c r="R16" s="592"/>
      <c r="S16" s="592"/>
      <c r="T16" s="592"/>
      <c r="U16" s="576"/>
      <c r="V16" s="576"/>
      <c r="W16" s="576"/>
      <c r="X16" s="576"/>
      <c r="Y16" s="576"/>
      <c r="Z16" s="576"/>
      <c r="AA16" s="493" t="s">
        <v>45</v>
      </c>
      <c r="AB16" s="493"/>
      <c r="AC16" s="494"/>
      <c r="AD16" s="581" t="s">
        <v>1032</v>
      </c>
      <c r="AE16" s="582"/>
      <c r="AF16" s="581" t="s">
        <v>1033</v>
      </c>
      <c r="AG16" s="586"/>
      <c r="AH16" s="582"/>
      <c r="AI16" s="648" t="s">
        <v>46</v>
      </c>
      <c r="AJ16" s="649" t="s">
        <v>47</v>
      </c>
      <c r="AK16" s="649" t="s">
        <v>48</v>
      </c>
      <c r="AL16" s="649" t="s">
        <v>49</v>
      </c>
      <c r="AM16" s="598" t="s">
        <v>50</v>
      </c>
      <c r="AN16" s="598"/>
      <c r="AO16" s="598"/>
      <c r="AP16" s="598"/>
      <c r="AQ16" s="599" t="s">
        <v>51</v>
      </c>
      <c r="AR16" s="1044" t="s">
        <v>52</v>
      </c>
      <c r="AS16" s="1044"/>
      <c r="AT16" s="1044"/>
      <c r="AU16" s="593" t="s">
        <v>53</v>
      </c>
      <c r="AV16" s="593"/>
      <c r="AW16" s="594" t="s">
        <v>54</v>
      </c>
      <c r="AX16" s="594"/>
      <c r="AY16" s="595" t="s">
        <v>55</v>
      </c>
      <c r="AZ16" s="595"/>
      <c r="BA16" s="495" t="s">
        <v>1038</v>
      </c>
      <c r="BB16" s="495" t="s">
        <v>1039</v>
      </c>
      <c r="BC16" s="596" t="s">
        <v>56</v>
      </c>
      <c r="BD16" s="596"/>
      <c r="BE16" s="596"/>
      <c r="BF16" s="596"/>
      <c r="BG16" s="596"/>
      <c r="BH16" s="596"/>
      <c r="BI16" s="596"/>
      <c r="BJ16" s="596"/>
      <c r="BK16" s="596"/>
      <c r="BL16" s="596"/>
      <c r="BM16" s="597" t="s">
        <v>57</v>
      </c>
      <c r="BN16" s="597"/>
      <c r="BO16" s="597"/>
      <c r="BP16" s="601" t="s">
        <v>58</v>
      </c>
      <c r="BQ16" s="601"/>
      <c r="BR16" s="601"/>
      <c r="BS16" s="601"/>
      <c r="BT16" s="601"/>
      <c r="BU16" s="601"/>
      <c r="BV16" s="601"/>
      <c r="BW16" s="601"/>
      <c r="BX16" s="601"/>
      <c r="BY16" s="601"/>
      <c r="BZ16" s="637"/>
      <c r="CA16" s="602" t="s">
        <v>59</v>
      </c>
      <c r="CB16" s="603"/>
      <c r="CC16" s="603"/>
      <c r="CD16" s="603"/>
      <c r="CE16" s="603"/>
      <c r="CF16" s="603"/>
      <c r="CG16" s="603"/>
      <c r="CH16" s="603"/>
      <c r="CI16" s="603"/>
      <c r="CJ16" s="603"/>
      <c r="CK16" s="603"/>
      <c r="CL16" s="604"/>
      <c r="CM16" s="605" t="s">
        <v>60</v>
      </c>
      <c r="CN16" s="605"/>
      <c r="CO16" s="605"/>
      <c r="CP16" s="590" t="s">
        <v>61</v>
      </c>
      <c r="CQ16" s="590"/>
      <c r="CR16" s="590"/>
      <c r="CS16" s="590"/>
      <c r="CT16" s="590"/>
      <c r="CU16" s="590"/>
      <c r="CV16" s="590"/>
      <c r="CW16" s="590" t="s">
        <v>62</v>
      </c>
      <c r="CX16" s="496"/>
      <c r="CY16" s="590" t="s">
        <v>63</v>
      </c>
      <c r="CZ16" s="590"/>
      <c r="DA16" s="600" t="s">
        <v>64</v>
      </c>
      <c r="DB16" s="600" t="s">
        <v>65</v>
      </c>
      <c r="DC16" s="600" t="s">
        <v>66</v>
      </c>
      <c r="DD16" s="600" t="s">
        <v>67</v>
      </c>
      <c r="DE16" s="600" t="s">
        <v>68</v>
      </c>
      <c r="DF16" s="600" t="s">
        <v>69</v>
      </c>
      <c r="DG16" s="600" t="s">
        <v>70</v>
      </c>
      <c r="DH16" s="600" t="s">
        <v>71</v>
      </c>
      <c r="DI16" s="652" t="s">
        <v>72</v>
      </c>
      <c r="DJ16" s="652"/>
      <c r="DK16" s="652"/>
      <c r="DL16" s="652"/>
      <c r="DM16" s="652"/>
      <c r="DN16" s="652"/>
      <c r="DO16" s="600" t="s">
        <v>73</v>
      </c>
      <c r="DP16" s="600" t="s">
        <v>74</v>
      </c>
      <c r="DQ16" s="600" t="s">
        <v>75</v>
      </c>
      <c r="DR16" s="600" t="s">
        <v>76</v>
      </c>
      <c r="DS16" s="1045" t="s">
        <v>77</v>
      </c>
      <c r="DT16" s="1045" t="s">
        <v>78</v>
      </c>
      <c r="DU16" s="1045" t="s">
        <v>79</v>
      </c>
      <c r="DV16" s="1045" t="s">
        <v>80</v>
      </c>
      <c r="DW16" s="600" t="s">
        <v>81</v>
      </c>
      <c r="DX16" s="600" t="s">
        <v>82</v>
      </c>
      <c r="DY16" s="600" t="s">
        <v>83</v>
      </c>
      <c r="DZ16" s="600" t="s">
        <v>84</v>
      </c>
      <c r="EA16" s="650" t="s">
        <v>85</v>
      </c>
      <c r="EB16" s="650" t="s">
        <v>86</v>
      </c>
      <c r="EC16" s="649" t="s">
        <v>87</v>
      </c>
      <c r="ED16" s="645"/>
      <c r="EE16" s="645"/>
      <c r="EF16" s="645"/>
      <c r="EG16" s="647"/>
      <c r="EH16" s="647"/>
      <c r="EI16" s="1076"/>
      <c r="EJ16" s="1076"/>
      <c r="EK16" s="1076"/>
      <c r="EL16" s="1076"/>
      <c r="EM16" s="1076"/>
      <c r="EN16" s="1076"/>
      <c r="EO16" s="1076"/>
      <c r="EP16" s="1076"/>
      <c r="EQ16" s="1076"/>
      <c r="ER16" s="1076"/>
      <c r="ES16" s="1076"/>
      <c r="ET16" s="1076"/>
      <c r="EU16" s="1076"/>
      <c r="EV16" s="1076"/>
      <c r="EW16" s="1076"/>
      <c r="EY16" s="651" t="s">
        <v>1060</v>
      </c>
      <c r="EZ16" s="651"/>
    </row>
    <row r="17" spans="1:156" s="482" customFormat="1" ht="135.75" customHeight="1" x14ac:dyDescent="0.2">
      <c r="A17" s="497" t="s">
        <v>9</v>
      </c>
      <c r="B17" s="498" t="s">
        <v>88</v>
      </c>
      <c r="C17" s="498" t="s">
        <v>89</v>
      </c>
      <c r="D17" s="498" t="s">
        <v>90</v>
      </c>
      <c r="E17" s="591"/>
      <c r="F17" s="539" t="s">
        <v>91</v>
      </c>
      <c r="G17" s="539" t="s">
        <v>92</v>
      </c>
      <c r="H17" s="539" t="s">
        <v>93</v>
      </c>
      <c r="I17" s="539" t="s">
        <v>94</v>
      </c>
      <c r="J17" s="545" t="s">
        <v>95</v>
      </c>
      <c r="K17" s="539" t="s">
        <v>91</v>
      </c>
      <c r="L17" s="539" t="s">
        <v>92</v>
      </c>
      <c r="M17" s="539" t="s">
        <v>93</v>
      </c>
      <c r="N17" s="539" t="s">
        <v>94</v>
      </c>
      <c r="O17" s="545" t="s">
        <v>95</v>
      </c>
      <c r="P17" s="539" t="s">
        <v>91</v>
      </c>
      <c r="Q17" s="539" t="s">
        <v>92</v>
      </c>
      <c r="R17" s="539" t="s">
        <v>93</v>
      </c>
      <c r="S17" s="539" t="s">
        <v>94</v>
      </c>
      <c r="T17" s="545" t="s">
        <v>95</v>
      </c>
      <c r="U17" s="545"/>
      <c r="V17" s="545"/>
      <c r="W17" s="545"/>
      <c r="X17" s="545"/>
      <c r="Y17" s="545"/>
      <c r="Z17" s="545"/>
      <c r="AA17" s="546" t="s">
        <v>96</v>
      </c>
      <c r="AB17" s="546" t="s">
        <v>97</v>
      </c>
      <c r="AC17" s="546" t="s">
        <v>54</v>
      </c>
      <c r="AD17" s="546" t="s">
        <v>1034</v>
      </c>
      <c r="AE17" s="546" t="s">
        <v>1033</v>
      </c>
      <c r="AF17" s="546" t="s">
        <v>1035</v>
      </c>
      <c r="AG17" s="546" t="s">
        <v>1036</v>
      </c>
      <c r="AH17" s="546" t="s">
        <v>1037</v>
      </c>
      <c r="AI17" s="648"/>
      <c r="AJ17" s="649"/>
      <c r="AK17" s="649"/>
      <c r="AL17" s="649"/>
      <c r="AM17" s="499" t="s">
        <v>98</v>
      </c>
      <c r="AN17" s="499" t="s">
        <v>99</v>
      </c>
      <c r="AO17" s="499" t="s">
        <v>100</v>
      </c>
      <c r="AP17" s="499" t="s">
        <v>101</v>
      </c>
      <c r="AQ17" s="599"/>
      <c r="AR17" s="536" t="s">
        <v>102</v>
      </c>
      <c r="AS17" s="536" t="s">
        <v>103</v>
      </c>
      <c r="AT17" s="536" t="s">
        <v>104</v>
      </c>
      <c r="AU17" s="500" t="s">
        <v>106</v>
      </c>
      <c r="AV17" s="501" t="s">
        <v>105</v>
      </c>
      <c r="AW17" s="500" t="s">
        <v>106</v>
      </c>
      <c r="AX17" s="501" t="s">
        <v>105</v>
      </c>
      <c r="AY17" s="502" t="s">
        <v>106</v>
      </c>
      <c r="AZ17" s="501" t="s">
        <v>105</v>
      </c>
      <c r="BA17" s="501" t="s">
        <v>107</v>
      </c>
      <c r="BB17" s="501" t="s">
        <v>107</v>
      </c>
      <c r="BC17" s="503" t="s">
        <v>108</v>
      </c>
      <c r="BD17" s="504" t="s">
        <v>109</v>
      </c>
      <c r="BE17" s="503" t="s">
        <v>110</v>
      </c>
      <c r="BF17" s="504" t="s">
        <v>111</v>
      </c>
      <c r="BG17" s="503" t="s">
        <v>112</v>
      </c>
      <c r="BH17" s="503" t="s">
        <v>113</v>
      </c>
      <c r="BI17" s="503" t="s">
        <v>114</v>
      </c>
      <c r="BJ17" s="503" t="s">
        <v>115</v>
      </c>
      <c r="BK17" s="503" t="s">
        <v>116</v>
      </c>
      <c r="BL17" s="503" t="s">
        <v>117</v>
      </c>
      <c r="BM17" s="561" t="s">
        <v>118</v>
      </c>
      <c r="BN17" s="561" t="s">
        <v>119</v>
      </c>
      <c r="BO17" s="561" t="s">
        <v>120</v>
      </c>
      <c r="BP17" s="537" t="s">
        <v>121</v>
      </c>
      <c r="BQ17" s="538" t="s">
        <v>122</v>
      </c>
      <c r="BR17" s="537" t="s">
        <v>123</v>
      </c>
      <c r="BS17" s="538" t="s">
        <v>124</v>
      </c>
      <c r="BT17" s="539" t="s">
        <v>112</v>
      </c>
      <c r="BU17" s="539" t="s">
        <v>113</v>
      </c>
      <c r="BV17" s="539" t="s">
        <v>114</v>
      </c>
      <c r="BW17" s="539" t="s">
        <v>115</v>
      </c>
      <c r="BX17" s="539" t="s">
        <v>116</v>
      </c>
      <c r="BY17" s="539" t="s">
        <v>117</v>
      </c>
      <c r="BZ17" s="637"/>
      <c r="CA17" s="537" t="s">
        <v>125</v>
      </c>
      <c r="CB17" s="537" t="s">
        <v>126</v>
      </c>
      <c r="CC17" s="537" t="s">
        <v>127</v>
      </c>
      <c r="CD17" s="537" t="s">
        <v>128</v>
      </c>
      <c r="CE17" s="540" t="s">
        <v>129</v>
      </c>
      <c r="CF17" s="547" t="s">
        <v>130</v>
      </c>
      <c r="CG17" s="537" t="s">
        <v>131</v>
      </c>
      <c r="CH17" s="540" t="s">
        <v>132</v>
      </c>
      <c r="CI17" s="539" t="s">
        <v>133</v>
      </c>
      <c r="CJ17" s="539" t="s">
        <v>134</v>
      </c>
      <c r="CK17" s="539" t="s">
        <v>135</v>
      </c>
      <c r="CL17" s="539" t="s">
        <v>136</v>
      </c>
      <c r="CM17" s="541" t="s">
        <v>137</v>
      </c>
      <c r="CN17" s="541" t="s">
        <v>138</v>
      </c>
      <c r="CO17" s="560" t="s">
        <v>139</v>
      </c>
      <c r="CP17" s="542" t="s">
        <v>140</v>
      </c>
      <c r="CQ17" s="543" t="s">
        <v>141</v>
      </c>
      <c r="CR17" s="542" t="s">
        <v>142</v>
      </c>
      <c r="CS17" s="543" t="s">
        <v>143</v>
      </c>
      <c r="CT17" s="542" t="s">
        <v>144</v>
      </c>
      <c r="CU17" s="543" t="s">
        <v>145</v>
      </c>
      <c r="CV17" s="562" t="s">
        <v>146</v>
      </c>
      <c r="CW17" s="590"/>
      <c r="CX17" s="496" t="s">
        <v>147</v>
      </c>
      <c r="CY17" s="563" t="s">
        <v>148</v>
      </c>
      <c r="CZ17" s="544" t="s">
        <v>149</v>
      </c>
      <c r="DA17" s="600"/>
      <c r="DB17" s="600"/>
      <c r="DC17" s="600"/>
      <c r="DD17" s="600"/>
      <c r="DE17" s="600"/>
      <c r="DF17" s="600"/>
      <c r="DG17" s="600"/>
      <c r="DH17" s="600"/>
      <c r="DI17" s="505" t="s">
        <v>150</v>
      </c>
      <c r="DJ17" s="505" t="s">
        <v>151</v>
      </c>
      <c r="DK17" s="505" t="s">
        <v>152</v>
      </c>
      <c r="DL17" s="505" t="s">
        <v>153</v>
      </c>
      <c r="DM17" s="505" t="s">
        <v>154</v>
      </c>
      <c r="DN17" s="506" t="s">
        <v>155</v>
      </c>
      <c r="DO17" s="600"/>
      <c r="DP17" s="600"/>
      <c r="DQ17" s="600"/>
      <c r="DR17" s="600"/>
      <c r="DS17" s="1046"/>
      <c r="DT17" s="1046"/>
      <c r="DU17" s="1046"/>
      <c r="DV17" s="1046"/>
      <c r="DW17" s="600"/>
      <c r="DX17" s="600"/>
      <c r="DY17" s="600"/>
      <c r="DZ17" s="600"/>
      <c r="EA17" s="650"/>
      <c r="EB17" s="650"/>
      <c r="EC17" s="649"/>
      <c r="ED17" s="507" t="s">
        <v>156</v>
      </c>
      <c r="EE17" s="508" t="s">
        <v>157</v>
      </c>
      <c r="EF17" s="507" t="s">
        <v>158</v>
      </c>
      <c r="EG17" s="509" t="s">
        <v>159</v>
      </c>
      <c r="EH17" s="509" t="s">
        <v>160</v>
      </c>
      <c r="EI17" s="1077" t="s">
        <v>1045</v>
      </c>
      <c r="EJ17" s="1077" t="s">
        <v>1046</v>
      </c>
      <c r="EK17" s="1077" t="s">
        <v>1047</v>
      </c>
      <c r="EL17" s="1077" t="s">
        <v>1048</v>
      </c>
      <c r="EM17" s="1077" t="s">
        <v>1049</v>
      </c>
      <c r="EN17" s="1077" t="s">
        <v>1050</v>
      </c>
      <c r="EO17" s="1077" t="s">
        <v>1051</v>
      </c>
      <c r="EP17" s="1077" t="s">
        <v>1052</v>
      </c>
      <c r="EQ17" s="1077" t="s">
        <v>1053</v>
      </c>
      <c r="ER17" s="1077" t="s">
        <v>1054</v>
      </c>
      <c r="ES17" s="1078" t="s">
        <v>1055</v>
      </c>
      <c r="ET17" s="1079" t="s">
        <v>1056</v>
      </c>
      <c r="EU17" s="1079" t="s">
        <v>1057</v>
      </c>
      <c r="EV17" s="1079" t="s">
        <v>1058</v>
      </c>
      <c r="EW17" s="1079" t="s">
        <v>1059</v>
      </c>
      <c r="EY17" s="510" t="s">
        <v>1061</v>
      </c>
      <c r="EZ17" s="510" t="s">
        <v>1062</v>
      </c>
    </row>
    <row r="18" spans="1:156" s="435" customFormat="1" ht="15" customHeight="1" x14ac:dyDescent="0.25">
      <c r="A18" s="455"/>
      <c r="B18" s="455">
        <f>COUNTA(B19:B118)</f>
        <v>0</v>
      </c>
      <c r="C18" s="455">
        <f>COUNTA(C19:C118)</f>
        <v>100</v>
      </c>
      <c r="D18" s="455"/>
      <c r="E18" s="511">
        <f>SUM(E19:E123)</f>
        <v>0</v>
      </c>
      <c r="F18" s="511">
        <f>SUM(F19:F123)</f>
        <v>0</v>
      </c>
      <c r="G18" s="456">
        <f t="shared" ref="G18:AK18" si="0">SUM(G19:G123)</f>
        <v>0</v>
      </c>
      <c r="H18" s="456">
        <f t="shared" si="0"/>
        <v>0</v>
      </c>
      <c r="I18" s="456">
        <f t="shared" si="0"/>
        <v>0</v>
      </c>
      <c r="J18" s="456">
        <f t="shared" si="0"/>
        <v>0</v>
      </c>
      <c r="K18" s="456">
        <f t="shared" si="0"/>
        <v>0</v>
      </c>
      <c r="L18" s="514">
        <f t="shared" si="0"/>
        <v>0</v>
      </c>
      <c r="M18" s="514">
        <f t="shared" si="0"/>
        <v>0</v>
      </c>
      <c r="N18" s="514">
        <f t="shared" si="0"/>
        <v>0</v>
      </c>
      <c r="O18" s="514">
        <f t="shared" si="0"/>
        <v>0</v>
      </c>
      <c r="P18" s="514">
        <f t="shared" si="0"/>
        <v>0</v>
      </c>
      <c r="Q18" s="514">
        <f t="shared" si="0"/>
        <v>0</v>
      </c>
      <c r="R18" s="514">
        <f t="shared" si="0"/>
        <v>0</v>
      </c>
      <c r="S18" s="514">
        <f t="shared" si="0"/>
        <v>0</v>
      </c>
      <c r="T18" s="514">
        <f t="shared" si="0"/>
        <v>0</v>
      </c>
      <c r="U18" s="514"/>
      <c r="V18" s="514"/>
      <c r="W18" s="514"/>
      <c r="X18" s="514"/>
      <c r="Y18" s="514"/>
      <c r="Z18" s="514"/>
      <c r="AA18" s="512" t="str">
        <f>IFERROR(AVERAGE(AA19:AA123),"-")</f>
        <v>-</v>
      </c>
      <c r="AB18" s="512" t="str">
        <f t="shared" ref="AB18:AC18" si="1">IFERROR(AVERAGE(AB19:AB123),"-")</f>
        <v>-</v>
      </c>
      <c r="AC18" s="512" t="str">
        <f t="shared" si="1"/>
        <v>-</v>
      </c>
      <c r="AD18" s="514">
        <f t="shared" si="0"/>
        <v>0</v>
      </c>
      <c r="AE18" s="514">
        <f t="shared" si="0"/>
        <v>0</v>
      </c>
      <c r="AF18" s="514">
        <f t="shared" si="0"/>
        <v>0</v>
      </c>
      <c r="AG18" s="514">
        <f t="shared" si="0"/>
        <v>0</v>
      </c>
      <c r="AH18" s="514">
        <f t="shared" si="0"/>
        <v>0</v>
      </c>
      <c r="AI18" s="481">
        <f>SUM(AI19:AI123)</f>
        <v>0</v>
      </c>
      <c r="AJ18" s="481">
        <f t="shared" si="0"/>
        <v>0</v>
      </c>
      <c r="AK18" s="481">
        <f t="shared" si="0"/>
        <v>0</v>
      </c>
      <c r="AL18" s="512" t="str">
        <f>IFERROR(AK18/AJ18,"-")</f>
        <v>-</v>
      </c>
      <c r="AM18" s="481">
        <f>SUM(AM19:AM123)</f>
        <v>0</v>
      </c>
      <c r="AN18" s="481">
        <f>SUM(AN19:AN123)</f>
        <v>0</v>
      </c>
      <c r="AO18" s="481" t="str">
        <f>IFERROR(AVERAGE(AO19:AO123),"-")</f>
        <v>-</v>
      </c>
      <c r="AP18" s="481">
        <f>SUM(AP19:AP123)</f>
        <v>0</v>
      </c>
      <c r="AQ18" s="481" t="str">
        <f>IFERROR(AVERAGE(AQ19:AQ123),"-")</f>
        <v>-</v>
      </c>
      <c r="AR18" s="481">
        <f>SUM(AR19:AR123)</f>
        <v>0</v>
      </c>
      <c r="AS18" s="481">
        <f>SUM(AS19:AS123)</f>
        <v>0</v>
      </c>
      <c r="AT18" s="513" t="str">
        <f>IFERROR(AS18/AR18,"-")</f>
        <v>-</v>
      </c>
      <c r="AU18" s="456">
        <f>SUM(AU19:AU123)</f>
        <v>0</v>
      </c>
      <c r="AV18" s="512" t="str">
        <f>IFERROR(AVERAGE(AV19:AV123),"-")</f>
        <v>-</v>
      </c>
      <c r="AW18" s="456">
        <f>SUM(AW19:AW123)</f>
        <v>0</v>
      </c>
      <c r="AX18" s="512" t="str">
        <f>IFERROR(AVERAGE(AX19:AX123),"-")</f>
        <v>-</v>
      </c>
      <c r="AY18" s="456">
        <f>SUM(AY19:AY123)</f>
        <v>0</v>
      </c>
      <c r="AZ18" s="512" t="str">
        <f>IFERROR(AVERAGE(AZ19:AZ123),"-")</f>
        <v>-</v>
      </c>
      <c r="BA18" s="481">
        <f>SUM(BA19:BA123)</f>
        <v>0</v>
      </c>
      <c r="BB18" s="481">
        <f>SUM(BB19:BB123)</f>
        <v>0</v>
      </c>
      <c r="BC18" s="456">
        <f>SUM(BC19:BC123)</f>
        <v>0</v>
      </c>
      <c r="BD18" s="457" t="str">
        <f>IFERROR(BC18/G18,"-")</f>
        <v>-</v>
      </c>
      <c r="BE18" s="481">
        <f>SUM(BE19:BE123)</f>
        <v>0</v>
      </c>
      <c r="BF18" s="457" t="str">
        <f>IFERROR(BE18/G18,"-")</f>
        <v>-</v>
      </c>
      <c r="BG18" s="481"/>
      <c r="BH18" s="481"/>
      <c r="BI18" s="481"/>
      <c r="BJ18" s="481"/>
      <c r="BK18" s="481"/>
      <c r="BL18" s="457"/>
      <c r="BM18" s="481">
        <f>SUM(BM19:BM123)</f>
        <v>0</v>
      </c>
      <c r="BN18" s="481">
        <f t="shared" ref="BN18:BO18" si="2">SUM(BN19:BN123)</f>
        <v>0</v>
      </c>
      <c r="BO18" s="481">
        <f t="shared" si="2"/>
        <v>0</v>
      </c>
      <c r="BP18" s="481">
        <f>SUM(BP19:BP123)</f>
        <v>0</v>
      </c>
      <c r="BQ18" s="457" t="str">
        <f>IFERROR(BP18/BO18,"-")</f>
        <v>-</v>
      </c>
      <c r="BR18" s="481">
        <f>SUM(BR19:BR123)</f>
        <v>0</v>
      </c>
      <c r="BS18" s="512" t="str">
        <f>IFERROR(BR18/BO18,"-")</f>
        <v>-</v>
      </c>
      <c r="BT18" s="457"/>
      <c r="BU18" s="481"/>
      <c r="BV18" s="481"/>
      <c r="BW18" s="481"/>
      <c r="BX18" s="481"/>
      <c r="BY18" s="456"/>
      <c r="BZ18" s="456">
        <f t="shared" ref="BZ18:CJ18" si="3">SUM(BZ19:BZ123)</f>
        <v>0</v>
      </c>
      <c r="CA18" s="456">
        <f t="shared" si="3"/>
        <v>0</v>
      </c>
      <c r="CB18" s="456">
        <f t="shared" si="3"/>
        <v>0</v>
      </c>
      <c r="CC18" s="456">
        <f t="shared" si="3"/>
        <v>0</v>
      </c>
      <c r="CD18" s="456">
        <f t="shared" si="3"/>
        <v>0</v>
      </c>
      <c r="CE18" s="456">
        <f t="shared" si="3"/>
        <v>0</v>
      </c>
      <c r="CF18" s="456">
        <f t="shared" si="3"/>
        <v>0</v>
      </c>
      <c r="CG18" s="456">
        <f t="shared" si="3"/>
        <v>0</v>
      </c>
      <c r="CH18" s="512" t="str">
        <f>IFERROR(CG18/CE18,"-")</f>
        <v>-</v>
      </c>
      <c r="CI18" s="456">
        <f t="shared" si="3"/>
        <v>0</v>
      </c>
      <c r="CJ18" s="456">
        <f t="shared" si="3"/>
        <v>0</v>
      </c>
      <c r="CK18" s="456">
        <f>SUM(CK19:CK123)</f>
        <v>0</v>
      </c>
      <c r="CL18" s="456">
        <f>SUM(CL19:CL123)</f>
        <v>0</v>
      </c>
      <c r="CM18" s="514">
        <f>SUM(CM19:CM123)</f>
        <v>0</v>
      </c>
      <c r="CN18" s="514">
        <f t="shared" ref="CN18:CO18" si="4">SUM(CN19:CN123)</f>
        <v>0</v>
      </c>
      <c r="CO18" s="514">
        <f t="shared" si="4"/>
        <v>0</v>
      </c>
      <c r="CP18" s="514">
        <f>SUM(CP19:CP123)</f>
        <v>0</v>
      </c>
      <c r="CQ18" s="514">
        <f t="shared" ref="CQ18:DA18" si="5">SUM(CQ19:CQ123)</f>
        <v>0</v>
      </c>
      <c r="CR18" s="514">
        <f t="shared" si="5"/>
        <v>0</v>
      </c>
      <c r="CS18" s="514">
        <f t="shared" si="5"/>
        <v>0</v>
      </c>
      <c r="CT18" s="514">
        <f t="shared" si="5"/>
        <v>0</v>
      </c>
      <c r="CU18" s="514">
        <f t="shared" si="5"/>
        <v>0</v>
      </c>
      <c r="CV18" s="514">
        <f t="shared" si="5"/>
        <v>0</v>
      </c>
      <c r="CW18" s="481">
        <f t="shared" si="5"/>
        <v>0</v>
      </c>
      <c r="CX18" s="512" t="str">
        <f>IFERROR(CO18/CW18,"-")</f>
        <v>-</v>
      </c>
      <c r="CY18" s="514">
        <f t="shared" si="5"/>
        <v>0</v>
      </c>
      <c r="CZ18" s="515" t="str">
        <f>IFERROR(CY18/CO18,"-")</f>
        <v>-</v>
      </c>
      <c r="DA18" s="514">
        <f t="shared" si="5"/>
        <v>0</v>
      </c>
      <c r="DB18" s="514" t="str">
        <f>IFERROR(AVERAGE(DB19:DB123),"-")</f>
        <v>-</v>
      </c>
      <c r="DC18" s="514" t="str">
        <f t="shared" ref="DC18:DH18" si="6">IFERROR(AVERAGE(DC19:DC123),"-")</f>
        <v>-</v>
      </c>
      <c r="DD18" s="514" t="str">
        <f t="shared" si="6"/>
        <v>-</v>
      </c>
      <c r="DE18" s="514">
        <f>COUNTIF(DE19:DE123,2)</f>
        <v>0</v>
      </c>
      <c r="DF18" s="512" t="str">
        <f t="shared" si="6"/>
        <v>-</v>
      </c>
      <c r="DG18" s="514" t="str">
        <f t="shared" si="6"/>
        <v>-</v>
      </c>
      <c r="DH18" s="514" t="str">
        <f t="shared" si="6"/>
        <v>-</v>
      </c>
      <c r="DI18" s="514" t="str">
        <f t="shared" ref="DI18" si="7">IFERROR(AVERAGE(DI19:DI123),"-")</f>
        <v>-</v>
      </c>
      <c r="DJ18" s="514" t="str">
        <f t="shared" ref="DJ18" si="8">IFERROR(AVERAGE(DJ19:DJ123),"-")</f>
        <v>-</v>
      </c>
      <c r="DK18" s="514" t="str">
        <f t="shared" ref="DK18" si="9">IFERROR(AVERAGE(DK19:DK123),"-")</f>
        <v>-</v>
      </c>
      <c r="DL18" s="514" t="str">
        <f t="shared" ref="DL18" si="10">IFERROR(AVERAGE(DL19:DL123),"-")</f>
        <v>-</v>
      </c>
      <c r="DM18" s="514" t="str">
        <f t="shared" ref="DM18" si="11">IFERROR(AVERAGE(DM19:DM123),"-")</f>
        <v>-</v>
      </c>
      <c r="DN18" s="516" t="str">
        <f>IFERROR(AVERAGE(DI18:DM18),"-")</f>
        <v>-</v>
      </c>
      <c r="DO18" s="514" t="str">
        <f t="shared" ref="DO18:DQ18" si="12">IFERROR(AVERAGE(DO19:DO123),"-")</f>
        <v>-</v>
      </c>
      <c r="DP18" s="458" t="str">
        <f>IFERROR(_xlfn.MODE.SNGL(DP19:DP123),"-")</f>
        <v>-</v>
      </c>
      <c r="DQ18" s="514" t="str">
        <f t="shared" si="12"/>
        <v>-</v>
      </c>
      <c r="DR18" s="514" t="str">
        <f t="shared" ref="DR18" si="13">IFERROR(AVERAGE(DR19:DR123),"-")</f>
        <v>-</v>
      </c>
      <c r="DS18" s="514" t="str">
        <f t="shared" ref="DS18" si="14">IFERROR(AVERAGE(DS19:DS123),"-")</f>
        <v>-</v>
      </c>
      <c r="DT18" s="514" t="str">
        <f t="shared" ref="DT18" si="15">IFERROR(AVERAGE(DT19:DT123),"-")</f>
        <v>-</v>
      </c>
      <c r="DU18" s="514" t="str">
        <f t="shared" ref="DU18" si="16">IFERROR(AVERAGE(DU19:DU123),"-")</f>
        <v>-</v>
      </c>
      <c r="DV18" s="514" t="str">
        <f t="shared" ref="DV18" si="17">IFERROR(AVERAGE(DV19:DV123),"-")</f>
        <v>-</v>
      </c>
      <c r="DW18" s="514" t="str">
        <f t="shared" ref="DW18" si="18">IFERROR(AVERAGE(DW19:DW123),"-")</f>
        <v>-</v>
      </c>
      <c r="DX18" s="514" t="str">
        <f t="shared" ref="DX18" si="19">IFERROR(AVERAGE(DX19:DX123),"-")</f>
        <v>-</v>
      </c>
      <c r="DY18" s="514" t="str">
        <f t="shared" ref="DY18" si="20">IFERROR(AVERAGE(DY19:DY123),"-")</f>
        <v>-</v>
      </c>
      <c r="DZ18" s="514" t="str">
        <f t="shared" ref="DZ18" si="21">IFERROR(AVERAGE(DZ19:DZ123),"-")</f>
        <v>-</v>
      </c>
      <c r="EA18" s="459" t="str">
        <f>IFERROR(AVERAGE(EA19:EA123),"-")</f>
        <v>-</v>
      </c>
      <c r="EB18" s="459" t="str">
        <f>IFERROR(AVERAGE(EB19:EB123),"-")</f>
        <v>-</v>
      </c>
      <c r="EC18" s="459" t="str">
        <f>IFERROR(AVERAGE(EC19:EC123),"-")</f>
        <v>-</v>
      </c>
      <c r="ED18" s="517">
        <f>COUNTIF(ED19:ED123,"X")</f>
        <v>0</v>
      </c>
      <c r="EE18" s="517">
        <f t="shared" ref="EE18:EH18" si="22">COUNTIF(EE19:EE123,"X")</f>
        <v>0</v>
      </c>
      <c r="EF18" s="517">
        <f t="shared" si="22"/>
        <v>0</v>
      </c>
      <c r="EG18" s="517">
        <f t="shared" si="22"/>
        <v>0</v>
      </c>
      <c r="EH18" s="517">
        <f t="shared" si="22"/>
        <v>0</v>
      </c>
      <c r="EI18" s="1080"/>
      <c r="EJ18" s="1080"/>
      <c r="EK18" s="1080"/>
      <c r="EL18" s="1080"/>
      <c r="EM18" s="1080"/>
      <c r="EN18" s="1080"/>
      <c r="EO18" s="1080"/>
      <c r="EP18" s="1080"/>
      <c r="EQ18" s="1080"/>
      <c r="ER18" s="1080"/>
      <c r="ES18" s="1080"/>
      <c r="ET18" s="1080"/>
      <c r="EU18" s="1080"/>
      <c r="EV18" s="1080"/>
      <c r="EW18" s="1080"/>
      <c r="EY18" s="61" t="s">
        <v>161</v>
      </c>
    </row>
    <row r="19" spans="1:156" x14ac:dyDescent="0.25">
      <c r="A19" s="18" t="s">
        <v>194</v>
      </c>
      <c r="B19" s="1081"/>
      <c r="C19" s="1081" t="s">
        <v>194</v>
      </c>
      <c r="D19" s="1081" t="s">
        <v>1040</v>
      </c>
      <c r="E19" s="18"/>
      <c r="F19" s="18"/>
      <c r="G19" s="18"/>
      <c r="H19" s="18"/>
      <c r="I19" s="18"/>
      <c r="J19" s="1082">
        <f>SUM(F19:I19)</f>
        <v>0</v>
      </c>
      <c r="K19" s="18"/>
      <c r="L19" s="18"/>
      <c r="M19" s="18"/>
      <c r="N19" s="18"/>
      <c r="O19" s="1082">
        <f>SUM(K19:N19)</f>
        <v>0</v>
      </c>
      <c r="P19" s="18"/>
      <c r="Q19" s="18"/>
      <c r="R19" s="18"/>
      <c r="S19" s="18"/>
      <c r="T19" s="1082">
        <f>SUM(P19:S19)</f>
        <v>0</v>
      </c>
      <c r="U19" s="18"/>
      <c r="V19" s="18"/>
      <c r="W19" s="18"/>
      <c r="X19" s="18"/>
      <c r="Y19" s="1082"/>
      <c r="Z19" s="1083" t="str">
        <f>+IF(ISERROR(Y19/J19),"",Y19/J19)</f>
        <v/>
      </c>
      <c r="AA19" s="1084" t="s">
        <v>194</v>
      </c>
      <c r="AB19" s="1084" t="s">
        <v>194</v>
      </c>
      <c r="AC19" s="1084" t="s">
        <v>194</v>
      </c>
      <c r="AD19" s="1085"/>
      <c r="AE19" s="1086"/>
      <c r="AF19" s="1086"/>
      <c r="AG19" s="1086"/>
      <c r="AH19" s="1086"/>
      <c r="AI19" s="1087" t="s">
        <v>194</v>
      </c>
      <c r="AJ19" s="1087"/>
      <c r="AK19" s="1087"/>
      <c r="AL19" s="1088" t="s">
        <v>194</v>
      </c>
      <c r="AM19" s="1089"/>
      <c r="AN19" s="1090"/>
      <c r="AO19" s="1091" t="s">
        <v>194</v>
      </c>
      <c r="AP19" s="1092"/>
      <c r="AQ19" s="1093" t="s">
        <v>194</v>
      </c>
      <c r="AR19" s="18"/>
      <c r="AS19" s="18"/>
      <c r="AT19" s="1094" t="s">
        <v>194</v>
      </c>
      <c r="AU19" s="1095"/>
      <c r="AV19" s="1096"/>
      <c r="AW19" s="1095"/>
      <c r="AX19" s="1096"/>
      <c r="AY19" s="1095"/>
      <c r="AZ19" s="1096"/>
      <c r="BA19" s="1095"/>
      <c r="BB19" s="1095"/>
      <c r="BC19" s="1087"/>
      <c r="BD19" s="1097" t="str">
        <f>+IF(ISERROR(BC19/G19),"",BC19/G19)</f>
        <v/>
      </c>
      <c r="BE19" s="1098"/>
      <c r="BF19" s="1099" t="str">
        <f>+IF(ISERROR(BE19/G19),"",BE19/G19)</f>
        <v/>
      </c>
      <c r="BG19" s="1100"/>
      <c r="BH19" s="1100"/>
      <c r="BI19" s="1100"/>
      <c r="BJ19" s="1100"/>
      <c r="BK19" s="1100"/>
      <c r="BL19" s="1100"/>
      <c r="BM19" s="1101"/>
      <c r="BN19" s="1101"/>
      <c r="BO19" s="1101"/>
      <c r="BP19" s="1100"/>
      <c r="BQ19" s="1097" t="str">
        <f>+IF(ISERROR(BP19/BO19),"",BP19/BO19)</f>
        <v/>
      </c>
      <c r="BR19" s="1100"/>
      <c r="BS19" s="1097" t="str">
        <f>+IF(ISERROR(BR19/BO19),"",BR19/BO19)</f>
        <v/>
      </c>
      <c r="BT19" s="1100"/>
      <c r="BU19" s="1100"/>
      <c r="BV19" s="1100"/>
      <c r="BW19" s="1100"/>
      <c r="BX19" s="1100"/>
      <c r="BY19" s="1100"/>
      <c r="BZ19" s="1102"/>
      <c r="CA19" s="1102" t="s">
        <v>194</v>
      </c>
      <c r="CB19" s="1103"/>
      <c r="CC19" s="1103"/>
      <c r="CD19" s="1103" t="s">
        <v>194</v>
      </c>
      <c r="CE19" s="1103"/>
      <c r="CF19" s="1103"/>
      <c r="CG19" s="1103"/>
      <c r="CH19" s="1097" t="str">
        <f>+IF(ISERROR(CG19/CE19),"",CG19/CE19)</f>
        <v/>
      </c>
      <c r="CI19" s="1103"/>
      <c r="CJ19" s="1103"/>
      <c r="CK19" s="1103"/>
      <c r="CL19" s="1103"/>
      <c r="CM19" s="1104"/>
      <c r="CN19" s="1103"/>
      <c r="CO19" s="1105"/>
      <c r="CP19" s="1106"/>
      <c r="CQ19" s="1106"/>
      <c r="CR19" s="1106"/>
      <c r="CS19" s="1106"/>
      <c r="CT19" s="1106"/>
      <c r="CU19" s="1106"/>
      <c r="CV19" s="1106"/>
      <c r="CW19" s="1106" t="s">
        <v>194</v>
      </c>
      <c r="CX19" s="1106" t="str">
        <f>IFERROR(CO19/CW19,"-")</f>
        <v>-</v>
      </c>
      <c r="CY19" s="1107"/>
      <c r="CZ19" s="1108" t="s">
        <v>194</v>
      </c>
      <c r="DA19" s="1109" t="s">
        <v>194</v>
      </c>
      <c r="DB19" s="1109" t="s">
        <v>194</v>
      </c>
      <c r="DC19" s="1110" t="s">
        <v>194</v>
      </c>
      <c r="DD19" s="1110" t="s">
        <v>194</v>
      </c>
      <c r="DE19" s="1109" t="s">
        <v>194</v>
      </c>
      <c r="DF19" s="1111" t="s">
        <v>194</v>
      </c>
      <c r="DG19" s="1110" t="s">
        <v>194</v>
      </c>
      <c r="DH19" s="1110" t="s">
        <v>194</v>
      </c>
      <c r="DI19" s="1112"/>
      <c r="DJ19" s="1112"/>
      <c r="DK19" s="1112"/>
      <c r="DL19" s="1112"/>
      <c r="DM19" s="1112"/>
      <c r="DN19" s="1113" t="str">
        <f>+IFERROR(AVERAGE(DI19:DM19),"")</f>
        <v/>
      </c>
      <c r="DO19" s="1112"/>
      <c r="DP19" s="1112"/>
      <c r="DQ19" s="1110"/>
      <c r="DR19" s="1110"/>
      <c r="DS19" s="1110"/>
      <c r="DT19" s="1110"/>
      <c r="DU19" s="1110"/>
      <c r="DV19" s="1110"/>
      <c r="DW19" s="1110"/>
      <c r="DX19" s="1110"/>
      <c r="DY19" s="1110"/>
      <c r="DZ19" s="1110"/>
      <c r="EA19" s="569" t="s">
        <v>194</v>
      </c>
      <c r="EB19" s="569" t="s">
        <v>194</v>
      </c>
      <c r="EC19" s="570" t="s">
        <v>194</v>
      </c>
      <c r="ED19" s="569"/>
      <c r="EE19" s="569"/>
      <c r="EF19" s="569"/>
      <c r="EG19" s="571"/>
      <c r="EH19" s="571"/>
      <c r="EI19" s="1114"/>
      <c r="EJ19" s="1114"/>
      <c r="EK19" s="1114"/>
      <c r="EL19" s="1114"/>
      <c r="EM19" s="1114"/>
      <c r="EN19" s="1114"/>
      <c r="EO19" s="1114"/>
      <c r="EP19" s="1114"/>
      <c r="EQ19" s="1114"/>
      <c r="ER19" s="1114"/>
      <c r="ES19" s="1114"/>
      <c r="ET19" s="1114"/>
      <c r="EU19" s="1114"/>
      <c r="EV19" s="1114"/>
      <c r="EW19" s="1114"/>
      <c r="EX19" s="60"/>
      <c r="EY19" s="1115" t="s">
        <v>194</v>
      </c>
      <c r="EZ19" s="1115" t="s">
        <v>194</v>
      </c>
    </row>
    <row r="20" spans="1:156" x14ac:dyDescent="0.25">
      <c r="A20" s="18" t="s">
        <v>194</v>
      </c>
      <c r="B20" s="1081"/>
      <c r="C20" s="1081" t="s">
        <v>194</v>
      </c>
      <c r="D20" s="1081" t="s">
        <v>1040</v>
      </c>
      <c r="E20" s="18"/>
      <c r="F20" s="18"/>
      <c r="G20" s="18"/>
      <c r="H20" s="18"/>
      <c r="I20" s="18"/>
      <c r="J20" s="1082">
        <f t="shared" ref="J20:J83" si="23">SUM(F20:I20)</f>
        <v>0</v>
      </c>
      <c r="K20" s="18"/>
      <c r="L20" s="18"/>
      <c r="M20" s="18"/>
      <c r="N20" s="18"/>
      <c r="O20" s="1082">
        <f t="shared" ref="O20:O83" si="24">SUM(K20:N20)</f>
        <v>0</v>
      </c>
      <c r="P20" s="18"/>
      <c r="Q20" s="18"/>
      <c r="R20" s="18"/>
      <c r="S20" s="18"/>
      <c r="T20" s="1082">
        <f t="shared" ref="T20:T83" si="25">SUM(P20:S20)</f>
        <v>0</v>
      </c>
      <c r="U20" s="18"/>
      <c r="V20" s="18"/>
      <c r="W20" s="18"/>
      <c r="X20" s="18"/>
      <c r="Y20" s="1082"/>
      <c r="Z20" s="1083" t="str">
        <f t="shared" ref="Z20:Z83" si="26">+IF(ISERROR(Y20/J20),"",Y20/J20)</f>
        <v/>
      </c>
      <c r="AA20" s="1084" t="s">
        <v>194</v>
      </c>
      <c r="AB20" s="1084" t="s">
        <v>194</v>
      </c>
      <c r="AC20" s="1084" t="s">
        <v>194</v>
      </c>
      <c r="AD20" s="1085"/>
      <c r="AE20" s="1086"/>
      <c r="AF20" s="1086"/>
      <c r="AG20" s="1086"/>
      <c r="AH20" s="1086"/>
      <c r="AI20" s="1087" t="s">
        <v>194</v>
      </c>
      <c r="AJ20" s="1087"/>
      <c r="AK20" s="1087"/>
      <c r="AL20" s="1088" t="s">
        <v>194</v>
      </c>
      <c r="AM20" s="1089"/>
      <c r="AN20" s="1090"/>
      <c r="AO20" s="1091" t="s">
        <v>194</v>
      </c>
      <c r="AP20" s="1092"/>
      <c r="AQ20" s="1093" t="s">
        <v>194</v>
      </c>
      <c r="AR20" s="18"/>
      <c r="AS20" s="18"/>
      <c r="AT20" s="1094" t="s">
        <v>194</v>
      </c>
      <c r="AU20" s="1095"/>
      <c r="AV20" s="1096"/>
      <c r="AW20" s="1095"/>
      <c r="AX20" s="1096"/>
      <c r="AY20" s="1095"/>
      <c r="AZ20" s="1096"/>
      <c r="BA20" s="1095"/>
      <c r="BB20" s="1095"/>
      <c r="BC20" s="1087"/>
      <c r="BD20" s="1097" t="str">
        <f t="shared" ref="BD20:BD83" si="27">+IF(ISERROR(BC20/G20),"",BC20/G20)</f>
        <v/>
      </c>
      <c r="BE20" s="1098"/>
      <c r="BF20" s="1099" t="str">
        <f t="shared" ref="BF20:BF83" si="28">+IF(ISERROR(BE20/G20),"",BE20/G20)</f>
        <v/>
      </c>
      <c r="BG20" s="1100"/>
      <c r="BH20" s="1100"/>
      <c r="BI20" s="1100"/>
      <c r="BJ20" s="1100"/>
      <c r="BK20" s="1100"/>
      <c r="BL20" s="1100"/>
      <c r="BM20" s="1101"/>
      <c r="BN20" s="1101"/>
      <c r="BO20" s="1101"/>
      <c r="BP20" s="1100"/>
      <c r="BQ20" s="1097" t="str">
        <f t="shared" ref="BQ20:BQ83" si="29">+IF(ISERROR(BP20/BO20),"",BP20/BO20)</f>
        <v/>
      </c>
      <c r="BR20" s="1100"/>
      <c r="BS20" s="1097" t="str">
        <f t="shared" ref="BS20:BS83" si="30">+IF(ISERROR(BR20/BO20),"",BR20/BO20)</f>
        <v/>
      </c>
      <c r="BT20" s="1100"/>
      <c r="BU20" s="1100"/>
      <c r="BV20" s="1100"/>
      <c r="BW20" s="1100"/>
      <c r="BX20" s="1100"/>
      <c r="BY20" s="1100"/>
      <c r="BZ20" s="1102"/>
      <c r="CA20" s="1102" t="s">
        <v>194</v>
      </c>
      <c r="CB20" s="1103"/>
      <c r="CC20" s="1103"/>
      <c r="CD20" s="1103" t="s">
        <v>194</v>
      </c>
      <c r="CE20" s="1103"/>
      <c r="CF20" s="1103"/>
      <c r="CG20" s="1103"/>
      <c r="CH20" s="1097" t="str">
        <f t="shared" ref="CH20:CH83" si="31">+IF(ISERROR(CG20/CE20),"",CG20/CE20)</f>
        <v/>
      </c>
      <c r="CI20" s="1103"/>
      <c r="CJ20" s="1103"/>
      <c r="CK20" s="1103"/>
      <c r="CL20" s="1103"/>
      <c r="CM20" s="1104"/>
      <c r="CN20" s="1103"/>
      <c r="CO20" s="1105"/>
      <c r="CP20" s="1106"/>
      <c r="CQ20" s="1106"/>
      <c r="CR20" s="1106"/>
      <c r="CS20" s="1106"/>
      <c r="CT20" s="1106"/>
      <c r="CU20" s="1106"/>
      <c r="CV20" s="1106"/>
      <c r="CW20" s="1106" t="s">
        <v>194</v>
      </c>
      <c r="CX20" s="1106" t="str">
        <f t="shared" ref="CX20:CX83" si="32">IFERROR(CO20/CW20,"-")</f>
        <v>-</v>
      </c>
      <c r="CY20" s="1107"/>
      <c r="CZ20" s="1108" t="s">
        <v>194</v>
      </c>
      <c r="DA20" s="1109" t="s">
        <v>194</v>
      </c>
      <c r="DB20" s="1109" t="s">
        <v>194</v>
      </c>
      <c r="DC20" s="1110" t="s">
        <v>194</v>
      </c>
      <c r="DD20" s="1110" t="s">
        <v>194</v>
      </c>
      <c r="DE20" s="1109" t="s">
        <v>194</v>
      </c>
      <c r="DF20" s="1111" t="s">
        <v>194</v>
      </c>
      <c r="DG20" s="1110" t="s">
        <v>194</v>
      </c>
      <c r="DH20" s="1110" t="s">
        <v>194</v>
      </c>
      <c r="DI20" s="1112"/>
      <c r="DJ20" s="1112"/>
      <c r="DK20" s="1112"/>
      <c r="DL20" s="1112"/>
      <c r="DM20" s="1112"/>
      <c r="DN20" s="1113" t="str">
        <f t="shared" ref="DN20:DN83" si="33">+IFERROR(AVERAGE(DI20:DM20),"")</f>
        <v/>
      </c>
      <c r="DO20" s="1112"/>
      <c r="DP20" s="1112"/>
      <c r="DQ20" s="1110"/>
      <c r="DR20" s="1110"/>
      <c r="DS20" s="1110"/>
      <c r="DT20" s="1110"/>
      <c r="DU20" s="1110"/>
      <c r="DV20" s="1110"/>
      <c r="DW20" s="1110"/>
      <c r="DX20" s="1110"/>
      <c r="DY20" s="1110"/>
      <c r="DZ20" s="1110"/>
      <c r="EA20" s="569" t="s">
        <v>194</v>
      </c>
      <c r="EB20" s="569" t="s">
        <v>194</v>
      </c>
      <c r="EC20" s="570" t="s">
        <v>194</v>
      </c>
      <c r="ED20" s="569"/>
      <c r="EE20" s="569"/>
      <c r="EF20" s="569"/>
      <c r="EG20" s="571"/>
      <c r="EH20" s="571"/>
      <c r="EI20" s="1114"/>
      <c r="EJ20" s="1114"/>
      <c r="EK20" s="1114"/>
      <c r="EL20" s="1114"/>
      <c r="EM20" s="1114"/>
      <c r="EN20" s="1114"/>
      <c r="EO20" s="1114"/>
      <c r="EP20" s="1114"/>
      <c r="EQ20" s="1114"/>
      <c r="ER20" s="1114"/>
      <c r="ES20" s="1114"/>
      <c r="ET20" s="1114"/>
      <c r="EU20" s="1114"/>
      <c r="EV20" s="1114"/>
      <c r="EW20" s="1114"/>
      <c r="EX20" s="60"/>
      <c r="EY20" s="1115" t="s">
        <v>194</v>
      </c>
      <c r="EZ20" s="1115" t="s">
        <v>194</v>
      </c>
    </row>
    <row r="21" spans="1:156" x14ac:dyDescent="0.25">
      <c r="A21" s="18" t="s">
        <v>194</v>
      </c>
      <c r="B21" s="1081"/>
      <c r="C21" s="1081" t="s">
        <v>194</v>
      </c>
      <c r="D21" s="1081" t="s">
        <v>1040</v>
      </c>
      <c r="E21" s="18"/>
      <c r="F21" s="18"/>
      <c r="G21" s="18"/>
      <c r="H21" s="18"/>
      <c r="I21" s="18"/>
      <c r="J21" s="1082">
        <f t="shared" si="23"/>
        <v>0</v>
      </c>
      <c r="K21" s="18"/>
      <c r="L21" s="18"/>
      <c r="M21" s="18"/>
      <c r="N21" s="18"/>
      <c r="O21" s="1082">
        <f t="shared" si="24"/>
        <v>0</v>
      </c>
      <c r="P21" s="18"/>
      <c r="Q21" s="18"/>
      <c r="R21" s="18"/>
      <c r="S21" s="18"/>
      <c r="T21" s="1082">
        <f t="shared" si="25"/>
        <v>0</v>
      </c>
      <c r="U21" s="18"/>
      <c r="V21" s="18"/>
      <c r="W21" s="18"/>
      <c r="X21" s="18"/>
      <c r="Y21" s="1082"/>
      <c r="Z21" s="1083" t="str">
        <f t="shared" si="26"/>
        <v/>
      </c>
      <c r="AA21" s="1084" t="s">
        <v>194</v>
      </c>
      <c r="AB21" s="1084" t="s">
        <v>194</v>
      </c>
      <c r="AC21" s="1084" t="s">
        <v>194</v>
      </c>
      <c r="AD21" s="1085"/>
      <c r="AE21" s="1086"/>
      <c r="AF21" s="1086"/>
      <c r="AG21" s="1086"/>
      <c r="AH21" s="1086"/>
      <c r="AI21" s="1087" t="s">
        <v>194</v>
      </c>
      <c r="AJ21" s="1087"/>
      <c r="AK21" s="1087"/>
      <c r="AL21" s="1088" t="s">
        <v>194</v>
      </c>
      <c r="AM21" s="1089"/>
      <c r="AN21" s="1090"/>
      <c r="AO21" s="1091" t="s">
        <v>194</v>
      </c>
      <c r="AP21" s="1092"/>
      <c r="AQ21" s="1093" t="s">
        <v>194</v>
      </c>
      <c r="AR21" s="18"/>
      <c r="AS21" s="18"/>
      <c r="AT21" s="1094" t="s">
        <v>194</v>
      </c>
      <c r="AU21" s="1095"/>
      <c r="AV21" s="1096"/>
      <c r="AW21" s="1095"/>
      <c r="AX21" s="1096"/>
      <c r="AY21" s="1095"/>
      <c r="AZ21" s="1096"/>
      <c r="BA21" s="1095"/>
      <c r="BB21" s="1095"/>
      <c r="BC21" s="1087"/>
      <c r="BD21" s="1097" t="str">
        <f t="shared" si="27"/>
        <v/>
      </c>
      <c r="BE21" s="1098"/>
      <c r="BF21" s="1099" t="str">
        <f t="shared" si="28"/>
        <v/>
      </c>
      <c r="BG21" s="1100"/>
      <c r="BH21" s="1100"/>
      <c r="BI21" s="1100"/>
      <c r="BJ21" s="1100"/>
      <c r="BK21" s="1100"/>
      <c r="BL21" s="1100"/>
      <c r="BM21" s="1101"/>
      <c r="BN21" s="1101"/>
      <c r="BO21" s="1101"/>
      <c r="BP21" s="1100"/>
      <c r="BQ21" s="1097" t="str">
        <f t="shared" si="29"/>
        <v/>
      </c>
      <c r="BR21" s="1100"/>
      <c r="BS21" s="1097" t="str">
        <f t="shared" si="30"/>
        <v/>
      </c>
      <c r="BT21" s="1100"/>
      <c r="BU21" s="1100"/>
      <c r="BV21" s="1100"/>
      <c r="BW21" s="1100"/>
      <c r="BX21" s="1100"/>
      <c r="BY21" s="1100"/>
      <c r="BZ21" s="1102"/>
      <c r="CA21" s="1102" t="s">
        <v>194</v>
      </c>
      <c r="CB21" s="1103"/>
      <c r="CC21" s="1103"/>
      <c r="CD21" s="1103" t="s">
        <v>194</v>
      </c>
      <c r="CE21" s="1103"/>
      <c r="CF21" s="1103"/>
      <c r="CG21" s="1103"/>
      <c r="CH21" s="1097" t="str">
        <f t="shared" si="31"/>
        <v/>
      </c>
      <c r="CI21" s="1103"/>
      <c r="CJ21" s="1103"/>
      <c r="CK21" s="1103"/>
      <c r="CL21" s="1103"/>
      <c r="CM21" s="1104"/>
      <c r="CN21" s="1103"/>
      <c r="CO21" s="1105"/>
      <c r="CP21" s="1106"/>
      <c r="CQ21" s="1106"/>
      <c r="CR21" s="1106"/>
      <c r="CS21" s="1106"/>
      <c r="CT21" s="1106"/>
      <c r="CU21" s="1106"/>
      <c r="CV21" s="1106"/>
      <c r="CW21" s="1106" t="s">
        <v>194</v>
      </c>
      <c r="CX21" s="1106" t="str">
        <f t="shared" si="32"/>
        <v>-</v>
      </c>
      <c r="CY21" s="1107"/>
      <c r="CZ21" s="1108" t="s">
        <v>194</v>
      </c>
      <c r="DA21" s="1109" t="s">
        <v>194</v>
      </c>
      <c r="DB21" s="1109" t="s">
        <v>194</v>
      </c>
      <c r="DC21" s="1110" t="s">
        <v>194</v>
      </c>
      <c r="DD21" s="1110" t="s">
        <v>194</v>
      </c>
      <c r="DE21" s="1109" t="s">
        <v>194</v>
      </c>
      <c r="DF21" s="1111" t="s">
        <v>194</v>
      </c>
      <c r="DG21" s="1110" t="s">
        <v>194</v>
      </c>
      <c r="DH21" s="1110" t="s">
        <v>194</v>
      </c>
      <c r="DI21" s="1112"/>
      <c r="DJ21" s="1112"/>
      <c r="DK21" s="1112"/>
      <c r="DL21" s="1112"/>
      <c r="DM21" s="1112"/>
      <c r="DN21" s="1113" t="str">
        <f t="shared" si="33"/>
        <v/>
      </c>
      <c r="DO21" s="1112"/>
      <c r="DP21" s="1112"/>
      <c r="DQ21" s="1110"/>
      <c r="DR21" s="1110"/>
      <c r="DS21" s="1110"/>
      <c r="DT21" s="1110"/>
      <c r="DU21" s="1110"/>
      <c r="DV21" s="1110"/>
      <c r="DW21" s="1110"/>
      <c r="DX21" s="1110"/>
      <c r="DY21" s="1110"/>
      <c r="DZ21" s="1110"/>
      <c r="EA21" s="569" t="s">
        <v>194</v>
      </c>
      <c r="EB21" s="569" t="s">
        <v>194</v>
      </c>
      <c r="EC21" s="570" t="s">
        <v>194</v>
      </c>
      <c r="ED21" s="569"/>
      <c r="EE21" s="569"/>
      <c r="EF21" s="569"/>
      <c r="EG21" s="571"/>
      <c r="EH21" s="571"/>
      <c r="EI21" s="1114"/>
      <c r="EJ21" s="1114"/>
      <c r="EK21" s="1114"/>
      <c r="EL21" s="1114"/>
      <c r="EM21" s="1114"/>
      <c r="EN21" s="1114"/>
      <c r="EO21" s="1114"/>
      <c r="EP21" s="1114"/>
      <c r="EQ21" s="1114"/>
      <c r="ER21" s="1114"/>
      <c r="ES21" s="1114"/>
      <c r="ET21" s="1114"/>
      <c r="EU21" s="1114"/>
      <c r="EV21" s="1114"/>
      <c r="EW21" s="1114"/>
      <c r="EX21" s="60"/>
      <c r="EY21" s="1115" t="s">
        <v>194</v>
      </c>
      <c r="EZ21" s="1115" t="s">
        <v>194</v>
      </c>
    </row>
    <row r="22" spans="1:156" x14ac:dyDescent="0.25">
      <c r="A22" s="18" t="s">
        <v>194</v>
      </c>
      <c r="B22" s="1081"/>
      <c r="C22" s="1081" t="s">
        <v>194</v>
      </c>
      <c r="D22" s="1081" t="s">
        <v>1040</v>
      </c>
      <c r="E22" s="18"/>
      <c r="F22" s="18"/>
      <c r="G22" s="18"/>
      <c r="H22" s="18"/>
      <c r="I22" s="18"/>
      <c r="J22" s="1082">
        <f t="shared" si="23"/>
        <v>0</v>
      </c>
      <c r="K22" s="18"/>
      <c r="L22" s="18"/>
      <c r="M22" s="18"/>
      <c r="N22" s="18"/>
      <c r="O22" s="1082">
        <f t="shared" si="24"/>
        <v>0</v>
      </c>
      <c r="P22" s="18"/>
      <c r="Q22" s="18"/>
      <c r="R22" s="18"/>
      <c r="S22" s="18"/>
      <c r="T22" s="1082">
        <f t="shared" si="25"/>
        <v>0</v>
      </c>
      <c r="U22" s="18"/>
      <c r="V22" s="18"/>
      <c r="W22" s="18"/>
      <c r="X22" s="18"/>
      <c r="Y22" s="1082"/>
      <c r="Z22" s="1083" t="str">
        <f t="shared" si="26"/>
        <v/>
      </c>
      <c r="AA22" s="1084" t="s">
        <v>194</v>
      </c>
      <c r="AB22" s="1084" t="s">
        <v>194</v>
      </c>
      <c r="AC22" s="1084" t="s">
        <v>194</v>
      </c>
      <c r="AD22" s="1085"/>
      <c r="AE22" s="1086"/>
      <c r="AF22" s="1086"/>
      <c r="AG22" s="1086"/>
      <c r="AH22" s="1086"/>
      <c r="AI22" s="1087" t="s">
        <v>194</v>
      </c>
      <c r="AJ22" s="1087"/>
      <c r="AK22" s="1087"/>
      <c r="AL22" s="1088" t="s">
        <v>194</v>
      </c>
      <c r="AM22" s="1089"/>
      <c r="AN22" s="1090"/>
      <c r="AO22" s="1091" t="s">
        <v>194</v>
      </c>
      <c r="AP22" s="1092"/>
      <c r="AQ22" s="1093" t="s">
        <v>194</v>
      </c>
      <c r="AR22" s="18"/>
      <c r="AS22" s="18"/>
      <c r="AT22" s="1094" t="s">
        <v>194</v>
      </c>
      <c r="AU22" s="1095"/>
      <c r="AV22" s="1096"/>
      <c r="AW22" s="1095"/>
      <c r="AX22" s="1096"/>
      <c r="AY22" s="1095"/>
      <c r="AZ22" s="1096"/>
      <c r="BA22" s="1095"/>
      <c r="BB22" s="1095"/>
      <c r="BC22" s="1087"/>
      <c r="BD22" s="1097" t="str">
        <f t="shared" si="27"/>
        <v/>
      </c>
      <c r="BE22" s="1098"/>
      <c r="BF22" s="1099" t="str">
        <f t="shared" si="28"/>
        <v/>
      </c>
      <c r="BG22" s="1100"/>
      <c r="BH22" s="1100"/>
      <c r="BI22" s="1100"/>
      <c r="BJ22" s="1100"/>
      <c r="BK22" s="1100"/>
      <c r="BL22" s="1100"/>
      <c r="BM22" s="1101"/>
      <c r="BN22" s="1101"/>
      <c r="BO22" s="1101"/>
      <c r="BP22" s="1100"/>
      <c r="BQ22" s="1097" t="str">
        <f t="shared" si="29"/>
        <v/>
      </c>
      <c r="BR22" s="1100"/>
      <c r="BS22" s="1097" t="str">
        <f t="shared" si="30"/>
        <v/>
      </c>
      <c r="BT22" s="1100"/>
      <c r="BU22" s="1100"/>
      <c r="BV22" s="1100"/>
      <c r="BW22" s="1100"/>
      <c r="BX22" s="1100"/>
      <c r="BY22" s="1100"/>
      <c r="BZ22" s="1102"/>
      <c r="CA22" s="1102" t="s">
        <v>194</v>
      </c>
      <c r="CB22" s="1103"/>
      <c r="CC22" s="1103"/>
      <c r="CD22" s="1103" t="s">
        <v>194</v>
      </c>
      <c r="CE22" s="1103"/>
      <c r="CF22" s="1103"/>
      <c r="CG22" s="1103"/>
      <c r="CH22" s="1097" t="str">
        <f t="shared" si="31"/>
        <v/>
      </c>
      <c r="CI22" s="1103"/>
      <c r="CJ22" s="1103"/>
      <c r="CK22" s="1103"/>
      <c r="CL22" s="1103"/>
      <c r="CM22" s="1104"/>
      <c r="CN22" s="1103"/>
      <c r="CO22" s="1105"/>
      <c r="CP22" s="1106"/>
      <c r="CQ22" s="1106"/>
      <c r="CR22" s="1106"/>
      <c r="CS22" s="1106"/>
      <c r="CT22" s="1106"/>
      <c r="CU22" s="1106"/>
      <c r="CV22" s="1106"/>
      <c r="CW22" s="1106" t="s">
        <v>194</v>
      </c>
      <c r="CX22" s="1106" t="str">
        <f t="shared" si="32"/>
        <v>-</v>
      </c>
      <c r="CY22" s="1107"/>
      <c r="CZ22" s="1108" t="s">
        <v>194</v>
      </c>
      <c r="DA22" s="1109" t="s">
        <v>194</v>
      </c>
      <c r="DB22" s="1109" t="s">
        <v>194</v>
      </c>
      <c r="DC22" s="1110" t="s">
        <v>194</v>
      </c>
      <c r="DD22" s="1110" t="s">
        <v>194</v>
      </c>
      <c r="DE22" s="1109" t="s">
        <v>194</v>
      </c>
      <c r="DF22" s="1111" t="s">
        <v>194</v>
      </c>
      <c r="DG22" s="1110" t="s">
        <v>194</v>
      </c>
      <c r="DH22" s="1110" t="s">
        <v>194</v>
      </c>
      <c r="DI22" s="1112"/>
      <c r="DJ22" s="1112"/>
      <c r="DK22" s="1112"/>
      <c r="DL22" s="1112"/>
      <c r="DM22" s="1112"/>
      <c r="DN22" s="1113" t="str">
        <f t="shared" si="33"/>
        <v/>
      </c>
      <c r="DO22" s="1112"/>
      <c r="DP22" s="1112"/>
      <c r="DQ22" s="1110"/>
      <c r="DR22" s="1110"/>
      <c r="DS22" s="1110"/>
      <c r="DT22" s="1110"/>
      <c r="DU22" s="1110"/>
      <c r="DV22" s="1110"/>
      <c r="DW22" s="1110"/>
      <c r="DX22" s="1110"/>
      <c r="DY22" s="1110"/>
      <c r="DZ22" s="1110"/>
      <c r="EA22" s="569" t="s">
        <v>194</v>
      </c>
      <c r="EB22" s="569" t="s">
        <v>194</v>
      </c>
      <c r="EC22" s="570" t="s">
        <v>194</v>
      </c>
      <c r="ED22" s="569"/>
      <c r="EE22" s="569"/>
      <c r="EF22" s="569"/>
      <c r="EG22" s="571"/>
      <c r="EH22" s="571"/>
      <c r="EI22" s="1114"/>
      <c r="EJ22" s="1114"/>
      <c r="EK22" s="1114"/>
      <c r="EL22" s="1114"/>
      <c r="EM22" s="1114"/>
      <c r="EN22" s="1114"/>
      <c r="EO22" s="1114"/>
      <c r="EP22" s="1114"/>
      <c r="EQ22" s="1114"/>
      <c r="ER22" s="1114"/>
      <c r="ES22" s="1114"/>
      <c r="ET22" s="1114"/>
      <c r="EU22" s="1114"/>
      <c r="EV22" s="1114"/>
      <c r="EW22" s="1114"/>
      <c r="EX22" s="60"/>
      <c r="EY22" s="1115" t="s">
        <v>194</v>
      </c>
      <c r="EZ22" s="1115" t="s">
        <v>194</v>
      </c>
    </row>
    <row r="23" spans="1:156" x14ac:dyDescent="0.25">
      <c r="A23" s="18" t="s">
        <v>194</v>
      </c>
      <c r="B23" s="1081"/>
      <c r="C23" s="1081" t="s">
        <v>194</v>
      </c>
      <c r="D23" s="1081" t="s">
        <v>1040</v>
      </c>
      <c r="E23" s="18"/>
      <c r="F23" s="18"/>
      <c r="G23" s="18"/>
      <c r="H23" s="18"/>
      <c r="I23" s="18"/>
      <c r="J23" s="1082">
        <f t="shared" si="23"/>
        <v>0</v>
      </c>
      <c r="K23" s="18"/>
      <c r="L23" s="18"/>
      <c r="M23" s="18"/>
      <c r="N23" s="18"/>
      <c r="O23" s="1082">
        <f t="shared" si="24"/>
        <v>0</v>
      </c>
      <c r="P23" s="18"/>
      <c r="Q23" s="18"/>
      <c r="R23" s="18"/>
      <c r="S23" s="18"/>
      <c r="T23" s="1082">
        <f t="shared" si="25"/>
        <v>0</v>
      </c>
      <c r="U23" s="18"/>
      <c r="V23" s="18"/>
      <c r="W23" s="18"/>
      <c r="X23" s="18"/>
      <c r="Y23" s="1082"/>
      <c r="Z23" s="1083" t="str">
        <f t="shared" si="26"/>
        <v/>
      </c>
      <c r="AA23" s="1084" t="s">
        <v>194</v>
      </c>
      <c r="AB23" s="1084" t="s">
        <v>194</v>
      </c>
      <c r="AC23" s="1084" t="s">
        <v>194</v>
      </c>
      <c r="AD23" s="1085"/>
      <c r="AE23" s="1086"/>
      <c r="AF23" s="1086"/>
      <c r="AG23" s="1086"/>
      <c r="AH23" s="1086"/>
      <c r="AI23" s="1087" t="s">
        <v>194</v>
      </c>
      <c r="AJ23" s="1087"/>
      <c r="AK23" s="1087"/>
      <c r="AL23" s="1088" t="s">
        <v>194</v>
      </c>
      <c r="AM23" s="1089"/>
      <c r="AN23" s="1090"/>
      <c r="AO23" s="1091" t="s">
        <v>194</v>
      </c>
      <c r="AP23" s="1092"/>
      <c r="AQ23" s="1093" t="s">
        <v>194</v>
      </c>
      <c r="AR23" s="18"/>
      <c r="AS23" s="18"/>
      <c r="AT23" s="1094" t="s">
        <v>194</v>
      </c>
      <c r="AU23" s="1095"/>
      <c r="AV23" s="1096"/>
      <c r="AW23" s="1095"/>
      <c r="AX23" s="1096"/>
      <c r="AY23" s="1095"/>
      <c r="AZ23" s="1096"/>
      <c r="BA23" s="1095"/>
      <c r="BB23" s="1095"/>
      <c r="BC23" s="1087"/>
      <c r="BD23" s="1097" t="str">
        <f t="shared" si="27"/>
        <v/>
      </c>
      <c r="BE23" s="1098"/>
      <c r="BF23" s="1099" t="str">
        <f t="shared" si="28"/>
        <v/>
      </c>
      <c r="BG23" s="1100"/>
      <c r="BH23" s="1100"/>
      <c r="BI23" s="1100"/>
      <c r="BJ23" s="1100"/>
      <c r="BK23" s="1100"/>
      <c r="BL23" s="1100"/>
      <c r="BM23" s="1101"/>
      <c r="BN23" s="1101"/>
      <c r="BO23" s="1101"/>
      <c r="BP23" s="1100"/>
      <c r="BQ23" s="1097" t="str">
        <f t="shared" si="29"/>
        <v/>
      </c>
      <c r="BR23" s="1100"/>
      <c r="BS23" s="1097" t="str">
        <f t="shared" si="30"/>
        <v/>
      </c>
      <c r="BT23" s="1100"/>
      <c r="BU23" s="1100"/>
      <c r="BV23" s="1100"/>
      <c r="BW23" s="1100"/>
      <c r="BX23" s="1100"/>
      <c r="BY23" s="1100"/>
      <c r="BZ23" s="1102"/>
      <c r="CA23" s="1102" t="s">
        <v>194</v>
      </c>
      <c r="CB23" s="1103"/>
      <c r="CC23" s="1103"/>
      <c r="CD23" s="1103" t="s">
        <v>194</v>
      </c>
      <c r="CE23" s="1103"/>
      <c r="CF23" s="1103"/>
      <c r="CG23" s="1103"/>
      <c r="CH23" s="1097" t="str">
        <f t="shared" si="31"/>
        <v/>
      </c>
      <c r="CI23" s="1103"/>
      <c r="CJ23" s="1103"/>
      <c r="CK23" s="1103"/>
      <c r="CL23" s="1103"/>
      <c r="CM23" s="1104"/>
      <c r="CN23" s="1103"/>
      <c r="CO23" s="1105"/>
      <c r="CP23" s="1106"/>
      <c r="CQ23" s="1106"/>
      <c r="CR23" s="1106"/>
      <c r="CS23" s="1106"/>
      <c r="CT23" s="1106"/>
      <c r="CU23" s="1106"/>
      <c r="CV23" s="1106"/>
      <c r="CW23" s="1106" t="s">
        <v>194</v>
      </c>
      <c r="CX23" s="1106" t="str">
        <f t="shared" si="32"/>
        <v>-</v>
      </c>
      <c r="CY23" s="1107"/>
      <c r="CZ23" s="1108" t="s">
        <v>194</v>
      </c>
      <c r="DA23" s="1109" t="s">
        <v>194</v>
      </c>
      <c r="DB23" s="1109" t="s">
        <v>194</v>
      </c>
      <c r="DC23" s="1110" t="s">
        <v>194</v>
      </c>
      <c r="DD23" s="1110" t="s">
        <v>194</v>
      </c>
      <c r="DE23" s="1109" t="s">
        <v>194</v>
      </c>
      <c r="DF23" s="1111" t="s">
        <v>194</v>
      </c>
      <c r="DG23" s="1110" t="s">
        <v>194</v>
      </c>
      <c r="DH23" s="1110" t="s">
        <v>194</v>
      </c>
      <c r="DI23" s="1112"/>
      <c r="DJ23" s="1112"/>
      <c r="DK23" s="1112"/>
      <c r="DL23" s="1112"/>
      <c r="DM23" s="1112"/>
      <c r="DN23" s="1113" t="str">
        <f t="shared" si="33"/>
        <v/>
      </c>
      <c r="DO23" s="1112"/>
      <c r="DP23" s="1112"/>
      <c r="DQ23" s="1110"/>
      <c r="DR23" s="1110"/>
      <c r="DS23" s="1110"/>
      <c r="DT23" s="1110"/>
      <c r="DU23" s="1110"/>
      <c r="DV23" s="1110"/>
      <c r="DW23" s="1110"/>
      <c r="DX23" s="1110"/>
      <c r="DY23" s="1110"/>
      <c r="DZ23" s="1110"/>
      <c r="EA23" s="569" t="s">
        <v>194</v>
      </c>
      <c r="EB23" s="569" t="s">
        <v>194</v>
      </c>
      <c r="EC23" s="570" t="s">
        <v>194</v>
      </c>
      <c r="ED23" s="569"/>
      <c r="EE23" s="569"/>
      <c r="EF23" s="569"/>
      <c r="EG23" s="571"/>
      <c r="EH23" s="571"/>
      <c r="EI23" s="1114"/>
      <c r="EJ23" s="1114"/>
      <c r="EK23" s="1114"/>
      <c r="EL23" s="1114"/>
      <c r="EM23" s="1114"/>
      <c r="EN23" s="1114"/>
      <c r="EO23" s="1114"/>
      <c r="EP23" s="1114"/>
      <c r="EQ23" s="1114"/>
      <c r="ER23" s="1114"/>
      <c r="ES23" s="1114"/>
      <c r="ET23" s="1114"/>
      <c r="EU23" s="1114"/>
      <c r="EV23" s="1114"/>
      <c r="EW23" s="1114"/>
      <c r="EX23" s="60"/>
      <c r="EY23" s="1115" t="s">
        <v>194</v>
      </c>
      <c r="EZ23" s="1115" t="s">
        <v>194</v>
      </c>
    </row>
    <row r="24" spans="1:156" x14ac:dyDescent="0.25">
      <c r="A24" s="18" t="s">
        <v>194</v>
      </c>
      <c r="B24" s="1081"/>
      <c r="C24" s="1081" t="s">
        <v>194</v>
      </c>
      <c r="D24" s="1081" t="s">
        <v>1040</v>
      </c>
      <c r="E24" s="18"/>
      <c r="F24" s="18"/>
      <c r="G24" s="18"/>
      <c r="H24" s="18"/>
      <c r="I24" s="18"/>
      <c r="J24" s="1082">
        <f t="shared" si="23"/>
        <v>0</v>
      </c>
      <c r="K24" s="18"/>
      <c r="L24" s="18"/>
      <c r="M24" s="18"/>
      <c r="N24" s="18"/>
      <c r="O24" s="1082">
        <f t="shared" si="24"/>
        <v>0</v>
      </c>
      <c r="P24" s="18"/>
      <c r="Q24" s="18"/>
      <c r="R24" s="18"/>
      <c r="S24" s="18"/>
      <c r="T24" s="1082">
        <f t="shared" si="25"/>
        <v>0</v>
      </c>
      <c r="U24" s="18"/>
      <c r="V24" s="18"/>
      <c r="W24" s="18"/>
      <c r="X24" s="18"/>
      <c r="Y24" s="1082"/>
      <c r="Z24" s="1083" t="str">
        <f t="shared" si="26"/>
        <v/>
      </c>
      <c r="AA24" s="1084" t="s">
        <v>194</v>
      </c>
      <c r="AB24" s="1084" t="s">
        <v>194</v>
      </c>
      <c r="AC24" s="1084" t="s">
        <v>194</v>
      </c>
      <c r="AD24" s="1085"/>
      <c r="AE24" s="1086"/>
      <c r="AF24" s="1086"/>
      <c r="AG24" s="1086"/>
      <c r="AH24" s="1086"/>
      <c r="AI24" s="1087" t="s">
        <v>194</v>
      </c>
      <c r="AJ24" s="1087"/>
      <c r="AK24" s="1087"/>
      <c r="AL24" s="1088" t="s">
        <v>194</v>
      </c>
      <c r="AM24" s="1089"/>
      <c r="AN24" s="1090"/>
      <c r="AO24" s="1091" t="s">
        <v>194</v>
      </c>
      <c r="AP24" s="1092"/>
      <c r="AQ24" s="1093" t="s">
        <v>194</v>
      </c>
      <c r="AR24" s="18"/>
      <c r="AS24" s="18"/>
      <c r="AT24" s="1094" t="s">
        <v>194</v>
      </c>
      <c r="AU24" s="1095"/>
      <c r="AV24" s="1096"/>
      <c r="AW24" s="1095"/>
      <c r="AX24" s="1096"/>
      <c r="AY24" s="1095"/>
      <c r="AZ24" s="1096"/>
      <c r="BA24" s="1095"/>
      <c r="BB24" s="1095"/>
      <c r="BC24" s="1087"/>
      <c r="BD24" s="1097" t="str">
        <f t="shared" si="27"/>
        <v/>
      </c>
      <c r="BE24" s="1098"/>
      <c r="BF24" s="1099" t="str">
        <f t="shared" si="28"/>
        <v/>
      </c>
      <c r="BG24" s="1100"/>
      <c r="BH24" s="1100"/>
      <c r="BI24" s="1100"/>
      <c r="BJ24" s="1100"/>
      <c r="BK24" s="1100"/>
      <c r="BL24" s="1100"/>
      <c r="BM24" s="1101"/>
      <c r="BN24" s="1101"/>
      <c r="BO24" s="1101"/>
      <c r="BP24" s="1100"/>
      <c r="BQ24" s="1097" t="str">
        <f t="shared" si="29"/>
        <v/>
      </c>
      <c r="BR24" s="1100"/>
      <c r="BS24" s="1097" t="str">
        <f t="shared" si="30"/>
        <v/>
      </c>
      <c r="BT24" s="1100"/>
      <c r="BU24" s="1100"/>
      <c r="BV24" s="1100"/>
      <c r="BW24" s="1100"/>
      <c r="BX24" s="1100"/>
      <c r="BY24" s="1100"/>
      <c r="BZ24" s="1102"/>
      <c r="CA24" s="1102" t="s">
        <v>194</v>
      </c>
      <c r="CB24" s="1103"/>
      <c r="CC24" s="1103"/>
      <c r="CD24" s="1103" t="s">
        <v>194</v>
      </c>
      <c r="CE24" s="1103"/>
      <c r="CF24" s="1103"/>
      <c r="CG24" s="1103"/>
      <c r="CH24" s="1097" t="str">
        <f t="shared" si="31"/>
        <v/>
      </c>
      <c r="CI24" s="1103"/>
      <c r="CJ24" s="1103"/>
      <c r="CK24" s="1103"/>
      <c r="CL24" s="1103"/>
      <c r="CM24" s="1104"/>
      <c r="CN24" s="1103"/>
      <c r="CO24" s="1105"/>
      <c r="CP24" s="1106"/>
      <c r="CQ24" s="1106"/>
      <c r="CR24" s="1106"/>
      <c r="CS24" s="1106"/>
      <c r="CT24" s="1106"/>
      <c r="CU24" s="1106"/>
      <c r="CV24" s="1106"/>
      <c r="CW24" s="1106" t="s">
        <v>194</v>
      </c>
      <c r="CX24" s="1106" t="str">
        <f t="shared" si="32"/>
        <v>-</v>
      </c>
      <c r="CY24" s="1107"/>
      <c r="CZ24" s="1108" t="s">
        <v>194</v>
      </c>
      <c r="DA24" s="1109" t="s">
        <v>194</v>
      </c>
      <c r="DB24" s="1109" t="s">
        <v>194</v>
      </c>
      <c r="DC24" s="1110" t="s">
        <v>194</v>
      </c>
      <c r="DD24" s="1110" t="s">
        <v>194</v>
      </c>
      <c r="DE24" s="1109" t="s">
        <v>194</v>
      </c>
      <c r="DF24" s="1111" t="s">
        <v>194</v>
      </c>
      <c r="DG24" s="1110" t="s">
        <v>194</v>
      </c>
      <c r="DH24" s="1110" t="s">
        <v>194</v>
      </c>
      <c r="DI24" s="1112"/>
      <c r="DJ24" s="1112"/>
      <c r="DK24" s="1112"/>
      <c r="DL24" s="1112"/>
      <c r="DM24" s="1112"/>
      <c r="DN24" s="1113" t="str">
        <f t="shared" si="33"/>
        <v/>
      </c>
      <c r="DO24" s="1112"/>
      <c r="DP24" s="1112"/>
      <c r="DQ24" s="1110"/>
      <c r="DR24" s="1110"/>
      <c r="DS24" s="1110"/>
      <c r="DT24" s="1110"/>
      <c r="DU24" s="1110"/>
      <c r="DV24" s="1110"/>
      <c r="DW24" s="1110"/>
      <c r="DX24" s="1110"/>
      <c r="DY24" s="1110"/>
      <c r="DZ24" s="1110"/>
      <c r="EA24" s="569" t="s">
        <v>194</v>
      </c>
      <c r="EB24" s="569" t="s">
        <v>194</v>
      </c>
      <c r="EC24" s="570" t="s">
        <v>194</v>
      </c>
      <c r="ED24" s="569"/>
      <c r="EE24" s="569"/>
      <c r="EF24" s="569"/>
      <c r="EG24" s="571"/>
      <c r="EH24" s="571"/>
      <c r="EI24" s="1114"/>
      <c r="EJ24" s="1114"/>
      <c r="EK24" s="1114"/>
      <c r="EL24" s="1114"/>
      <c r="EM24" s="1114"/>
      <c r="EN24" s="1114"/>
      <c r="EO24" s="1114"/>
      <c r="EP24" s="1114"/>
      <c r="EQ24" s="1114"/>
      <c r="ER24" s="1114"/>
      <c r="ES24" s="1114"/>
      <c r="ET24" s="1114"/>
      <c r="EU24" s="1114"/>
      <c r="EV24" s="1114"/>
      <c r="EW24" s="1114"/>
      <c r="EX24" s="60"/>
      <c r="EY24" s="1115" t="s">
        <v>194</v>
      </c>
      <c r="EZ24" s="1115" t="s">
        <v>194</v>
      </c>
    </row>
    <row r="25" spans="1:156" x14ac:dyDescent="0.25">
      <c r="A25" s="18" t="s">
        <v>194</v>
      </c>
      <c r="B25" s="1081"/>
      <c r="C25" s="1081" t="s">
        <v>194</v>
      </c>
      <c r="D25" s="1081" t="s">
        <v>1040</v>
      </c>
      <c r="E25" s="18"/>
      <c r="F25" s="18"/>
      <c r="G25" s="18"/>
      <c r="H25" s="18"/>
      <c r="I25" s="18"/>
      <c r="J25" s="1082">
        <f t="shared" si="23"/>
        <v>0</v>
      </c>
      <c r="K25" s="18"/>
      <c r="L25" s="18"/>
      <c r="M25" s="18"/>
      <c r="N25" s="18"/>
      <c r="O25" s="1082">
        <f t="shared" si="24"/>
        <v>0</v>
      </c>
      <c r="P25" s="18"/>
      <c r="Q25" s="18"/>
      <c r="R25" s="18"/>
      <c r="S25" s="18"/>
      <c r="T25" s="1082">
        <f t="shared" si="25"/>
        <v>0</v>
      </c>
      <c r="U25" s="18"/>
      <c r="V25" s="18"/>
      <c r="W25" s="18"/>
      <c r="X25" s="18"/>
      <c r="Y25" s="1082"/>
      <c r="Z25" s="1083" t="str">
        <f t="shared" si="26"/>
        <v/>
      </c>
      <c r="AA25" s="1084" t="s">
        <v>194</v>
      </c>
      <c r="AB25" s="1084" t="s">
        <v>194</v>
      </c>
      <c r="AC25" s="1084" t="s">
        <v>194</v>
      </c>
      <c r="AD25" s="1085"/>
      <c r="AE25" s="1086"/>
      <c r="AF25" s="1086"/>
      <c r="AG25" s="1086"/>
      <c r="AH25" s="1086"/>
      <c r="AI25" s="1087" t="s">
        <v>194</v>
      </c>
      <c r="AJ25" s="1087"/>
      <c r="AK25" s="1087"/>
      <c r="AL25" s="1088" t="s">
        <v>194</v>
      </c>
      <c r="AM25" s="1089"/>
      <c r="AN25" s="1090"/>
      <c r="AO25" s="1091" t="s">
        <v>194</v>
      </c>
      <c r="AP25" s="1092"/>
      <c r="AQ25" s="1093" t="s">
        <v>194</v>
      </c>
      <c r="AR25" s="18"/>
      <c r="AS25" s="18"/>
      <c r="AT25" s="1094" t="s">
        <v>194</v>
      </c>
      <c r="AU25" s="1095"/>
      <c r="AV25" s="1096"/>
      <c r="AW25" s="1095"/>
      <c r="AX25" s="1096"/>
      <c r="AY25" s="1095"/>
      <c r="AZ25" s="1096"/>
      <c r="BA25" s="1095"/>
      <c r="BB25" s="1095"/>
      <c r="BC25" s="1087"/>
      <c r="BD25" s="1097" t="str">
        <f t="shared" si="27"/>
        <v/>
      </c>
      <c r="BE25" s="1098"/>
      <c r="BF25" s="1099" t="str">
        <f t="shared" si="28"/>
        <v/>
      </c>
      <c r="BG25" s="1100"/>
      <c r="BH25" s="1100"/>
      <c r="BI25" s="1100"/>
      <c r="BJ25" s="1100"/>
      <c r="BK25" s="1100"/>
      <c r="BL25" s="1100"/>
      <c r="BM25" s="1101"/>
      <c r="BN25" s="1101"/>
      <c r="BO25" s="1101"/>
      <c r="BP25" s="1100"/>
      <c r="BQ25" s="1097" t="str">
        <f t="shared" si="29"/>
        <v/>
      </c>
      <c r="BR25" s="1100"/>
      <c r="BS25" s="1097" t="str">
        <f t="shared" si="30"/>
        <v/>
      </c>
      <c r="BT25" s="1100"/>
      <c r="BU25" s="1100"/>
      <c r="BV25" s="1100"/>
      <c r="BW25" s="1100"/>
      <c r="BX25" s="1100"/>
      <c r="BY25" s="1100"/>
      <c r="BZ25" s="1102"/>
      <c r="CA25" s="1102" t="s">
        <v>194</v>
      </c>
      <c r="CB25" s="1103"/>
      <c r="CC25" s="1103"/>
      <c r="CD25" s="1103" t="s">
        <v>194</v>
      </c>
      <c r="CE25" s="1103"/>
      <c r="CF25" s="1103"/>
      <c r="CG25" s="1103"/>
      <c r="CH25" s="1097" t="str">
        <f t="shared" si="31"/>
        <v/>
      </c>
      <c r="CI25" s="1103"/>
      <c r="CJ25" s="1103"/>
      <c r="CK25" s="1103"/>
      <c r="CL25" s="1103"/>
      <c r="CM25" s="1104"/>
      <c r="CN25" s="1103"/>
      <c r="CO25" s="1105"/>
      <c r="CP25" s="1106"/>
      <c r="CQ25" s="1106"/>
      <c r="CR25" s="1106"/>
      <c r="CS25" s="1106"/>
      <c r="CT25" s="1106"/>
      <c r="CU25" s="1106"/>
      <c r="CV25" s="1106"/>
      <c r="CW25" s="1106" t="s">
        <v>194</v>
      </c>
      <c r="CX25" s="1106" t="str">
        <f t="shared" si="32"/>
        <v>-</v>
      </c>
      <c r="CY25" s="1107"/>
      <c r="CZ25" s="1108" t="s">
        <v>194</v>
      </c>
      <c r="DA25" s="1109" t="s">
        <v>194</v>
      </c>
      <c r="DB25" s="1109" t="s">
        <v>194</v>
      </c>
      <c r="DC25" s="1110" t="s">
        <v>194</v>
      </c>
      <c r="DD25" s="1110" t="s">
        <v>194</v>
      </c>
      <c r="DE25" s="1109" t="s">
        <v>194</v>
      </c>
      <c r="DF25" s="1111" t="s">
        <v>194</v>
      </c>
      <c r="DG25" s="1110" t="s">
        <v>194</v>
      </c>
      <c r="DH25" s="1110" t="s">
        <v>194</v>
      </c>
      <c r="DI25" s="1112"/>
      <c r="DJ25" s="1112"/>
      <c r="DK25" s="1112"/>
      <c r="DL25" s="1112"/>
      <c r="DM25" s="1112"/>
      <c r="DN25" s="1113" t="str">
        <f t="shared" si="33"/>
        <v/>
      </c>
      <c r="DO25" s="1112"/>
      <c r="DP25" s="1112"/>
      <c r="DQ25" s="1110"/>
      <c r="DR25" s="1110"/>
      <c r="DS25" s="1110"/>
      <c r="DT25" s="1110"/>
      <c r="DU25" s="1110"/>
      <c r="DV25" s="1110"/>
      <c r="DW25" s="1110"/>
      <c r="DX25" s="1110"/>
      <c r="DY25" s="1110"/>
      <c r="DZ25" s="1110"/>
      <c r="EA25" s="569" t="s">
        <v>194</v>
      </c>
      <c r="EB25" s="569" t="s">
        <v>194</v>
      </c>
      <c r="EC25" s="570" t="s">
        <v>194</v>
      </c>
      <c r="ED25" s="569"/>
      <c r="EE25" s="569"/>
      <c r="EF25" s="569"/>
      <c r="EG25" s="571"/>
      <c r="EH25" s="571"/>
      <c r="EI25" s="1114"/>
      <c r="EJ25" s="1114"/>
      <c r="EK25" s="1114"/>
      <c r="EL25" s="1114"/>
      <c r="EM25" s="1114"/>
      <c r="EN25" s="1114"/>
      <c r="EO25" s="1114"/>
      <c r="EP25" s="1114"/>
      <c r="EQ25" s="1114"/>
      <c r="ER25" s="1114"/>
      <c r="ES25" s="1114"/>
      <c r="ET25" s="1114"/>
      <c r="EU25" s="1114"/>
      <c r="EV25" s="1114"/>
      <c r="EW25" s="1114"/>
      <c r="EX25" s="60"/>
      <c r="EY25" s="1115" t="s">
        <v>194</v>
      </c>
      <c r="EZ25" s="1115" t="s">
        <v>194</v>
      </c>
    </row>
    <row r="26" spans="1:156" x14ac:dyDescent="0.25">
      <c r="A26" s="18" t="s">
        <v>194</v>
      </c>
      <c r="B26" s="1081"/>
      <c r="C26" s="1081" t="s">
        <v>194</v>
      </c>
      <c r="D26" s="1081" t="s">
        <v>1040</v>
      </c>
      <c r="E26" s="18"/>
      <c r="F26" s="18"/>
      <c r="G26" s="18"/>
      <c r="H26" s="18"/>
      <c r="I26" s="18"/>
      <c r="J26" s="1082">
        <f t="shared" si="23"/>
        <v>0</v>
      </c>
      <c r="K26" s="18"/>
      <c r="L26" s="18"/>
      <c r="M26" s="18"/>
      <c r="N26" s="18"/>
      <c r="O26" s="1082">
        <f t="shared" si="24"/>
        <v>0</v>
      </c>
      <c r="P26" s="18"/>
      <c r="Q26" s="18"/>
      <c r="R26" s="18"/>
      <c r="S26" s="18"/>
      <c r="T26" s="1082">
        <f t="shared" si="25"/>
        <v>0</v>
      </c>
      <c r="U26" s="18"/>
      <c r="V26" s="18"/>
      <c r="W26" s="18"/>
      <c r="X26" s="18"/>
      <c r="Y26" s="1082"/>
      <c r="Z26" s="1083" t="str">
        <f t="shared" si="26"/>
        <v/>
      </c>
      <c r="AA26" s="1084" t="s">
        <v>194</v>
      </c>
      <c r="AB26" s="1084" t="s">
        <v>194</v>
      </c>
      <c r="AC26" s="1084" t="s">
        <v>194</v>
      </c>
      <c r="AD26" s="1085"/>
      <c r="AE26" s="1086"/>
      <c r="AF26" s="1086"/>
      <c r="AG26" s="1086"/>
      <c r="AH26" s="1086"/>
      <c r="AI26" s="1087" t="s">
        <v>194</v>
      </c>
      <c r="AJ26" s="1087"/>
      <c r="AK26" s="1087"/>
      <c r="AL26" s="1088" t="s">
        <v>194</v>
      </c>
      <c r="AM26" s="1089"/>
      <c r="AN26" s="1090"/>
      <c r="AO26" s="1091" t="s">
        <v>194</v>
      </c>
      <c r="AP26" s="1092"/>
      <c r="AQ26" s="1093" t="s">
        <v>194</v>
      </c>
      <c r="AR26" s="18"/>
      <c r="AS26" s="18"/>
      <c r="AT26" s="1094" t="s">
        <v>194</v>
      </c>
      <c r="AU26" s="1095"/>
      <c r="AV26" s="1096"/>
      <c r="AW26" s="1095"/>
      <c r="AX26" s="1096"/>
      <c r="AY26" s="1095"/>
      <c r="AZ26" s="1096"/>
      <c r="BA26" s="1095"/>
      <c r="BB26" s="1095"/>
      <c r="BC26" s="1087"/>
      <c r="BD26" s="1097" t="str">
        <f t="shared" si="27"/>
        <v/>
      </c>
      <c r="BE26" s="1098"/>
      <c r="BF26" s="1099" t="str">
        <f t="shared" si="28"/>
        <v/>
      </c>
      <c r="BG26" s="1100"/>
      <c r="BH26" s="1100"/>
      <c r="BI26" s="1100"/>
      <c r="BJ26" s="1100"/>
      <c r="BK26" s="1100"/>
      <c r="BL26" s="1100"/>
      <c r="BM26" s="1101"/>
      <c r="BN26" s="1101"/>
      <c r="BO26" s="1101"/>
      <c r="BP26" s="1100"/>
      <c r="BQ26" s="1097" t="str">
        <f t="shared" si="29"/>
        <v/>
      </c>
      <c r="BR26" s="1100"/>
      <c r="BS26" s="1097" t="str">
        <f t="shared" si="30"/>
        <v/>
      </c>
      <c r="BT26" s="1100"/>
      <c r="BU26" s="1100"/>
      <c r="BV26" s="1100"/>
      <c r="BW26" s="1100"/>
      <c r="BX26" s="1100"/>
      <c r="BY26" s="1100"/>
      <c r="BZ26" s="1102"/>
      <c r="CA26" s="1102" t="s">
        <v>194</v>
      </c>
      <c r="CB26" s="1103"/>
      <c r="CC26" s="1103"/>
      <c r="CD26" s="1103" t="s">
        <v>194</v>
      </c>
      <c r="CE26" s="1103"/>
      <c r="CF26" s="1103"/>
      <c r="CG26" s="1103"/>
      <c r="CH26" s="1097" t="str">
        <f t="shared" si="31"/>
        <v/>
      </c>
      <c r="CI26" s="1103"/>
      <c r="CJ26" s="1103"/>
      <c r="CK26" s="1103"/>
      <c r="CL26" s="1103"/>
      <c r="CM26" s="1104"/>
      <c r="CN26" s="1103"/>
      <c r="CO26" s="1105"/>
      <c r="CP26" s="1106"/>
      <c r="CQ26" s="1106"/>
      <c r="CR26" s="1106"/>
      <c r="CS26" s="1106"/>
      <c r="CT26" s="1106"/>
      <c r="CU26" s="1106"/>
      <c r="CV26" s="1106"/>
      <c r="CW26" s="1106" t="s">
        <v>194</v>
      </c>
      <c r="CX26" s="1106" t="str">
        <f t="shared" si="32"/>
        <v>-</v>
      </c>
      <c r="CY26" s="1107"/>
      <c r="CZ26" s="1108" t="s">
        <v>194</v>
      </c>
      <c r="DA26" s="1109" t="s">
        <v>194</v>
      </c>
      <c r="DB26" s="1109" t="s">
        <v>194</v>
      </c>
      <c r="DC26" s="1110" t="s">
        <v>194</v>
      </c>
      <c r="DD26" s="1110" t="s">
        <v>194</v>
      </c>
      <c r="DE26" s="1109" t="s">
        <v>194</v>
      </c>
      <c r="DF26" s="1111" t="s">
        <v>194</v>
      </c>
      <c r="DG26" s="1110" t="s">
        <v>194</v>
      </c>
      <c r="DH26" s="1110" t="s">
        <v>194</v>
      </c>
      <c r="DI26" s="1112"/>
      <c r="DJ26" s="1112"/>
      <c r="DK26" s="1112"/>
      <c r="DL26" s="1112"/>
      <c r="DM26" s="1112"/>
      <c r="DN26" s="1113" t="str">
        <f t="shared" si="33"/>
        <v/>
      </c>
      <c r="DO26" s="1112"/>
      <c r="DP26" s="1112"/>
      <c r="DQ26" s="1110"/>
      <c r="DR26" s="1110"/>
      <c r="DS26" s="1110"/>
      <c r="DT26" s="1110"/>
      <c r="DU26" s="1110"/>
      <c r="DV26" s="1110"/>
      <c r="DW26" s="1110"/>
      <c r="DX26" s="1110"/>
      <c r="DY26" s="1110"/>
      <c r="DZ26" s="1110"/>
      <c r="EA26" s="569" t="s">
        <v>194</v>
      </c>
      <c r="EB26" s="569" t="s">
        <v>194</v>
      </c>
      <c r="EC26" s="570" t="s">
        <v>194</v>
      </c>
      <c r="ED26" s="569"/>
      <c r="EE26" s="569"/>
      <c r="EF26" s="569"/>
      <c r="EG26" s="571"/>
      <c r="EH26" s="571"/>
      <c r="EI26" s="1114"/>
      <c r="EJ26" s="1114"/>
      <c r="EK26" s="1114"/>
      <c r="EL26" s="1114"/>
      <c r="EM26" s="1114"/>
      <c r="EN26" s="1114"/>
      <c r="EO26" s="1114"/>
      <c r="EP26" s="1114"/>
      <c r="EQ26" s="1114"/>
      <c r="ER26" s="1114"/>
      <c r="ES26" s="1114"/>
      <c r="ET26" s="1114"/>
      <c r="EU26" s="1114"/>
      <c r="EV26" s="1114"/>
      <c r="EW26" s="1114"/>
      <c r="EX26" s="60"/>
      <c r="EY26" s="1115" t="s">
        <v>194</v>
      </c>
      <c r="EZ26" s="1115" t="s">
        <v>194</v>
      </c>
    </row>
    <row r="27" spans="1:156" x14ac:dyDescent="0.25">
      <c r="A27" s="18" t="s">
        <v>194</v>
      </c>
      <c r="B27" s="1081"/>
      <c r="C27" s="1081" t="s">
        <v>194</v>
      </c>
      <c r="D27" s="1081" t="s">
        <v>1040</v>
      </c>
      <c r="E27" s="18"/>
      <c r="F27" s="18"/>
      <c r="G27" s="18"/>
      <c r="H27" s="18"/>
      <c r="I27" s="18"/>
      <c r="J27" s="1082">
        <f t="shared" si="23"/>
        <v>0</v>
      </c>
      <c r="K27" s="18"/>
      <c r="L27" s="18"/>
      <c r="M27" s="18"/>
      <c r="N27" s="18"/>
      <c r="O27" s="1082">
        <f t="shared" si="24"/>
        <v>0</v>
      </c>
      <c r="P27" s="18"/>
      <c r="Q27" s="18"/>
      <c r="R27" s="18"/>
      <c r="S27" s="18"/>
      <c r="T27" s="1082">
        <f t="shared" si="25"/>
        <v>0</v>
      </c>
      <c r="U27" s="18"/>
      <c r="V27" s="18"/>
      <c r="W27" s="18"/>
      <c r="X27" s="18"/>
      <c r="Y27" s="1082"/>
      <c r="Z27" s="1083" t="str">
        <f t="shared" si="26"/>
        <v/>
      </c>
      <c r="AA27" s="1084" t="s">
        <v>194</v>
      </c>
      <c r="AB27" s="1084" t="s">
        <v>194</v>
      </c>
      <c r="AC27" s="1084" t="s">
        <v>194</v>
      </c>
      <c r="AD27" s="1085"/>
      <c r="AE27" s="1086"/>
      <c r="AF27" s="1086"/>
      <c r="AG27" s="1086"/>
      <c r="AH27" s="1086"/>
      <c r="AI27" s="1087" t="s">
        <v>194</v>
      </c>
      <c r="AJ27" s="1087"/>
      <c r="AK27" s="1087"/>
      <c r="AL27" s="1088" t="s">
        <v>194</v>
      </c>
      <c r="AM27" s="1089"/>
      <c r="AN27" s="1090"/>
      <c r="AO27" s="1091" t="s">
        <v>194</v>
      </c>
      <c r="AP27" s="1092"/>
      <c r="AQ27" s="1093" t="s">
        <v>194</v>
      </c>
      <c r="AR27" s="18"/>
      <c r="AS27" s="18"/>
      <c r="AT27" s="1094" t="s">
        <v>194</v>
      </c>
      <c r="AU27" s="1095"/>
      <c r="AV27" s="1096"/>
      <c r="AW27" s="1095"/>
      <c r="AX27" s="1096"/>
      <c r="AY27" s="1095"/>
      <c r="AZ27" s="1096"/>
      <c r="BA27" s="1095"/>
      <c r="BB27" s="1095"/>
      <c r="BC27" s="1087"/>
      <c r="BD27" s="1097" t="str">
        <f t="shared" si="27"/>
        <v/>
      </c>
      <c r="BE27" s="1098"/>
      <c r="BF27" s="1099" t="str">
        <f t="shared" si="28"/>
        <v/>
      </c>
      <c r="BG27" s="1100"/>
      <c r="BH27" s="1100"/>
      <c r="BI27" s="1100"/>
      <c r="BJ27" s="1100"/>
      <c r="BK27" s="1100"/>
      <c r="BL27" s="1100"/>
      <c r="BM27" s="1101"/>
      <c r="BN27" s="1101"/>
      <c r="BO27" s="1101"/>
      <c r="BP27" s="1100"/>
      <c r="BQ27" s="1097" t="str">
        <f t="shared" si="29"/>
        <v/>
      </c>
      <c r="BR27" s="1100"/>
      <c r="BS27" s="1097" t="str">
        <f t="shared" si="30"/>
        <v/>
      </c>
      <c r="BT27" s="1100"/>
      <c r="BU27" s="1100"/>
      <c r="BV27" s="1100"/>
      <c r="BW27" s="1100"/>
      <c r="BX27" s="1100"/>
      <c r="BY27" s="1100"/>
      <c r="BZ27" s="1102"/>
      <c r="CA27" s="1102" t="s">
        <v>194</v>
      </c>
      <c r="CB27" s="1103"/>
      <c r="CC27" s="1103"/>
      <c r="CD27" s="1103" t="s">
        <v>194</v>
      </c>
      <c r="CE27" s="1103"/>
      <c r="CF27" s="1103"/>
      <c r="CG27" s="1103"/>
      <c r="CH27" s="1097" t="str">
        <f t="shared" si="31"/>
        <v/>
      </c>
      <c r="CI27" s="1103"/>
      <c r="CJ27" s="1103"/>
      <c r="CK27" s="1103"/>
      <c r="CL27" s="1103"/>
      <c r="CM27" s="1104"/>
      <c r="CN27" s="1103"/>
      <c r="CO27" s="1105"/>
      <c r="CP27" s="1106"/>
      <c r="CQ27" s="1106"/>
      <c r="CR27" s="1106"/>
      <c r="CS27" s="1106"/>
      <c r="CT27" s="1106"/>
      <c r="CU27" s="1106"/>
      <c r="CV27" s="1106"/>
      <c r="CW27" s="1106" t="s">
        <v>194</v>
      </c>
      <c r="CX27" s="1106" t="str">
        <f t="shared" si="32"/>
        <v>-</v>
      </c>
      <c r="CY27" s="1107"/>
      <c r="CZ27" s="1108" t="s">
        <v>194</v>
      </c>
      <c r="DA27" s="1109" t="s">
        <v>194</v>
      </c>
      <c r="DB27" s="1109" t="s">
        <v>194</v>
      </c>
      <c r="DC27" s="1110" t="s">
        <v>194</v>
      </c>
      <c r="DD27" s="1110" t="s">
        <v>194</v>
      </c>
      <c r="DE27" s="1109" t="s">
        <v>194</v>
      </c>
      <c r="DF27" s="1111" t="s">
        <v>194</v>
      </c>
      <c r="DG27" s="1110" t="s">
        <v>194</v>
      </c>
      <c r="DH27" s="1110" t="s">
        <v>194</v>
      </c>
      <c r="DI27" s="1112"/>
      <c r="DJ27" s="1112"/>
      <c r="DK27" s="1112"/>
      <c r="DL27" s="1112"/>
      <c r="DM27" s="1112"/>
      <c r="DN27" s="1113" t="str">
        <f t="shared" si="33"/>
        <v/>
      </c>
      <c r="DO27" s="1112"/>
      <c r="DP27" s="1112"/>
      <c r="DQ27" s="1110"/>
      <c r="DR27" s="1110"/>
      <c r="DS27" s="1110"/>
      <c r="DT27" s="1110"/>
      <c r="DU27" s="1110"/>
      <c r="DV27" s="1110"/>
      <c r="DW27" s="1110"/>
      <c r="DX27" s="1110"/>
      <c r="DY27" s="1110"/>
      <c r="DZ27" s="1110"/>
      <c r="EA27" s="569" t="s">
        <v>194</v>
      </c>
      <c r="EB27" s="569" t="s">
        <v>194</v>
      </c>
      <c r="EC27" s="570" t="s">
        <v>194</v>
      </c>
      <c r="ED27" s="569"/>
      <c r="EE27" s="569"/>
      <c r="EF27" s="569"/>
      <c r="EG27" s="571"/>
      <c r="EH27" s="571"/>
      <c r="EI27" s="1114"/>
      <c r="EJ27" s="1114"/>
      <c r="EK27" s="1114"/>
      <c r="EL27" s="1114"/>
      <c r="EM27" s="1114"/>
      <c r="EN27" s="1114"/>
      <c r="EO27" s="1114"/>
      <c r="EP27" s="1114"/>
      <c r="EQ27" s="1114"/>
      <c r="ER27" s="1114"/>
      <c r="ES27" s="1114"/>
      <c r="ET27" s="1114"/>
      <c r="EU27" s="1114"/>
      <c r="EV27" s="1114"/>
      <c r="EW27" s="1114"/>
      <c r="EX27" s="60"/>
      <c r="EY27" s="1115" t="s">
        <v>194</v>
      </c>
      <c r="EZ27" s="1115" t="s">
        <v>194</v>
      </c>
    </row>
    <row r="28" spans="1:156" x14ac:dyDescent="0.25">
      <c r="A28" s="18" t="s">
        <v>194</v>
      </c>
      <c r="B28" s="1081"/>
      <c r="C28" s="1081" t="s">
        <v>194</v>
      </c>
      <c r="D28" s="1081" t="s">
        <v>1040</v>
      </c>
      <c r="E28" s="18"/>
      <c r="F28" s="18"/>
      <c r="G28" s="18"/>
      <c r="H28" s="18"/>
      <c r="I28" s="18"/>
      <c r="J28" s="1082">
        <f t="shared" si="23"/>
        <v>0</v>
      </c>
      <c r="K28" s="18"/>
      <c r="L28" s="18"/>
      <c r="M28" s="18"/>
      <c r="N28" s="18"/>
      <c r="O28" s="1082">
        <f t="shared" si="24"/>
        <v>0</v>
      </c>
      <c r="P28" s="18"/>
      <c r="Q28" s="18"/>
      <c r="R28" s="18"/>
      <c r="S28" s="18"/>
      <c r="T28" s="1082">
        <f t="shared" si="25"/>
        <v>0</v>
      </c>
      <c r="U28" s="18"/>
      <c r="V28" s="18"/>
      <c r="W28" s="18"/>
      <c r="X28" s="18"/>
      <c r="Y28" s="1082"/>
      <c r="Z28" s="1083" t="str">
        <f t="shared" si="26"/>
        <v/>
      </c>
      <c r="AA28" s="1084" t="s">
        <v>194</v>
      </c>
      <c r="AB28" s="1084" t="s">
        <v>194</v>
      </c>
      <c r="AC28" s="1084" t="s">
        <v>194</v>
      </c>
      <c r="AD28" s="1085"/>
      <c r="AE28" s="1086"/>
      <c r="AF28" s="1086"/>
      <c r="AG28" s="1086"/>
      <c r="AH28" s="1086"/>
      <c r="AI28" s="1087" t="s">
        <v>194</v>
      </c>
      <c r="AJ28" s="1087"/>
      <c r="AK28" s="1087"/>
      <c r="AL28" s="1088" t="s">
        <v>194</v>
      </c>
      <c r="AM28" s="1089"/>
      <c r="AN28" s="1090"/>
      <c r="AO28" s="1091" t="s">
        <v>194</v>
      </c>
      <c r="AP28" s="1092"/>
      <c r="AQ28" s="1093" t="s">
        <v>194</v>
      </c>
      <c r="AR28" s="18"/>
      <c r="AS28" s="18"/>
      <c r="AT28" s="1094" t="s">
        <v>194</v>
      </c>
      <c r="AU28" s="1095"/>
      <c r="AV28" s="1096"/>
      <c r="AW28" s="1095"/>
      <c r="AX28" s="1096"/>
      <c r="AY28" s="1095"/>
      <c r="AZ28" s="1096"/>
      <c r="BA28" s="1095"/>
      <c r="BB28" s="1095"/>
      <c r="BC28" s="1087"/>
      <c r="BD28" s="1097" t="str">
        <f t="shared" si="27"/>
        <v/>
      </c>
      <c r="BE28" s="1098"/>
      <c r="BF28" s="1099" t="str">
        <f t="shared" si="28"/>
        <v/>
      </c>
      <c r="BG28" s="1100"/>
      <c r="BH28" s="1100"/>
      <c r="BI28" s="1100"/>
      <c r="BJ28" s="1100"/>
      <c r="BK28" s="1100"/>
      <c r="BL28" s="1100"/>
      <c r="BM28" s="1101"/>
      <c r="BN28" s="1101"/>
      <c r="BO28" s="1101"/>
      <c r="BP28" s="1100"/>
      <c r="BQ28" s="1097" t="str">
        <f t="shared" si="29"/>
        <v/>
      </c>
      <c r="BR28" s="1100"/>
      <c r="BS28" s="1097" t="str">
        <f t="shared" si="30"/>
        <v/>
      </c>
      <c r="BT28" s="1100"/>
      <c r="BU28" s="1100"/>
      <c r="BV28" s="1100"/>
      <c r="BW28" s="1100"/>
      <c r="BX28" s="1100"/>
      <c r="BY28" s="1100"/>
      <c r="BZ28" s="1102"/>
      <c r="CA28" s="1102" t="s">
        <v>194</v>
      </c>
      <c r="CB28" s="1103"/>
      <c r="CC28" s="1103"/>
      <c r="CD28" s="1103" t="s">
        <v>194</v>
      </c>
      <c r="CE28" s="1103"/>
      <c r="CF28" s="1103"/>
      <c r="CG28" s="1103"/>
      <c r="CH28" s="1097" t="str">
        <f t="shared" si="31"/>
        <v/>
      </c>
      <c r="CI28" s="1103"/>
      <c r="CJ28" s="1103"/>
      <c r="CK28" s="1103"/>
      <c r="CL28" s="1103"/>
      <c r="CM28" s="1104"/>
      <c r="CN28" s="1103"/>
      <c r="CO28" s="1105"/>
      <c r="CP28" s="1106"/>
      <c r="CQ28" s="1106"/>
      <c r="CR28" s="1106"/>
      <c r="CS28" s="1106"/>
      <c r="CT28" s="1106"/>
      <c r="CU28" s="1106"/>
      <c r="CV28" s="1106"/>
      <c r="CW28" s="1106" t="s">
        <v>194</v>
      </c>
      <c r="CX28" s="1106" t="str">
        <f t="shared" si="32"/>
        <v>-</v>
      </c>
      <c r="CY28" s="1107"/>
      <c r="CZ28" s="1108" t="s">
        <v>194</v>
      </c>
      <c r="DA28" s="1109" t="s">
        <v>194</v>
      </c>
      <c r="DB28" s="1109" t="s">
        <v>194</v>
      </c>
      <c r="DC28" s="1110" t="s">
        <v>194</v>
      </c>
      <c r="DD28" s="1110" t="s">
        <v>194</v>
      </c>
      <c r="DE28" s="1109" t="s">
        <v>194</v>
      </c>
      <c r="DF28" s="1111" t="s">
        <v>194</v>
      </c>
      <c r="DG28" s="1110" t="s">
        <v>194</v>
      </c>
      <c r="DH28" s="1110" t="s">
        <v>194</v>
      </c>
      <c r="DI28" s="1112"/>
      <c r="DJ28" s="1112"/>
      <c r="DK28" s="1112"/>
      <c r="DL28" s="1112"/>
      <c r="DM28" s="1112"/>
      <c r="DN28" s="1113" t="str">
        <f t="shared" si="33"/>
        <v/>
      </c>
      <c r="DO28" s="1112"/>
      <c r="DP28" s="1112"/>
      <c r="DQ28" s="1110"/>
      <c r="DR28" s="1110"/>
      <c r="DS28" s="1110"/>
      <c r="DT28" s="1110"/>
      <c r="DU28" s="1110"/>
      <c r="DV28" s="1110"/>
      <c r="DW28" s="1110"/>
      <c r="DX28" s="1110"/>
      <c r="DY28" s="1110"/>
      <c r="DZ28" s="1110"/>
      <c r="EA28" s="569" t="s">
        <v>194</v>
      </c>
      <c r="EB28" s="569" t="s">
        <v>194</v>
      </c>
      <c r="EC28" s="570" t="s">
        <v>194</v>
      </c>
      <c r="ED28" s="569"/>
      <c r="EE28" s="569"/>
      <c r="EF28" s="569"/>
      <c r="EG28" s="571"/>
      <c r="EH28" s="571"/>
      <c r="EI28" s="1114"/>
      <c r="EJ28" s="1114"/>
      <c r="EK28" s="1114"/>
      <c r="EL28" s="1114"/>
      <c r="EM28" s="1114"/>
      <c r="EN28" s="1114"/>
      <c r="EO28" s="1114"/>
      <c r="EP28" s="1114"/>
      <c r="EQ28" s="1114"/>
      <c r="ER28" s="1114"/>
      <c r="ES28" s="1114"/>
      <c r="ET28" s="1114"/>
      <c r="EU28" s="1114"/>
      <c r="EV28" s="1114"/>
      <c r="EW28" s="1114"/>
      <c r="EX28" s="60"/>
      <c r="EY28" s="1115" t="s">
        <v>194</v>
      </c>
      <c r="EZ28" s="1115" t="s">
        <v>194</v>
      </c>
    </row>
    <row r="29" spans="1:156" x14ac:dyDescent="0.25">
      <c r="A29" s="18" t="s">
        <v>194</v>
      </c>
      <c r="B29" s="1081"/>
      <c r="C29" s="1081" t="s">
        <v>194</v>
      </c>
      <c r="D29" s="1081" t="s">
        <v>1040</v>
      </c>
      <c r="E29" s="18"/>
      <c r="F29" s="18"/>
      <c r="G29" s="18"/>
      <c r="H29" s="18"/>
      <c r="I29" s="18"/>
      <c r="J29" s="1082">
        <f t="shared" si="23"/>
        <v>0</v>
      </c>
      <c r="K29" s="18"/>
      <c r="L29" s="18"/>
      <c r="M29" s="18"/>
      <c r="N29" s="18"/>
      <c r="O29" s="1082">
        <f t="shared" si="24"/>
        <v>0</v>
      </c>
      <c r="P29" s="18"/>
      <c r="Q29" s="18"/>
      <c r="R29" s="18"/>
      <c r="S29" s="18"/>
      <c r="T29" s="1082">
        <f t="shared" si="25"/>
        <v>0</v>
      </c>
      <c r="U29" s="18"/>
      <c r="V29" s="18"/>
      <c r="W29" s="18"/>
      <c r="X29" s="18"/>
      <c r="Y29" s="1082"/>
      <c r="Z29" s="1083" t="str">
        <f t="shared" si="26"/>
        <v/>
      </c>
      <c r="AA29" s="1084" t="s">
        <v>194</v>
      </c>
      <c r="AB29" s="1084" t="s">
        <v>194</v>
      </c>
      <c r="AC29" s="1084" t="s">
        <v>194</v>
      </c>
      <c r="AD29" s="1085"/>
      <c r="AE29" s="1086"/>
      <c r="AF29" s="1086"/>
      <c r="AG29" s="1086"/>
      <c r="AH29" s="1086"/>
      <c r="AI29" s="1087" t="s">
        <v>194</v>
      </c>
      <c r="AJ29" s="1087"/>
      <c r="AK29" s="1087"/>
      <c r="AL29" s="1088" t="s">
        <v>194</v>
      </c>
      <c r="AM29" s="1089"/>
      <c r="AN29" s="1090"/>
      <c r="AO29" s="1091" t="s">
        <v>194</v>
      </c>
      <c r="AP29" s="1092"/>
      <c r="AQ29" s="1093" t="s">
        <v>194</v>
      </c>
      <c r="AR29" s="18"/>
      <c r="AS29" s="18"/>
      <c r="AT29" s="1094" t="s">
        <v>194</v>
      </c>
      <c r="AU29" s="1095"/>
      <c r="AV29" s="1096"/>
      <c r="AW29" s="1095"/>
      <c r="AX29" s="1096"/>
      <c r="AY29" s="1095"/>
      <c r="AZ29" s="1096"/>
      <c r="BA29" s="1095"/>
      <c r="BB29" s="1095"/>
      <c r="BC29" s="1087"/>
      <c r="BD29" s="1097" t="str">
        <f t="shared" si="27"/>
        <v/>
      </c>
      <c r="BE29" s="1098"/>
      <c r="BF29" s="1099" t="str">
        <f t="shared" si="28"/>
        <v/>
      </c>
      <c r="BG29" s="1100"/>
      <c r="BH29" s="1100"/>
      <c r="BI29" s="1100"/>
      <c r="BJ29" s="1100"/>
      <c r="BK29" s="1100"/>
      <c r="BL29" s="1100"/>
      <c r="BM29" s="1101"/>
      <c r="BN29" s="1101"/>
      <c r="BO29" s="1101"/>
      <c r="BP29" s="1100"/>
      <c r="BQ29" s="1097" t="str">
        <f t="shared" si="29"/>
        <v/>
      </c>
      <c r="BR29" s="1100"/>
      <c r="BS29" s="1097" t="str">
        <f t="shared" si="30"/>
        <v/>
      </c>
      <c r="BT29" s="1100"/>
      <c r="BU29" s="1100"/>
      <c r="BV29" s="1100"/>
      <c r="BW29" s="1100"/>
      <c r="BX29" s="1100"/>
      <c r="BY29" s="1100"/>
      <c r="BZ29" s="1102"/>
      <c r="CA29" s="1102" t="s">
        <v>194</v>
      </c>
      <c r="CB29" s="1103"/>
      <c r="CC29" s="1103"/>
      <c r="CD29" s="1103" t="s">
        <v>194</v>
      </c>
      <c r="CE29" s="1103"/>
      <c r="CF29" s="1103"/>
      <c r="CG29" s="1103"/>
      <c r="CH29" s="1097" t="str">
        <f t="shared" si="31"/>
        <v/>
      </c>
      <c r="CI29" s="1103"/>
      <c r="CJ29" s="1103"/>
      <c r="CK29" s="1103"/>
      <c r="CL29" s="1103"/>
      <c r="CM29" s="1104"/>
      <c r="CN29" s="1103"/>
      <c r="CO29" s="1105"/>
      <c r="CP29" s="1106"/>
      <c r="CQ29" s="1106"/>
      <c r="CR29" s="1106"/>
      <c r="CS29" s="1106"/>
      <c r="CT29" s="1106"/>
      <c r="CU29" s="1106"/>
      <c r="CV29" s="1106"/>
      <c r="CW29" s="1106" t="s">
        <v>194</v>
      </c>
      <c r="CX29" s="1106" t="str">
        <f t="shared" si="32"/>
        <v>-</v>
      </c>
      <c r="CY29" s="1107"/>
      <c r="CZ29" s="1108" t="s">
        <v>194</v>
      </c>
      <c r="DA29" s="1109" t="s">
        <v>194</v>
      </c>
      <c r="DB29" s="1109" t="s">
        <v>194</v>
      </c>
      <c r="DC29" s="1110" t="s">
        <v>194</v>
      </c>
      <c r="DD29" s="1110" t="s">
        <v>194</v>
      </c>
      <c r="DE29" s="1109" t="s">
        <v>194</v>
      </c>
      <c r="DF29" s="1111" t="s">
        <v>194</v>
      </c>
      <c r="DG29" s="1110" t="s">
        <v>194</v>
      </c>
      <c r="DH29" s="1110" t="s">
        <v>194</v>
      </c>
      <c r="DI29" s="1112"/>
      <c r="DJ29" s="1112"/>
      <c r="DK29" s="1112"/>
      <c r="DL29" s="1112"/>
      <c r="DM29" s="1112"/>
      <c r="DN29" s="1113" t="str">
        <f t="shared" si="33"/>
        <v/>
      </c>
      <c r="DO29" s="1112"/>
      <c r="DP29" s="1112"/>
      <c r="DQ29" s="1110"/>
      <c r="DR29" s="1110"/>
      <c r="DS29" s="1110"/>
      <c r="DT29" s="1110"/>
      <c r="DU29" s="1110"/>
      <c r="DV29" s="1110"/>
      <c r="DW29" s="1110"/>
      <c r="DX29" s="1110"/>
      <c r="DY29" s="1110"/>
      <c r="DZ29" s="1110"/>
      <c r="EA29" s="569" t="s">
        <v>194</v>
      </c>
      <c r="EB29" s="569" t="s">
        <v>194</v>
      </c>
      <c r="EC29" s="570" t="s">
        <v>194</v>
      </c>
      <c r="ED29" s="569"/>
      <c r="EE29" s="569"/>
      <c r="EF29" s="569"/>
      <c r="EG29" s="571"/>
      <c r="EH29" s="571"/>
      <c r="EI29" s="1114"/>
      <c r="EJ29" s="1114"/>
      <c r="EK29" s="1114"/>
      <c r="EL29" s="1114"/>
      <c r="EM29" s="1114"/>
      <c r="EN29" s="1114"/>
      <c r="EO29" s="1114"/>
      <c r="EP29" s="1114"/>
      <c r="EQ29" s="1114"/>
      <c r="ER29" s="1114"/>
      <c r="ES29" s="1114"/>
      <c r="ET29" s="1114"/>
      <c r="EU29" s="1114"/>
      <c r="EV29" s="1114"/>
      <c r="EW29" s="1114"/>
      <c r="EX29" s="60"/>
      <c r="EY29" s="1115" t="s">
        <v>194</v>
      </c>
      <c r="EZ29" s="1115" t="s">
        <v>194</v>
      </c>
    </row>
    <row r="30" spans="1:156" x14ac:dyDescent="0.25">
      <c r="A30" s="18" t="s">
        <v>194</v>
      </c>
      <c r="B30" s="1081"/>
      <c r="C30" s="1081" t="s">
        <v>194</v>
      </c>
      <c r="D30" s="1081" t="s">
        <v>1040</v>
      </c>
      <c r="E30" s="18"/>
      <c r="F30" s="18"/>
      <c r="G30" s="18"/>
      <c r="H30" s="18"/>
      <c r="I30" s="18"/>
      <c r="J30" s="1082">
        <f t="shared" si="23"/>
        <v>0</v>
      </c>
      <c r="K30" s="18"/>
      <c r="L30" s="18"/>
      <c r="M30" s="18"/>
      <c r="N30" s="18"/>
      <c r="O30" s="1082">
        <f t="shared" si="24"/>
        <v>0</v>
      </c>
      <c r="P30" s="18"/>
      <c r="Q30" s="18"/>
      <c r="R30" s="18"/>
      <c r="S30" s="18"/>
      <c r="T30" s="1082">
        <f t="shared" si="25"/>
        <v>0</v>
      </c>
      <c r="U30" s="18"/>
      <c r="V30" s="18"/>
      <c r="W30" s="18"/>
      <c r="X30" s="18"/>
      <c r="Y30" s="1082"/>
      <c r="Z30" s="1083" t="str">
        <f t="shared" si="26"/>
        <v/>
      </c>
      <c r="AA30" s="1084" t="s">
        <v>194</v>
      </c>
      <c r="AB30" s="1084" t="s">
        <v>194</v>
      </c>
      <c r="AC30" s="1084" t="s">
        <v>194</v>
      </c>
      <c r="AD30" s="1085"/>
      <c r="AE30" s="1086"/>
      <c r="AF30" s="1086"/>
      <c r="AG30" s="1086"/>
      <c r="AH30" s="1086"/>
      <c r="AI30" s="1087" t="s">
        <v>194</v>
      </c>
      <c r="AJ30" s="1087"/>
      <c r="AK30" s="1087"/>
      <c r="AL30" s="1088" t="s">
        <v>194</v>
      </c>
      <c r="AM30" s="1089"/>
      <c r="AN30" s="1090"/>
      <c r="AO30" s="1091" t="s">
        <v>194</v>
      </c>
      <c r="AP30" s="1092"/>
      <c r="AQ30" s="1093" t="s">
        <v>194</v>
      </c>
      <c r="AR30" s="18"/>
      <c r="AS30" s="18"/>
      <c r="AT30" s="1094" t="s">
        <v>194</v>
      </c>
      <c r="AU30" s="1095"/>
      <c r="AV30" s="1096"/>
      <c r="AW30" s="1095"/>
      <c r="AX30" s="1096"/>
      <c r="AY30" s="1095"/>
      <c r="AZ30" s="1096"/>
      <c r="BA30" s="1095"/>
      <c r="BB30" s="1095"/>
      <c r="BC30" s="1087"/>
      <c r="BD30" s="1097" t="str">
        <f t="shared" si="27"/>
        <v/>
      </c>
      <c r="BE30" s="1098"/>
      <c r="BF30" s="1099" t="str">
        <f t="shared" si="28"/>
        <v/>
      </c>
      <c r="BG30" s="1100"/>
      <c r="BH30" s="1100"/>
      <c r="BI30" s="1100"/>
      <c r="BJ30" s="1100"/>
      <c r="BK30" s="1100"/>
      <c r="BL30" s="1100"/>
      <c r="BM30" s="1101"/>
      <c r="BN30" s="1101"/>
      <c r="BO30" s="1101"/>
      <c r="BP30" s="1100"/>
      <c r="BQ30" s="1097" t="str">
        <f t="shared" si="29"/>
        <v/>
      </c>
      <c r="BR30" s="1100"/>
      <c r="BS30" s="1097" t="str">
        <f t="shared" si="30"/>
        <v/>
      </c>
      <c r="BT30" s="1100"/>
      <c r="BU30" s="1100"/>
      <c r="BV30" s="1100"/>
      <c r="BW30" s="1100"/>
      <c r="BX30" s="1100"/>
      <c r="BY30" s="1100"/>
      <c r="BZ30" s="1102"/>
      <c r="CA30" s="1102" t="s">
        <v>194</v>
      </c>
      <c r="CB30" s="1103"/>
      <c r="CC30" s="1103"/>
      <c r="CD30" s="1103" t="s">
        <v>194</v>
      </c>
      <c r="CE30" s="1103"/>
      <c r="CF30" s="1103"/>
      <c r="CG30" s="1103"/>
      <c r="CH30" s="1097" t="str">
        <f t="shared" si="31"/>
        <v/>
      </c>
      <c r="CI30" s="1103"/>
      <c r="CJ30" s="1103"/>
      <c r="CK30" s="1103"/>
      <c r="CL30" s="1103"/>
      <c r="CM30" s="1104"/>
      <c r="CN30" s="1103"/>
      <c r="CO30" s="1105"/>
      <c r="CP30" s="1106"/>
      <c r="CQ30" s="1106"/>
      <c r="CR30" s="1106"/>
      <c r="CS30" s="1106"/>
      <c r="CT30" s="1106"/>
      <c r="CU30" s="1106"/>
      <c r="CV30" s="1106"/>
      <c r="CW30" s="1106" t="s">
        <v>194</v>
      </c>
      <c r="CX30" s="1106" t="str">
        <f t="shared" si="32"/>
        <v>-</v>
      </c>
      <c r="CY30" s="1107"/>
      <c r="CZ30" s="1108" t="s">
        <v>194</v>
      </c>
      <c r="DA30" s="1109" t="s">
        <v>194</v>
      </c>
      <c r="DB30" s="1109" t="s">
        <v>194</v>
      </c>
      <c r="DC30" s="1110" t="s">
        <v>194</v>
      </c>
      <c r="DD30" s="1110" t="s">
        <v>194</v>
      </c>
      <c r="DE30" s="1109" t="s">
        <v>194</v>
      </c>
      <c r="DF30" s="1111" t="s">
        <v>194</v>
      </c>
      <c r="DG30" s="1110" t="s">
        <v>194</v>
      </c>
      <c r="DH30" s="1110" t="s">
        <v>194</v>
      </c>
      <c r="DI30" s="1112"/>
      <c r="DJ30" s="1112"/>
      <c r="DK30" s="1112"/>
      <c r="DL30" s="1112"/>
      <c r="DM30" s="1112"/>
      <c r="DN30" s="1113" t="str">
        <f t="shared" si="33"/>
        <v/>
      </c>
      <c r="DO30" s="1112"/>
      <c r="DP30" s="1112"/>
      <c r="DQ30" s="1110"/>
      <c r="DR30" s="1110"/>
      <c r="DS30" s="1110"/>
      <c r="DT30" s="1110"/>
      <c r="DU30" s="1110"/>
      <c r="DV30" s="1110"/>
      <c r="DW30" s="1110"/>
      <c r="DX30" s="1110"/>
      <c r="DY30" s="1110"/>
      <c r="DZ30" s="1110"/>
      <c r="EA30" s="569" t="s">
        <v>194</v>
      </c>
      <c r="EB30" s="569" t="s">
        <v>194</v>
      </c>
      <c r="EC30" s="570" t="s">
        <v>194</v>
      </c>
      <c r="ED30" s="569"/>
      <c r="EE30" s="569"/>
      <c r="EF30" s="569"/>
      <c r="EG30" s="571"/>
      <c r="EH30" s="571"/>
      <c r="EI30" s="1114"/>
      <c r="EJ30" s="1114"/>
      <c r="EK30" s="1114"/>
      <c r="EL30" s="1114"/>
      <c r="EM30" s="1114"/>
      <c r="EN30" s="1114"/>
      <c r="EO30" s="1114"/>
      <c r="EP30" s="1114"/>
      <c r="EQ30" s="1114"/>
      <c r="ER30" s="1114"/>
      <c r="ES30" s="1114"/>
      <c r="ET30" s="1114"/>
      <c r="EU30" s="1114"/>
      <c r="EV30" s="1114"/>
      <c r="EW30" s="1114"/>
      <c r="EX30" s="60"/>
      <c r="EY30" s="1115" t="s">
        <v>194</v>
      </c>
      <c r="EZ30" s="1115" t="s">
        <v>194</v>
      </c>
    </row>
    <row r="31" spans="1:156" x14ac:dyDescent="0.25">
      <c r="A31" s="18" t="s">
        <v>194</v>
      </c>
      <c r="B31" s="1081"/>
      <c r="C31" s="1081" t="s">
        <v>194</v>
      </c>
      <c r="D31" s="1081" t="s">
        <v>1040</v>
      </c>
      <c r="E31" s="18"/>
      <c r="F31" s="18"/>
      <c r="G31" s="18"/>
      <c r="H31" s="18"/>
      <c r="I31" s="18"/>
      <c r="J31" s="1082">
        <f t="shared" si="23"/>
        <v>0</v>
      </c>
      <c r="K31" s="18"/>
      <c r="L31" s="18"/>
      <c r="M31" s="18"/>
      <c r="N31" s="18"/>
      <c r="O31" s="1082">
        <f t="shared" si="24"/>
        <v>0</v>
      </c>
      <c r="P31" s="18"/>
      <c r="Q31" s="18"/>
      <c r="R31" s="18"/>
      <c r="S31" s="18"/>
      <c r="T31" s="1082">
        <f t="shared" si="25"/>
        <v>0</v>
      </c>
      <c r="U31" s="18"/>
      <c r="V31" s="18"/>
      <c r="W31" s="18"/>
      <c r="X31" s="18"/>
      <c r="Y31" s="1082"/>
      <c r="Z31" s="1083" t="str">
        <f t="shared" si="26"/>
        <v/>
      </c>
      <c r="AA31" s="1084" t="s">
        <v>194</v>
      </c>
      <c r="AB31" s="1084" t="s">
        <v>194</v>
      </c>
      <c r="AC31" s="1084" t="s">
        <v>194</v>
      </c>
      <c r="AD31" s="1085"/>
      <c r="AE31" s="1086"/>
      <c r="AF31" s="1086"/>
      <c r="AG31" s="1086"/>
      <c r="AH31" s="1086"/>
      <c r="AI31" s="1087" t="s">
        <v>194</v>
      </c>
      <c r="AJ31" s="1087"/>
      <c r="AK31" s="1087"/>
      <c r="AL31" s="1088" t="s">
        <v>194</v>
      </c>
      <c r="AM31" s="1089"/>
      <c r="AN31" s="1090"/>
      <c r="AO31" s="1091" t="s">
        <v>194</v>
      </c>
      <c r="AP31" s="1092"/>
      <c r="AQ31" s="1093" t="s">
        <v>194</v>
      </c>
      <c r="AR31" s="18"/>
      <c r="AS31" s="18"/>
      <c r="AT31" s="1094" t="s">
        <v>194</v>
      </c>
      <c r="AU31" s="1095"/>
      <c r="AV31" s="1096"/>
      <c r="AW31" s="1095"/>
      <c r="AX31" s="1096"/>
      <c r="AY31" s="1095"/>
      <c r="AZ31" s="1096"/>
      <c r="BA31" s="1095"/>
      <c r="BB31" s="1095"/>
      <c r="BC31" s="1087"/>
      <c r="BD31" s="1097" t="str">
        <f t="shared" si="27"/>
        <v/>
      </c>
      <c r="BE31" s="1098"/>
      <c r="BF31" s="1099" t="str">
        <f t="shared" si="28"/>
        <v/>
      </c>
      <c r="BG31" s="1100"/>
      <c r="BH31" s="1100"/>
      <c r="BI31" s="1100"/>
      <c r="BJ31" s="1100"/>
      <c r="BK31" s="1100"/>
      <c r="BL31" s="1100"/>
      <c r="BM31" s="1101"/>
      <c r="BN31" s="1101"/>
      <c r="BO31" s="1101"/>
      <c r="BP31" s="1100"/>
      <c r="BQ31" s="1097" t="str">
        <f t="shared" si="29"/>
        <v/>
      </c>
      <c r="BR31" s="1100"/>
      <c r="BS31" s="1097" t="str">
        <f t="shared" si="30"/>
        <v/>
      </c>
      <c r="BT31" s="1100"/>
      <c r="BU31" s="1100"/>
      <c r="BV31" s="1100"/>
      <c r="BW31" s="1100"/>
      <c r="BX31" s="1100"/>
      <c r="BY31" s="1100"/>
      <c r="BZ31" s="1102"/>
      <c r="CA31" s="1102" t="s">
        <v>194</v>
      </c>
      <c r="CB31" s="1103"/>
      <c r="CC31" s="1103"/>
      <c r="CD31" s="1103" t="s">
        <v>194</v>
      </c>
      <c r="CE31" s="1103"/>
      <c r="CF31" s="1103"/>
      <c r="CG31" s="1103"/>
      <c r="CH31" s="1097" t="str">
        <f t="shared" si="31"/>
        <v/>
      </c>
      <c r="CI31" s="1103"/>
      <c r="CJ31" s="1103"/>
      <c r="CK31" s="1103"/>
      <c r="CL31" s="1103"/>
      <c r="CM31" s="1104"/>
      <c r="CN31" s="1103"/>
      <c r="CO31" s="1105"/>
      <c r="CP31" s="1106"/>
      <c r="CQ31" s="1106"/>
      <c r="CR31" s="1106"/>
      <c r="CS31" s="1106"/>
      <c r="CT31" s="1106"/>
      <c r="CU31" s="1106"/>
      <c r="CV31" s="1106"/>
      <c r="CW31" s="1106" t="s">
        <v>194</v>
      </c>
      <c r="CX31" s="1106" t="str">
        <f t="shared" si="32"/>
        <v>-</v>
      </c>
      <c r="CY31" s="1107"/>
      <c r="CZ31" s="1108" t="s">
        <v>194</v>
      </c>
      <c r="DA31" s="1109" t="s">
        <v>194</v>
      </c>
      <c r="DB31" s="1109" t="s">
        <v>194</v>
      </c>
      <c r="DC31" s="1110" t="s">
        <v>194</v>
      </c>
      <c r="DD31" s="1110" t="s">
        <v>194</v>
      </c>
      <c r="DE31" s="1109" t="s">
        <v>194</v>
      </c>
      <c r="DF31" s="1111" t="s">
        <v>194</v>
      </c>
      <c r="DG31" s="1110" t="s">
        <v>194</v>
      </c>
      <c r="DH31" s="1110" t="s">
        <v>194</v>
      </c>
      <c r="DI31" s="1112"/>
      <c r="DJ31" s="1112"/>
      <c r="DK31" s="1112"/>
      <c r="DL31" s="1112"/>
      <c r="DM31" s="1112"/>
      <c r="DN31" s="1113" t="str">
        <f t="shared" si="33"/>
        <v/>
      </c>
      <c r="DO31" s="1112"/>
      <c r="DP31" s="1112"/>
      <c r="DQ31" s="1110"/>
      <c r="DR31" s="1110"/>
      <c r="DS31" s="1110"/>
      <c r="DT31" s="1110"/>
      <c r="DU31" s="1110"/>
      <c r="DV31" s="1110"/>
      <c r="DW31" s="1110"/>
      <c r="DX31" s="1110"/>
      <c r="DY31" s="1110"/>
      <c r="DZ31" s="1110"/>
      <c r="EA31" s="569" t="s">
        <v>194</v>
      </c>
      <c r="EB31" s="569" t="s">
        <v>194</v>
      </c>
      <c r="EC31" s="570" t="s">
        <v>194</v>
      </c>
      <c r="ED31" s="569"/>
      <c r="EE31" s="569"/>
      <c r="EF31" s="569"/>
      <c r="EG31" s="571"/>
      <c r="EH31" s="571"/>
      <c r="EI31" s="1114"/>
      <c r="EJ31" s="1114"/>
      <c r="EK31" s="1114"/>
      <c r="EL31" s="1114"/>
      <c r="EM31" s="1114"/>
      <c r="EN31" s="1114"/>
      <c r="EO31" s="1114"/>
      <c r="EP31" s="1114"/>
      <c r="EQ31" s="1114"/>
      <c r="ER31" s="1114"/>
      <c r="ES31" s="1114"/>
      <c r="ET31" s="1114"/>
      <c r="EU31" s="1114"/>
      <c r="EV31" s="1114"/>
      <c r="EW31" s="1114"/>
      <c r="EX31" s="60"/>
      <c r="EY31" s="1115" t="s">
        <v>194</v>
      </c>
      <c r="EZ31" s="1115" t="s">
        <v>194</v>
      </c>
    </row>
    <row r="32" spans="1:156" x14ac:dyDescent="0.25">
      <c r="A32" s="18" t="s">
        <v>194</v>
      </c>
      <c r="B32" s="1081"/>
      <c r="C32" s="1081" t="s">
        <v>194</v>
      </c>
      <c r="D32" s="1081" t="s">
        <v>1040</v>
      </c>
      <c r="E32" s="18"/>
      <c r="F32" s="18"/>
      <c r="G32" s="18"/>
      <c r="H32" s="18"/>
      <c r="I32" s="18"/>
      <c r="J32" s="1082">
        <f t="shared" si="23"/>
        <v>0</v>
      </c>
      <c r="K32" s="18"/>
      <c r="L32" s="18"/>
      <c r="M32" s="18"/>
      <c r="N32" s="18"/>
      <c r="O32" s="1082">
        <f t="shared" si="24"/>
        <v>0</v>
      </c>
      <c r="P32" s="18"/>
      <c r="Q32" s="18"/>
      <c r="R32" s="18"/>
      <c r="S32" s="18"/>
      <c r="T32" s="1082">
        <f t="shared" si="25"/>
        <v>0</v>
      </c>
      <c r="U32" s="18"/>
      <c r="V32" s="18"/>
      <c r="W32" s="18"/>
      <c r="X32" s="18"/>
      <c r="Y32" s="1082"/>
      <c r="Z32" s="1083" t="str">
        <f t="shared" si="26"/>
        <v/>
      </c>
      <c r="AA32" s="1084" t="s">
        <v>194</v>
      </c>
      <c r="AB32" s="1084" t="s">
        <v>194</v>
      </c>
      <c r="AC32" s="1084" t="s">
        <v>194</v>
      </c>
      <c r="AD32" s="1085"/>
      <c r="AE32" s="1086"/>
      <c r="AF32" s="1086"/>
      <c r="AG32" s="1086"/>
      <c r="AH32" s="1086"/>
      <c r="AI32" s="1087" t="s">
        <v>194</v>
      </c>
      <c r="AJ32" s="1087"/>
      <c r="AK32" s="1087"/>
      <c r="AL32" s="1088" t="s">
        <v>194</v>
      </c>
      <c r="AM32" s="1089"/>
      <c r="AN32" s="1090"/>
      <c r="AO32" s="1091" t="s">
        <v>194</v>
      </c>
      <c r="AP32" s="1092"/>
      <c r="AQ32" s="1093" t="s">
        <v>194</v>
      </c>
      <c r="AR32" s="18"/>
      <c r="AS32" s="18"/>
      <c r="AT32" s="1094" t="s">
        <v>194</v>
      </c>
      <c r="AU32" s="1095"/>
      <c r="AV32" s="1096"/>
      <c r="AW32" s="1095"/>
      <c r="AX32" s="1096"/>
      <c r="AY32" s="1095"/>
      <c r="AZ32" s="1096"/>
      <c r="BA32" s="1095"/>
      <c r="BB32" s="1095"/>
      <c r="BC32" s="1087"/>
      <c r="BD32" s="1097" t="str">
        <f t="shared" si="27"/>
        <v/>
      </c>
      <c r="BE32" s="1098"/>
      <c r="BF32" s="1099" t="str">
        <f t="shared" si="28"/>
        <v/>
      </c>
      <c r="BG32" s="1100"/>
      <c r="BH32" s="1100"/>
      <c r="BI32" s="1100"/>
      <c r="BJ32" s="1100"/>
      <c r="BK32" s="1100"/>
      <c r="BL32" s="1100"/>
      <c r="BM32" s="1101"/>
      <c r="BN32" s="1101"/>
      <c r="BO32" s="1101"/>
      <c r="BP32" s="1100"/>
      <c r="BQ32" s="1097" t="str">
        <f t="shared" si="29"/>
        <v/>
      </c>
      <c r="BR32" s="1100"/>
      <c r="BS32" s="1097" t="str">
        <f t="shared" si="30"/>
        <v/>
      </c>
      <c r="BT32" s="1100"/>
      <c r="BU32" s="1100"/>
      <c r="BV32" s="1100"/>
      <c r="BW32" s="1100"/>
      <c r="BX32" s="1100"/>
      <c r="BY32" s="1100"/>
      <c r="BZ32" s="1102"/>
      <c r="CA32" s="1102" t="s">
        <v>194</v>
      </c>
      <c r="CB32" s="1103"/>
      <c r="CC32" s="1103"/>
      <c r="CD32" s="1103" t="s">
        <v>194</v>
      </c>
      <c r="CE32" s="1103"/>
      <c r="CF32" s="1103"/>
      <c r="CG32" s="1103"/>
      <c r="CH32" s="1097" t="str">
        <f t="shared" si="31"/>
        <v/>
      </c>
      <c r="CI32" s="1103"/>
      <c r="CJ32" s="1103"/>
      <c r="CK32" s="1103"/>
      <c r="CL32" s="1103"/>
      <c r="CM32" s="1104"/>
      <c r="CN32" s="1103"/>
      <c r="CO32" s="1105"/>
      <c r="CP32" s="1106"/>
      <c r="CQ32" s="1106"/>
      <c r="CR32" s="1106"/>
      <c r="CS32" s="1106"/>
      <c r="CT32" s="1106"/>
      <c r="CU32" s="1106"/>
      <c r="CV32" s="1106"/>
      <c r="CW32" s="1106" t="s">
        <v>194</v>
      </c>
      <c r="CX32" s="1106" t="str">
        <f t="shared" si="32"/>
        <v>-</v>
      </c>
      <c r="CY32" s="1107"/>
      <c r="CZ32" s="1108" t="s">
        <v>194</v>
      </c>
      <c r="DA32" s="1109" t="s">
        <v>194</v>
      </c>
      <c r="DB32" s="1109" t="s">
        <v>194</v>
      </c>
      <c r="DC32" s="1110" t="s">
        <v>194</v>
      </c>
      <c r="DD32" s="1110" t="s">
        <v>194</v>
      </c>
      <c r="DE32" s="1109" t="s">
        <v>194</v>
      </c>
      <c r="DF32" s="1111" t="s">
        <v>194</v>
      </c>
      <c r="DG32" s="1110" t="s">
        <v>194</v>
      </c>
      <c r="DH32" s="1110" t="s">
        <v>194</v>
      </c>
      <c r="DI32" s="1112"/>
      <c r="DJ32" s="1112"/>
      <c r="DK32" s="1112"/>
      <c r="DL32" s="1112"/>
      <c r="DM32" s="1112"/>
      <c r="DN32" s="1113" t="str">
        <f t="shared" si="33"/>
        <v/>
      </c>
      <c r="DO32" s="1112"/>
      <c r="DP32" s="1112"/>
      <c r="DQ32" s="1110"/>
      <c r="DR32" s="1110"/>
      <c r="DS32" s="1110"/>
      <c r="DT32" s="1110"/>
      <c r="DU32" s="1110"/>
      <c r="DV32" s="1110"/>
      <c r="DW32" s="1110"/>
      <c r="DX32" s="1110"/>
      <c r="DY32" s="1110"/>
      <c r="DZ32" s="1110"/>
      <c r="EA32" s="569" t="s">
        <v>194</v>
      </c>
      <c r="EB32" s="569" t="s">
        <v>194</v>
      </c>
      <c r="EC32" s="570" t="s">
        <v>194</v>
      </c>
      <c r="ED32" s="569"/>
      <c r="EE32" s="569"/>
      <c r="EF32" s="569"/>
      <c r="EG32" s="571"/>
      <c r="EH32" s="571"/>
      <c r="EI32" s="1114"/>
      <c r="EJ32" s="1114"/>
      <c r="EK32" s="1114"/>
      <c r="EL32" s="1114"/>
      <c r="EM32" s="1114"/>
      <c r="EN32" s="1114"/>
      <c r="EO32" s="1114"/>
      <c r="EP32" s="1114"/>
      <c r="EQ32" s="1114"/>
      <c r="ER32" s="1114"/>
      <c r="ES32" s="1114"/>
      <c r="ET32" s="1114"/>
      <c r="EU32" s="1114"/>
      <c r="EV32" s="1114"/>
      <c r="EW32" s="1114"/>
      <c r="EX32" s="60"/>
      <c r="EY32" s="1115" t="s">
        <v>194</v>
      </c>
      <c r="EZ32" s="1115" t="s">
        <v>194</v>
      </c>
    </row>
    <row r="33" spans="1:156" x14ac:dyDescent="0.25">
      <c r="A33" s="18" t="s">
        <v>194</v>
      </c>
      <c r="B33" s="1081"/>
      <c r="C33" s="1081" t="s">
        <v>194</v>
      </c>
      <c r="D33" s="1081" t="s">
        <v>1040</v>
      </c>
      <c r="E33" s="18"/>
      <c r="F33" s="18"/>
      <c r="G33" s="18"/>
      <c r="H33" s="18"/>
      <c r="I33" s="18"/>
      <c r="J33" s="1082">
        <f t="shared" si="23"/>
        <v>0</v>
      </c>
      <c r="K33" s="18"/>
      <c r="L33" s="18"/>
      <c r="M33" s="18"/>
      <c r="N33" s="18"/>
      <c r="O33" s="1082">
        <f t="shared" si="24"/>
        <v>0</v>
      </c>
      <c r="P33" s="18"/>
      <c r="Q33" s="18"/>
      <c r="R33" s="18"/>
      <c r="S33" s="18"/>
      <c r="T33" s="1082">
        <f t="shared" si="25"/>
        <v>0</v>
      </c>
      <c r="U33" s="18"/>
      <c r="V33" s="18"/>
      <c r="W33" s="18"/>
      <c r="X33" s="18"/>
      <c r="Y33" s="1082"/>
      <c r="Z33" s="1083" t="str">
        <f t="shared" si="26"/>
        <v/>
      </c>
      <c r="AA33" s="1084" t="s">
        <v>194</v>
      </c>
      <c r="AB33" s="1084" t="s">
        <v>194</v>
      </c>
      <c r="AC33" s="1084" t="s">
        <v>194</v>
      </c>
      <c r="AD33" s="1085"/>
      <c r="AE33" s="1086"/>
      <c r="AF33" s="1086"/>
      <c r="AG33" s="1086"/>
      <c r="AH33" s="1086"/>
      <c r="AI33" s="1087" t="s">
        <v>194</v>
      </c>
      <c r="AJ33" s="1087"/>
      <c r="AK33" s="1087"/>
      <c r="AL33" s="1088" t="s">
        <v>194</v>
      </c>
      <c r="AM33" s="1089"/>
      <c r="AN33" s="1090"/>
      <c r="AO33" s="1091" t="s">
        <v>194</v>
      </c>
      <c r="AP33" s="1092"/>
      <c r="AQ33" s="1093" t="s">
        <v>194</v>
      </c>
      <c r="AR33" s="18"/>
      <c r="AS33" s="18"/>
      <c r="AT33" s="1094" t="s">
        <v>194</v>
      </c>
      <c r="AU33" s="1095"/>
      <c r="AV33" s="1096"/>
      <c r="AW33" s="1095"/>
      <c r="AX33" s="1096"/>
      <c r="AY33" s="1095"/>
      <c r="AZ33" s="1096"/>
      <c r="BA33" s="1095"/>
      <c r="BB33" s="1095"/>
      <c r="BC33" s="1087"/>
      <c r="BD33" s="1097" t="str">
        <f t="shared" si="27"/>
        <v/>
      </c>
      <c r="BE33" s="1098"/>
      <c r="BF33" s="1099" t="str">
        <f t="shared" si="28"/>
        <v/>
      </c>
      <c r="BG33" s="1100"/>
      <c r="BH33" s="1100"/>
      <c r="BI33" s="1100"/>
      <c r="BJ33" s="1100"/>
      <c r="BK33" s="1100"/>
      <c r="BL33" s="1100"/>
      <c r="BM33" s="1101"/>
      <c r="BN33" s="1101"/>
      <c r="BO33" s="1101"/>
      <c r="BP33" s="1100"/>
      <c r="BQ33" s="1097" t="str">
        <f t="shared" si="29"/>
        <v/>
      </c>
      <c r="BR33" s="1100"/>
      <c r="BS33" s="1097" t="str">
        <f t="shared" si="30"/>
        <v/>
      </c>
      <c r="BT33" s="1100"/>
      <c r="BU33" s="1100"/>
      <c r="BV33" s="1100"/>
      <c r="BW33" s="1100"/>
      <c r="BX33" s="1100"/>
      <c r="BY33" s="1100"/>
      <c r="BZ33" s="1102"/>
      <c r="CA33" s="1102" t="s">
        <v>194</v>
      </c>
      <c r="CB33" s="1103"/>
      <c r="CC33" s="1103"/>
      <c r="CD33" s="1103" t="s">
        <v>194</v>
      </c>
      <c r="CE33" s="1103"/>
      <c r="CF33" s="1103"/>
      <c r="CG33" s="1103"/>
      <c r="CH33" s="1097" t="str">
        <f t="shared" si="31"/>
        <v/>
      </c>
      <c r="CI33" s="1103"/>
      <c r="CJ33" s="1103"/>
      <c r="CK33" s="1103"/>
      <c r="CL33" s="1103"/>
      <c r="CM33" s="1104"/>
      <c r="CN33" s="1103"/>
      <c r="CO33" s="1105"/>
      <c r="CP33" s="1106"/>
      <c r="CQ33" s="1106"/>
      <c r="CR33" s="1106"/>
      <c r="CS33" s="1106"/>
      <c r="CT33" s="1106"/>
      <c r="CU33" s="1106"/>
      <c r="CV33" s="1106"/>
      <c r="CW33" s="1106" t="s">
        <v>194</v>
      </c>
      <c r="CX33" s="1106" t="str">
        <f t="shared" si="32"/>
        <v>-</v>
      </c>
      <c r="CY33" s="1107"/>
      <c r="CZ33" s="1108" t="s">
        <v>194</v>
      </c>
      <c r="DA33" s="1109" t="s">
        <v>194</v>
      </c>
      <c r="DB33" s="1109" t="s">
        <v>194</v>
      </c>
      <c r="DC33" s="1110" t="s">
        <v>194</v>
      </c>
      <c r="DD33" s="1110" t="s">
        <v>194</v>
      </c>
      <c r="DE33" s="1109" t="s">
        <v>194</v>
      </c>
      <c r="DF33" s="1111" t="s">
        <v>194</v>
      </c>
      <c r="DG33" s="1110" t="s">
        <v>194</v>
      </c>
      <c r="DH33" s="1110" t="s">
        <v>194</v>
      </c>
      <c r="DI33" s="1112"/>
      <c r="DJ33" s="1112"/>
      <c r="DK33" s="1112"/>
      <c r="DL33" s="1112"/>
      <c r="DM33" s="1112"/>
      <c r="DN33" s="1113" t="str">
        <f t="shared" si="33"/>
        <v/>
      </c>
      <c r="DO33" s="1112"/>
      <c r="DP33" s="1112"/>
      <c r="DQ33" s="1110"/>
      <c r="DR33" s="1110"/>
      <c r="DS33" s="1110"/>
      <c r="DT33" s="1110"/>
      <c r="DU33" s="1110"/>
      <c r="DV33" s="1110"/>
      <c r="DW33" s="1110"/>
      <c r="DX33" s="1110"/>
      <c r="DY33" s="1110"/>
      <c r="DZ33" s="1110"/>
      <c r="EA33" s="569" t="s">
        <v>194</v>
      </c>
      <c r="EB33" s="569" t="s">
        <v>194</v>
      </c>
      <c r="EC33" s="570" t="s">
        <v>194</v>
      </c>
      <c r="ED33" s="569"/>
      <c r="EE33" s="569"/>
      <c r="EF33" s="569"/>
      <c r="EG33" s="571"/>
      <c r="EH33" s="571"/>
      <c r="EI33" s="1114"/>
      <c r="EJ33" s="1114"/>
      <c r="EK33" s="1114"/>
      <c r="EL33" s="1114"/>
      <c r="EM33" s="1114"/>
      <c r="EN33" s="1114"/>
      <c r="EO33" s="1114"/>
      <c r="EP33" s="1114"/>
      <c r="EQ33" s="1114"/>
      <c r="ER33" s="1114"/>
      <c r="ES33" s="1114"/>
      <c r="ET33" s="1114"/>
      <c r="EU33" s="1114"/>
      <c r="EV33" s="1114"/>
      <c r="EW33" s="1114"/>
      <c r="EX33" s="60"/>
      <c r="EY33" s="1115" t="s">
        <v>194</v>
      </c>
      <c r="EZ33" s="1115" t="s">
        <v>194</v>
      </c>
    </row>
    <row r="34" spans="1:156" x14ac:dyDescent="0.25">
      <c r="A34" s="18" t="s">
        <v>194</v>
      </c>
      <c r="B34" s="1081"/>
      <c r="C34" s="1081" t="s">
        <v>194</v>
      </c>
      <c r="D34" s="1081" t="s">
        <v>1040</v>
      </c>
      <c r="E34" s="18"/>
      <c r="F34" s="18"/>
      <c r="G34" s="18"/>
      <c r="H34" s="18"/>
      <c r="I34" s="18"/>
      <c r="J34" s="1082">
        <f t="shared" si="23"/>
        <v>0</v>
      </c>
      <c r="K34" s="18"/>
      <c r="L34" s="18"/>
      <c r="M34" s="18"/>
      <c r="N34" s="18"/>
      <c r="O34" s="1082">
        <f t="shared" si="24"/>
        <v>0</v>
      </c>
      <c r="P34" s="18"/>
      <c r="Q34" s="18"/>
      <c r="R34" s="18"/>
      <c r="S34" s="18"/>
      <c r="T34" s="1082">
        <f t="shared" si="25"/>
        <v>0</v>
      </c>
      <c r="U34" s="18"/>
      <c r="V34" s="18"/>
      <c r="W34" s="18"/>
      <c r="X34" s="18"/>
      <c r="Y34" s="1082"/>
      <c r="Z34" s="1083" t="str">
        <f t="shared" si="26"/>
        <v/>
      </c>
      <c r="AA34" s="1084" t="s">
        <v>194</v>
      </c>
      <c r="AB34" s="1084" t="s">
        <v>194</v>
      </c>
      <c r="AC34" s="1084" t="s">
        <v>194</v>
      </c>
      <c r="AD34" s="1085"/>
      <c r="AE34" s="1086"/>
      <c r="AF34" s="1086"/>
      <c r="AG34" s="1086"/>
      <c r="AH34" s="1086"/>
      <c r="AI34" s="1087" t="s">
        <v>194</v>
      </c>
      <c r="AJ34" s="1087"/>
      <c r="AK34" s="1087"/>
      <c r="AL34" s="1088" t="s">
        <v>194</v>
      </c>
      <c r="AM34" s="1089"/>
      <c r="AN34" s="1090"/>
      <c r="AO34" s="1091" t="s">
        <v>194</v>
      </c>
      <c r="AP34" s="1092"/>
      <c r="AQ34" s="1093" t="s">
        <v>194</v>
      </c>
      <c r="AR34" s="18"/>
      <c r="AS34" s="18"/>
      <c r="AT34" s="1094" t="s">
        <v>194</v>
      </c>
      <c r="AU34" s="1095"/>
      <c r="AV34" s="1096"/>
      <c r="AW34" s="1095"/>
      <c r="AX34" s="1096"/>
      <c r="AY34" s="1095"/>
      <c r="AZ34" s="1096"/>
      <c r="BA34" s="1095"/>
      <c r="BB34" s="1095"/>
      <c r="BC34" s="1087"/>
      <c r="BD34" s="1097" t="str">
        <f t="shared" si="27"/>
        <v/>
      </c>
      <c r="BE34" s="1098"/>
      <c r="BF34" s="1099" t="str">
        <f t="shared" si="28"/>
        <v/>
      </c>
      <c r="BG34" s="1100"/>
      <c r="BH34" s="1100"/>
      <c r="BI34" s="1100"/>
      <c r="BJ34" s="1100"/>
      <c r="BK34" s="1100"/>
      <c r="BL34" s="1100"/>
      <c r="BM34" s="1101"/>
      <c r="BN34" s="1101"/>
      <c r="BO34" s="1101"/>
      <c r="BP34" s="1100"/>
      <c r="BQ34" s="1097" t="str">
        <f t="shared" si="29"/>
        <v/>
      </c>
      <c r="BR34" s="1100"/>
      <c r="BS34" s="1097" t="str">
        <f t="shared" si="30"/>
        <v/>
      </c>
      <c r="BT34" s="1100"/>
      <c r="BU34" s="1100"/>
      <c r="BV34" s="1100"/>
      <c r="BW34" s="1100"/>
      <c r="BX34" s="1100"/>
      <c r="BY34" s="1100"/>
      <c r="BZ34" s="1102"/>
      <c r="CA34" s="1102" t="s">
        <v>194</v>
      </c>
      <c r="CB34" s="1103"/>
      <c r="CC34" s="1103"/>
      <c r="CD34" s="1103" t="s">
        <v>194</v>
      </c>
      <c r="CE34" s="1103"/>
      <c r="CF34" s="1103"/>
      <c r="CG34" s="1103"/>
      <c r="CH34" s="1097" t="str">
        <f t="shared" si="31"/>
        <v/>
      </c>
      <c r="CI34" s="1103"/>
      <c r="CJ34" s="1103"/>
      <c r="CK34" s="1103"/>
      <c r="CL34" s="1103"/>
      <c r="CM34" s="1104"/>
      <c r="CN34" s="1103"/>
      <c r="CO34" s="1105"/>
      <c r="CP34" s="1106"/>
      <c r="CQ34" s="1106"/>
      <c r="CR34" s="1106"/>
      <c r="CS34" s="1106"/>
      <c r="CT34" s="1106"/>
      <c r="CU34" s="1106"/>
      <c r="CV34" s="1106"/>
      <c r="CW34" s="1106" t="s">
        <v>194</v>
      </c>
      <c r="CX34" s="1106" t="str">
        <f t="shared" si="32"/>
        <v>-</v>
      </c>
      <c r="CY34" s="1107"/>
      <c r="CZ34" s="1108" t="s">
        <v>194</v>
      </c>
      <c r="DA34" s="1109" t="s">
        <v>194</v>
      </c>
      <c r="DB34" s="1109" t="s">
        <v>194</v>
      </c>
      <c r="DC34" s="1110" t="s">
        <v>194</v>
      </c>
      <c r="DD34" s="1110" t="s">
        <v>194</v>
      </c>
      <c r="DE34" s="1109" t="s">
        <v>194</v>
      </c>
      <c r="DF34" s="1111" t="s">
        <v>194</v>
      </c>
      <c r="DG34" s="1110" t="s">
        <v>194</v>
      </c>
      <c r="DH34" s="1110" t="s">
        <v>194</v>
      </c>
      <c r="DI34" s="1112"/>
      <c r="DJ34" s="1112"/>
      <c r="DK34" s="1112"/>
      <c r="DL34" s="1112"/>
      <c r="DM34" s="1112"/>
      <c r="DN34" s="1113" t="str">
        <f t="shared" si="33"/>
        <v/>
      </c>
      <c r="DO34" s="1112"/>
      <c r="DP34" s="1112"/>
      <c r="DQ34" s="1110"/>
      <c r="DR34" s="1110"/>
      <c r="DS34" s="1110"/>
      <c r="DT34" s="1110"/>
      <c r="DU34" s="1110"/>
      <c r="DV34" s="1110"/>
      <c r="DW34" s="1110"/>
      <c r="DX34" s="1110"/>
      <c r="DY34" s="1110"/>
      <c r="DZ34" s="1110"/>
      <c r="EA34" s="569" t="s">
        <v>194</v>
      </c>
      <c r="EB34" s="569" t="s">
        <v>194</v>
      </c>
      <c r="EC34" s="570" t="s">
        <v>194</v>
      </c>
      <c r="ED34" s="569"/>
      <c r="EE34" s="569"/>
      <c r="EF34" s="569"/>
      <c r="EG34" s="571"/>
      <c r="EH34" s="571"/>
      <c r="EI34" s="1114"/>
      <c r="EJ34" s="1114"/>
      <c r="EK34" s="1114"/>
      <c r="EL34" s="1114"/>
      <c r="EM34" s="1114"/>
      <c r="EN34" s="1114"/>
      <c r="EO34" s="1114"/>
      <c r="EP34" s="1114"/>
      <c r="EQ34" s="1114"/>
      <c r="ER34" s="1114"/>
      <c r="ES34" s="1114"/>
      <c r="ET34" s="1114"/>
      <c r="EU34" s="1114"/>
      <c r="EV34" s="1114"/>
      <c r="EW34" s="1114"/>
      <c r="EX34" s="60"/>
      <c r="EY34" s="1115" t="s">
        <v>194</v>
      </c>
      <c r="EZ34" s="1115" t="s">
        <v>194</v>
      </c>
    </row>
    <row r="35" spans="1:156" x14ac:dyDescent="0.25">
      <c r="A35" s="18" t="s">
        <v>194</v>
      </c>
      <c r="B35" s="1081"/>
      <c r="C35" s="1081" t="s">
        <v>194</v>
      </c>
      <c r="D35" s="1081" t="s">
        <v>1040</v>
      </c>
      <c r="E35" s="18"/>
      <c r="F35" s="18"/>
      <c r="G35" s="18"/>
      <c r="H35" s="18"/>
      <c r="I35" s="18"/>
      <c r="J35" s="1082">
        <f t="shared" si="23"/>
        <v>0</v>
      </c>
      <c r="K35" s="18"/>
      <c r="L35" s="18"/>
      <c r="M35" s="18"/>
      <c r="N35" s="18"/>
      <c r="O35" s="1082">
        <f t="shared" si="24"/>
        <v>0</v>
      </c>
      <c r="P35" s="18"/>
      <c r="Q35" s="18"/>
      <c r="R35" s="18"/>
      <c r="S35" s="18"/>
      <c r="T35" s="1082">
        <f t="shared" si="25"/>
        <v>0</v>
      </c>
      <c r="U35" s="18"/>
      <c r="V35" s="18"/>
      <c r="W35" s="18"/>
      <c r="X35" s="18"/>
      <c r="Y35" s="1082"/>
      <c r="Z35" s="1083" t="str">
        <f t="shared" si="26"/>
        <v/>
      </c>
      <c r="AA35" s="1084" t="s">
        <v>194</v>
      </c>
      <c r="AB35" s="1084" t="s">
        <v>194</v>
      </c>
      <c r="AC35" s="1084" t="s">
        <v>194</v>
      </c>
      <c r="AD35" s="1085"/>
      <c r="AE35" s="1086"/>
      <c r="AF35" s="1086"/>
      <c r="AG35" s="1086"/>
      <c r="AH35" s="1086"/>
      <c r="AI35" s="1087" t="s">
        <v>194</v>
      </c>
      <c r="AJ35" s="1087"/>
      <c r="AK35" s="1087"/>
      <c r="AL35" s="1088" t="s">
        <v>194</v>
      </c>
      <c r="AM35" s="1089"/>
      <c r="AN35" s="1090"/>
      <c r="AO35" s="1091" t="s">
        <v>194</v>
      </c>
      <c r="AP35" s="1092"/>
      <c r="AQ35" s="1093" t="s">
        <v>194</v>
      </c>
      <c r="AR35" s="18"/>
      <c r="AS35" s="18"/>
      <c r="AT35" s="1094" t="s">
        <v>194</v>
      </c>
      <c r="AU35" s="1095"/>
      <c r="AV35" s="1096"/>
      <c r="AW35" s="1095"/>
      <c r="AX35" s="1096"/>
      <c r="AY35" s="1095"/>
      <c r="AZ35" s="1096"/>
      <c r="BA35" s="1095"/>
      <c r="BB35" s="1095"/>
      <c r="BC35" s="1087"/>
      <c r="BD35" s="1097" t="str">
        <f t="shared" si="27"/>
        <v/>
      </c>
      <c r="BE35" s="1098"/>
      <c r="BF35" s="1099" t="str">
        <f t="shared" si="28"/>
        <v/>
      </c>
      <c r="BG35" s="1100"/>
      <c r="BH35" s="1100"/>
      <c r="BI35" s="1100"/>
      <c r="BJ35" s="1100"/>
      <c r="BK35" s="1100"/>
      <c r="BL35" s="1100"/>
      <c r="BM35" s="1101"/>
      <c r="BN35" s="1101"/>
      <c r="BO35" s="1101"/>
      <c r="BP35" s="1100"/>
      <c r="BQ35" s="1097" t="str">
        <f t="shared" si="29"/>
        <v/>
      </c>
      <c r="BR35" s="1100"/>
      <c r="BS35" s="1097" t="str">
        <f t="shared" si="30"/>
        <v/>
      </c>
      <c r="BT35" s="1100"/>
      <c r="BU35" s="1100"/>
      <c r="BV35" s="1100"/>
      <c r="BW35" s="1100"/>
      <c r="BX35" s="1100"/>
      <c r="BY35" s="1100"/>
      <c r="BZ35" s="1102"/>
      <c r="CA35" s="1102" t="s">
        <v>194</v>
      </c>
      <c r="CB35" s="1103"/>
      <c r="CC35" s="1103"/>
      <c r="CD35" s="1103" t="s">
        <v>194</v>
      </c>
      <c r="CE35" s="1103"/>
      <c r="CF35" s="1103"/>
      <c r="CG35" s="1103"/>
      <c r="CH35" s="1097" t="str">
        <f t="shared" si="31"/>
        <v/>
      </c>
      <c r="CI35" s="1103"/>
      <c r="CJ35" s="1103"/>
      <c r="CK35" s="1103"/>
      <c r="CL35" s="1103"/>
      <c r="CM35" s="1104"/>
      <c r="CN35" s="1103"/>
      <c r="CO35" s="1105"/>
      <c r="CP35" s="1106"/>
      <c r="CQ35" s="1106"/>
      <c r="CR35" s="1106"/>
      <c r="CS35" s="1106"/>
      <c r="CT35" s="1106"/>
      <c r="CU35" s="1106"/>
      <c r="CV35" s="1106"/>
      <c r="CW35" s="1106" t="s">
        <v>194</v>
      </c>
      <c r="CX35" s="1106" t="str">
        <f t="shared" si="32"/>
        <v>-</v>
      </c>
      <c r="CY35" s="1107"/>
      <c r="CZ35" s="1108" t="s">
        <v>194</v>
      </c>
      <c r="DA35" s="1109" t="s">
        <v>194</v>
      </c>
      <c r="DB35" s="1109" t="s">
        <v>194</v>
      </c>
      <c r="DC35" s="1110" t="s">
        <v>194</v>
      </c>
      <c r="DD35" s="1110" t="s">
        <v>194</v>
      </c>
      <c r="DE35" s="1109" t="s">
        <v>194</v>
      </c>
      <c r="DF35" s="1111" t="s">
        <v>194</v>
      </c>
      <c r="DG35" s="1110" t="s">
        <v>194</v>
      </c>
      <c r="DH35" s="1110" t="s">
        <v>194</v>
      </c>
      <c r="DI35" s="1112"/>
      <c r="DJ35" s="1112"/>
      <c r="DK35" s="1112"/>
      <c r="DL35" s="1112"/>
      <c r="DM35" s="1112"/>
      <c r="DN35" s="1113" t="str">
        <f t="shared" si="33"/>
        <v/>
      </c>
      <c r="DO35" s="1112"/>
      <c r="DP35" s="1112"/>
      <c r="DQ35" s="1110"/>
      <c r="DR35" s="1110"/>
      <c r="DS35" s="1110"/>
      <c r="DT35" s="1110"/>
      <c r="DU35" s="1110"/>
      <c r="DV35" s="1110"/>
      <c r="DW35" s="1110"/>
      <c r="DX35" s="1110"/>
      <c r="DY35" s="1110"/>
      <c r="DZ35" s="1110"/>
      <c r="EA35" s="569" t="s">
        <v>194</v>
      </c>
      <c r="EB35" s="569" t="s">
        <v>194</v>
      </c>
      <c r="EC35" s="570" t="s">
        <v>194</v>
      </c>
      <c r="ED35" s="569"/>
      <c r="EE35" s="569"/>
      <c r="EF35" s="569"/>
      <c r="EG35" s="571"/>
      <c r="EH35" s="571"/>
      <c r="EI35" s="1114"/>
      <c r="EJ35" s="1114"/>
      <c r="EK35" s="1114"/>
      <c r="EL35" s="1114"/>
      <c r="EM35" s="1114"/>
      <c r="EN35" s="1114"/>
      <c r="EO35" s="1114"/>
      <c r="EP35" s="1114"/>
      <c r="EQ35" s="1114"/>
      <c r="ER35" s="1114"/>
      <c r="ES35" s="1114"/>
      <c r="ET35" s="1114"/>
      <c r="EU35" s="1114"/>
      <c r="EV35" s="1114"/>
      <c r="EW35" s="1114"/>
      <c r="EX35" s="60"/>
      <c r="EY35" s="1115" t="s">
        <v>194</v>
      </c>
      <c r="EZ35" s="1115" t="s">
        <v>194</v>
      </c>
    </row>
    <row r="36" spans="1:156" x14ac:dyDescent="0.25">
      <c r="A36" s="18" t="s">
        <v>194</v>
      </c>
      <c r="B36" s="1081"/>
      <c r="C36" s="1081" t="s">
        <v>194</v>
      </c>
      <c r="D36" s="1081" t="s">
        <v>1040</v>
      </c>
      <c r="E36" s="18"/>
      <c r="F36" s="18"/>
      <c r="G36" s="18"/>
      <c r="H36" s="18"/>
      <c r="I36" s="18"/>
      <c r="J36" s="1082">
        <f t="shared" si="23"/>
        <v>0</v>
      </c>
      <c r="K36" s="18"/>
      <c r="L36" s="18"/>
      <c r="M36" s="18"/>
      <c r="N36" s="18"/>
      <c r="O36" s="1082">
        <f t="shared" si="24"/>
        <v>0</v>
      </c>
      <c r="P36" s="18"/>
      <c r="Q36" s="18"/>
      <c r="R36" s="18"/>
      <c r="S36" s="18"/>
      <c r="T36" s="1082">
        <f t="shared" si="25"/>
        <v>0</v>
      </c>
      <c r="U36" s="18"/>
      <c r="V36" s="18"/>
      <c r="W36" s="18"/>
      <c r="X36" s="18"/>
      <c r="Y36" s="1082"/>
      <c r="Z36" s="1083" t="str">
        <f t="shared" si="26"/>
        <v/>
      </c>
      <c r="AA36" s="1084" t="s">
        <v>194</v>
      </c>
      <c r="AB36" s="1084" t="s">
        <v>194</v>
      </c>
      <c r="AC36" s="1084" t="s">
        <v>194</v>
      </c>
      <c r="AD36" s="1085"/>
      <c r="AE36" s="1086"/>
      <c r="AF36" s="1086"/>
      <c r="AG36" s="1086"/>
      <c r="AH36" s="1086"/>
      <c r="AI36" s="1087" t="s">
        <v>194</v>
      </c>
      <c r="AJ36" s="1087"/>
      <c r="AK36" s="1087"/>
      <c r="AL36" s="1088" t="s">
        <v>194</v>
      </c>
      <c r="AM36" s="1089"/>
      <c r="AN36" s="1090"/>
      <c r="AO36" s="1091" t="s">
        <v>194</v>
      </c>
      <c r="AP36" s="1092"/>
      <c r="AQ36" s="1093" t="s">
        <v>194</v>
      </c>
      <c r="AR36" s="18"/>
      <c r="AS36" s="18"/>
      <c r="AT36" s="1094" t="s">
        <v>194</v>
      </c>
      <c r="AU36" s="1095"/>
      <c r="AV36" s="1096"/>
      <c r="AW36" s="1095"/>
      <c r="AX36" s="1096"/>
      <c r="AY36" s="1095"/>
      <c r="AZ36" s="1096"/>
      <c r="BA36" s="1095"/>
      <c r="BB36" s="1095"/>
      <c r="BC36" s="1087"/>
      <c r="BD36" s="1097" t="str">
        <f t="shared" si="27"/>
        <v/>
      </c>
      <c r="BE36" s="1098"/>
      <c r="BF36" s="1099" t="str">
        <f t="shared" si="28"/>
        <v/>
      </c>
      <c r="BG36" s="1100"/>
      <c r="BH36" s="1100"/>
      <c r="BI36" s="1100"/>
      <c r="BJ36" s="1100"/>
      <c r="BK36" s="1100"/>
      <c r="BL36" s="1100"/>
      <c r="BM36" s="1101"/>
      <c r="BN36" s="1101"/>
      <c r="BO36" s="1101"/>
      <c r="BP36" s="1100"/>
      <c r="BQ36" s="1097" t="str">
        <f t="shared" si="29"/>
        <v/>
      </c>
      <c r="BR36" s="1100"/>
      <c r="BS36" s="1097" t="str">
        <f t="shared" si="30"/>
        <v/>
      </c>
      <c r="BT36" s="1100"/>
      <c r="BU36" s="1100"/>
      <c r="BV36" s="1100"/>
      <c r="BW36" s="1100"/>
      <c r="BX36" s="1100"/>
      <c r="BY36" s="1100"/>
      <c r="BZ36" s="1102"/>
      <c r="CA36" s="1102" t="s">
        <v>194</v>
      </c>
      <c r="CB36" s="1103"/>
      <c r="CC36" s="1103"/>
      <c r="CD36" s="1103" t="s">
        <v>194</v>
      </c>
      <c r="CE36" s="1103"/>
      <c r="CF36" s="1103"/>
      <c r="CG36" s="1103"/>
      <c r="CH36" s="1097" t="str">
        <f t="shared" si="31"/>
        <v/>
      </c>
      <c r="CI36" s="1103"/>
      <c r="CJ36" s="1103"/>
      <c r="CK36" s="1103"/>
      <c r="CL36" s="1103"/>
      <c r="CM36" s="1104"/>
      <c r="CN36" s="1103"/>
      <c r="CO36" s="1105"/>
      <c r="CP36" s="1106"/>
      <c r="CQ36" s="1106"/>
      <c r="CR36" s="1106"/>
      <c r="CS36" s="1106"/>
      <c r="CT36" s="1106"/>
      <c r="CU36" s="1106"/>
      <c r="CV36" s="1106"/>
      <c r="CW36" s="1106" t="s">
        <v>194</v>
      </c>
      <c r="CX36" s="1106" t="str">
        <f t="shared" si="32"/>
        <v>-</v>
      </c>
      <c r="CY36" s="1107"/>
      <c r="CZ36" s="1108" t="s">
        <v>194</v>
      </c>
      <c r="DA36" s="1109" t="s">
        <v>194</v>
      </c>
      <c r="DB36" s="1109" t="s">
        <v>194</v>
      </c>
      <c r="DC36" s="1110" t="s">
        <v>194</v>
      </c>
      <c r="DD36" s="1110" t="s">
        <v>194</v>
      </c>
      <c r="DE36" s="1109" t="s">
        <v>194</v>
      </c>
      <c r="DF36" s="1111" t="s">
        <v>194</v>
      </c>
      <c r="DG36" s="1110" t="s">
        <v>194</v>
      </c>
      <c r="DH36" s="1110" t="s">
        <v>194</v>
      </c>
      <c r="DI36" s="1112"/>
      <c r="DJ36" s="1112"/>
      <c r="DK36" s="1112"/>
      <c r="DL36" s="1112"/>
      <c r="DM36" s="1112"/>
      <c r="DN36" s="1113" t="str">
        <f t="shared" si="33"/>
        <v/>
      </c>
      <c r="DO36" s="1112"/>
      <c r="DP36" s="1112"/>
      <c r="DQ36" s="1110"/>
      <c r="DR36" s="1110"/>
      <c r="DS36" s="1110"/>
      <c r="DT36" s="1110"/>
      <c r="DU36" s="1110"/>
      <c r="DV36" s="1110"/>
      <c r="DW36" s="1110"/>
      <c r="DX36" s="1110"/>
      <c r="DY36" s="1110"/>
      <c r="DZ36" s="1110"/>
      <c r="EA36" s="569" t="s">
        <v>194</v>
      </c>
      <c r="EB36" s="569" t="s">
        <v>194</v>
      </c>
      <c r="EC36" s="570" t="s">
        <v>194</v>
      </c>
      <c r="ED36" s="569"/>
      <c r="EE36" s="569"/>
      <c r="EF36" s="569"/>
      <c r="EG36" s="571"/>
      <c r="EH36" s="571"/>
      <c r="EI36" s="1114"/>
      <c r="EJ36" s="1114"/>
      <c r="EK36" s="1114"/>
      <c r="EL36" s="1114"/>
      <c r="EM36" s="1114"/>
      <c r="EN36" s="1114"/>
      <c r="EO36" s="1114"/>
      <c r="EP36" s="1114"/>
      <c r="EQ36" s="1114"/>
      <c r="ER36" s="1114"/>
      <c r="ES36" s="1114"/>
      <c r="ET36" s="1114"/>
      <c r="EU36" s="1114"/>
      <c r="EV36" s="1114"/>
      <c r="EW36" s="1114"/>
      <c r="EX36" s="60"/>
      <c r="EY36" s="1115" t="s">
        <v>194</v>
      </c>
      <c r="EZ36" s="1115" t="s">
        <v>194</v>
      </c>
    </row>
    <row r="37" spans="1:156" x14ac:dyDescent="0.25">
      <c r="A37" s="18" t="s">
        <v>194</v>
      </c>
      <c r="B37" s="1081"/>
      <c r="C37" s="1081" t="s">
        <v>194</v>
      </c>
      <c r="D37" s="1081" t="s">
        <v>1040</v>
      </c>
      <c r="E37" s="18"/>
      <c r="F37" s="18"/>
      <c r="G37" s="18"/>
      <c r="H37" s="18"/>
      <c r="I37" s="18"/>
      <c r="J37" s="1082">
        <f t="shared" si="23"/>
        <v>0</v>
      </c>
      <c r="K37" s="18"/>
      <c r="L37" s="18"/>
      <c r="M37" s="18"/>
      <c r="N37" s="18"/>
      <c r="O37" s="1082">
        <f t="shared" si="24"/>
        <v>0</v>
      </c>
      <c r="P37" s="18"/>
      <c r="Q37" s="18"/>
      <c r="R37" s="18"/>
      <c r="S37" s="18"/>
      <c r="T37" s="1082">
        <f t="shared" si="25"/>
        <v>0</v>
      </c>
      <c r="U37" s="18"/>
      <c r="V37" s="18"/>
      <c r="W37" s="18"/>
      <c r="X37" s="18"/>
      <c r="Y37" s="1082"/>
      <c r="Z37" s="1083" t="str">
        <f t="shared" si="26"/>
        <v/>
      </c>
      <c r="AA37" s="1084" t="s">
        <v>194</v>
      </c>
      <c r="AB37" s="1084" t="s">
        <v>194</v>
      </c>
      <c r="AC37" s="1084" t="s">
        <v>194</v>
      </c>
      <c r="AD37" s="1085"/>
      <c r="AE37" s="1086"/>
      <c r="AF37" s="1086"/>
      <c r="AG37" s="1086"/>
      <c r="AH37" s="1086"/>
      <c r="AI37" s="1087" t="s">
        <v>194</v>
      </c>
      <c r="AJ37" s="1087"/>
      <c r="AK37" s="1087"/>
      <c r="AL37" s="1088" t="s">
        <v>194</v>
      </c>
      <c r="AM37" s="1089"/>
      <c r="AN37" s="1090"/>
      <c r="AO37" s="1091" t="s">
        <v>194</v>
      </c>
      <c r="AP37" s="1092"/>
      <c r="AQ37" s="1093" t="s">
        <v>194</v>
      </c>
      <c r="AR37" s="18"/>
      <c r="AS37" s="18"/>
      <c r="AT37" s="1094" t="s">
        <v>194</v>
      </c>
      <c r="AU37" s="1095"/>
      <c r="AV37" s="1096"/>
      <c r="AW37" s="1095"/>
      <c r="AX37" s="1096"/>
      <c r="AY37" s="1095"/>
      <c r="AZ37" s="1096"/>
      <c r="BA37" s="1095"/>
      <c r="BB37" s="1095"/>
      <c r="BC37" s="1087"/>
      <c r="BD37" s="1097" t="str">
        <f t="shared" si="27"/>
        <v/>
      </c>
      <c r="BE37" s="1098"/>
      <c r="BF37" s="1099" t="str">
        <f t="shared" si="28"/>
        <v/>
      </c>
      <c r="BG37" s="1100"/>
      <c r="BH37" s="1100"/>
      <c r="BI37" s="1100"/>
      <c r="BJ37" s="1100"/>
      <c r="BK37" s="1100"/>
      <c r="BL37" s="1100"/>
      <c r="BM37" s="1101"/>
      <c r="BN37" s="1101"/>
      <c r="BO37" s="1101"/>
      <c r="BP37" s="1100"/>
      <c r="BQ37" s="1097" t="str">
        <f t="shared" si="29"/>
        <v/>
      </c>
      <c r="BR37" s="1100"/>
      <c r="BS37" s="1097" t="str">
        <f t="shared" si="30"/>
        <v/>
      </c>
      <c r="BT37" s="1100"/>
      <c r="BU37" s="1100"/>
      <c r="BV37" s="1100"/>
      <c r="BW37" s="1100"/>
      <c r="BX37" s="1100"/>
      <c r="BY37" s="1100"/>
      <c r="BZ37" s="1102"/>
      <c r="CA37" s="1102" t="s">
        <v>194</v>
      </c>
      <c r="CB37" s="1103"/>
      <c r="CC37" s="1103"/>
      <c r="CD37" s="1103" t="s">
        <v>194</v>
      </c>
      <c r="CE37" s="1103"/>
      <c r="CF37" s="1103"/>
      <c r="CG37" s="1103"/>
      <c r="CH37" s="1097" t="str">
        <f t="shared" si="31"/>
        <v/>
      </c>
      <c r="CI37" s="1103"/>
      <c r="CJ37" s="1103"/>
      <c r="CK37" s="1103"/>
      <c r="CL37" s="1103"/>
      <c r="CM37" s="1104"/>
      <c r="CN37" s="1103"/>
      <c r="CO37" s="1105"/>
      <c r="CP37" s="1106"/>
      <c r="CQ37" s="1106"/>
      <c r="CR37" s="1106"/>
      <c r="CS37" s="1106"/>
      <c r="CT37" s="1106"/>
      <c r="CU37" s="1106"/>
      <c r="CV37" s="1106"/>
      <c r="CW37" s="1106" t="s">
        <v>194</v>
      </c>
      <c r="CX37" s="1106" t="str">
        <f t="shared" si="32"/>
        <v>-</v>
      </c>
      <c r="CY37" s="1107"/>
      <c r="CZ37" s="1108" t="s">
        <v>194</v>
      </c>
      <c r="DA37" s="1109" t="s">
        <v>194</v>
      </c>
      <c r="DB37" s="1109" t="s">
        <v>194</v>
      </c>
      <c r="DC37" s="1110" t="s">
        <v>194</v>
      </c>
      <c r="DD37" s="1110" t="s">
        <v>194</v>
      </c>
      <c r="DE37" s="1109" t="s">
        <v>194</v>
      </c>
      <c r="DF37" s="1111" t="s">
        <v>194</v>
      </c>
      <c r="DG37" s="1110" t="s">
        <v>194</v>
      </c>
      <c r="DH37" s="1110" t="s">
        <v>194</v>
      </c>
      <c r="DI37" s="1112"/>
      <c r="DJ37" s="1112"/>
      <c r="DK37" s="1112"/>
      <c r="DL37" s="1112"/>
      <c r="DM37" s="1112"/>
      <c r="DN37" s="1113" t="str">
        <f t="shared" si="33"/>
        <v/>
      </c>
      <c r="DO37" s="1112"/>
      <c r="DP37" s="1112"/>
      <c r="DQ37" s="1110"/>
      <c r="DR37" s="1110"/>
      <c r="DS37" s="1110"/>
      <c r="DT37" s="1110"/>
      <c r="DU37" s="1110"/>
      <c r="DV37" s="1110"/>
      <c r="DW37" s="1110"/>
      <c r="DX37" s="1110"/>
      <c r="DY37" s="1110"/>
      <c r="DZ37" s="1110"/>
      <c r="EA37" s="569" t="s">
        <v>194</v>
      </c>
      <c r="EB37" s="569" t="s">
        <v>194</v>
      </c>
      <c r="EC37" s="570" t="s">
        <v>194</v>
      </c>
      <c r="ED37" s="569"/>
      <c r="EE37" s="569"/>
      <c r="EF37" s="569"/>
      <c r="EG37" s="571"/>
      <c r="EH37" s="571"/>
      <c r="EI37" s="1114"/>
      <c r="EJ37" s="1114"/>
      <c r="EK37" s="1114"/>
      <c r="EL37" s="1114"/>
      <c r="EM37" s="1114"/>
      <c r="EN37" s="1114"/>
      <c r="EO37" s="1114"/>
      <c r="EP37" s="1114"/>
      <c r="EQ37" s="1114"/>
      <c r="ER37" s="1114"/>
      <c r="ES37" s="1114"/>
      <c r="ET37" s="1114"/>
      <c r="EU37" s="1114"/>
      <c r="EV37" s="1114"/>
      <c r="EW37" s="1114"/>
      <c r="EX37" s="60"/>
      <c r="EY37" s="1115" t="s">
        <v>194</v>
      </c>
      <c r="EZ37" s="1115" t="s">
        <v>194</v>
      </c>
    </row>
    <row r="38" spans="1:156" x14ac:dyDescent="0.25">
      <c r="A38" s="18" t="s">
        <v>194</v>
      </c>
      <c r="B38" s="1081"/>
      <c r="C38" s="1081" t="s">
        <v>194</v>
      </c>
      <c r="D38" s="1081" t="s">
        <v>1040</v>
      </c>
      <c r="E38" s="18"/>
      <c r="F38" s="18"/>
      <c r="G38" s="18"/>
      <c r="H38" s="18"/>
      <c r="I38" s="18"/>
      <c r="J38" s="1082">
        <f t="shared" si="23"/>
        <v>0</v>
      </c>
      <c r="K38" s="18"/>
      <c r="L38" s="18"/>
      <c r="M38" s="18"/>
      <c r="N38" s="18"/>
      <c r="O38" s="1082">
        <f t="shared" si="24"/>
        <v>0</v>
      </c>
      <c r="P38" s="18"/>
      <c r="Q38" s="18"/>
      <c r="R38" s="18"/>
      <c r="S38" s="18"/>
      <c r="T38" s="1082">
        <f t="shared" si="25"/>
        <v>0</v>
      </c>
      <c r="U38" s="18"/>
      <c r="V38" s="18"/>
      <c r="W38" s="18"/>
      <c r="X38" s="18"/>
      <c r="Y38" s="1082"/>
      <c r="Z38" s="1083" t="str">
        <f t="shared" si="26"/>
        <v/>
      </c>
      <c r="AA38" s="1084" t="s">
        <v>194</v>
      </c>
      <c r="AB38" s="1084" t="s">
        <v>194</v>
      </c>
      <c r="AC38" s="1084" t="s">
        <v>194</v>
      </c>
      <c r="AD38" s="1085"/>
      <c r="AE38" s="1086"/>
      <c r="AF38" s="1086"/>
      <c r="AG38" s="1086"/>
      <c r="AH38" s="1086"/>
      <c r="AI38" s="1087" t="s">
        <v>194</v>
      </c>
      <c r="AJ38" s="1087"/>
      <c r="AK38" s="1087"/>
      <c r="AL38" s="1088" t="s">
        <v>194</v>
      </c>
      <c r="AM38" s="1089"/>
      <c r="AN38" s="1090"/>
      <c r="AO38" s="1091" t="s">
        <v>194</v>
      </c>
      <c r="AP38" s="1092"/>
      <c r="AQ38" s="1093" t="s">
        <v>194</v>
      </c>
      <c r="AR38" s="18"/>
      <c r="AS38" s="18"/>
      <c r="AT38" s="1094" t="s">
        <v>194</v>
      </c>
      <c r="AU38" s="1095"/>
      <c r="AV38" s="1096"/>
      <c r="AW38" s="1095"/>
      <c r="AX38" s="1096"/>
      <c r="AY38" s="1095"/>
      <c r="AZ38" s="1096"/>
      <c r="BA38" s="1095"/>
      <c r="BB38" s="1095"/>
      <c r="BC38" s="1087"/>
      <c r="BD38" s="1097" t="str">
        <f t="shared" si="27"/>
        <v/>
      </c>
      <c r="BE38" s="1098"/>
      <c r="BF38" s="1099" t="str">
        <f t="shared" si="28"/>
        <v/>
      </c>
      <c r="BG38" s="1100"/>
      <c r="BH38" s="1100"/>
      <c r="BI38" s="1100"/>
      <c r="BJ38" s="1100"/>
      <c r="BK38" s="1100"/>
      <c r="BL38" s="1100"/>
      <c r="BM38" s="1101"/>
      <c r="BN38" s="1101"/>
      <c r="BO38" s="1101"/>
      <c r="BP38" s="1100"/>
      <c r="BQ38" s="1097" t="str">
        <f t="shared" si="29"/>
        <v/>
      </c>
      <c r="BR38" s="1100"/>
      <c r="BS38" s="1097" t="str">
        <f t="shared" si="30"/>
        <v/>
      </c>
      <c r="BT38" s="1100"/>
      <c r="BU38" s="1100"/>
      <c r="BV38" s="1100"/>
      <c r="BW38" s="1100"/>
      <c r="BX38" s="1100"/>
      <c r="BY38" s="1100"/>
      <c r="BZ38" s="1102"/>
      <c r="CA38" s="1102" t="s">
        <v>194</v>
      </c>
      <c r="CB38" s="1103"/>
      <c r="CC38" s="1103"/>
      <c r="CD38" s="1103" t="s">
        <v>194</v>
      </c>
      <c r="CE38" s="1103"/>
      <c r="CF38" s="1103"/>
      <c r="CG38" s="1103"/>
      <c r="CH38" s="1097" t="str">
        <f t="shared" si="31"/>
        <v/>
      </c>
      <c r="CI38" s="1103"/>
      <c r="CJ38" s="1103"/>
      <c r="CK38" s="1103"/>
      <c r="CL38" s="1103"/>
      <c r="CM38" s="1104"/>
      <c r="CN38" s="1103"/>
      <c r="CO38" s="1105"/>
      <c r="CP38" s="1106"/>
      <c r="CQ38" s="1106"/>
      <c r="CR38" s="1106"/>
      <c r="CS38" s="1106"/>
      <c r="CT38" s="1106"/>
      <c r="CU38" s="1106"/>
      <c r="CV38" s="1106"/>
      <c r="CW38" s="1106" t="s">
        <v>194</v>
      </c>
      <c r="CX38" s="1106" t="str">
        <f t="shared" si="32"/>
        <v>-</v>
      </c>
      <c r="CY38" s="1107"/>
      <c r="CZ38" s="1108" t="s">
        <v>194</v>
      </c>
      <c r="DA38" s="1109" t="s">
        <v>194</v>
      </c>
      <c r="DB38" s="1109" t="s">
        <v>194</v>
      </c>
      <c r="DC38" s="1110" t="s">
        <v>194</v>
      </c>
      <c r="DD38" s="1110" t="s">
        <v>194</v>
      </c>
      <c r="DE38" s="1109" t="s">
        <v>194</v>
      </c>
      <c r="DF38" s="1111" t="s">
        <v>194</v>
      </c>
      <c r="DG38" s="1110" t="s">
        <v>194</v>
      </c>
      <c r="DH38" s="1110" t="s">
        <v>194</v>
      </c>
      <c r="DI38" s="1112"/>
      <c r="DJ38" s="1112"/>
      <c r="DK38" s="1112"/>
      <c r="DL38" s="1112"/>
      <c r="DM38" s="1112"/>
      <c r="DN38" s="1113" t="str">
        <f t="shared" si="33"/>
        <v/>
      </c>
      <c r="DO38" s="1112"/>
      <c r="DP38" s="1112"/>
      <c r="DQ38" s="1110"/>
      <c r="DR38" s="1110"/>
      <c r="DS38" s="1110"/>
      <c r="DT38" s="1110"/>
      <c r="DU38" s="1110"/>
      <c r="DV38" s="1110"/>
      <c r="DW38" s="1110"/>
      <c r="DX38" s="1110"/>
      <c r="DY38" s="1110"/>
      <c r="DZ38" s="1110"/>
      <c r="EA38" s="569" t="s">
        <v>194</v>
      </c>
      <c r="EB38" s="569" t="s">
        <v>194</v>
      </c>
      <c r="EC38" s="570" t="s">
        <v>194</v>
      </c>
      <c r="ED38" s="569"/>
      <c r="EE38" s="569"/>
      <c r="EF38" s="569"/>
      <c r="EG38" s="571"/>
      <c r="EH38" s="571"/>
      <c r="EI38" s="1114"/>
      <c r="EJ38" s="1114"/>
      <c r="EK38" s="1114"/>
      <c r="EL38" s="1114"/>
      <c r="EM38" s="1114"/>
      <c r="EN38" s="1114"/>
      <c r="EO38" s="1114"/>
      <c r="EP38" s="1114"/>
      <c r="EQ38" s="1114"/>
      <c r="ER38" s="1114"/>
      <c r="ES38" s="1114"/>
      <c r="ET38" s="1114"/>
      <c r="EU38" s="1114"/>
      <c r="EV38" s="1114"/>
      <c r="EW38" s="1114"/>
      <c r="EX38" s="60"/>
      <c r="EY38" s="1115" t="s">
        <v>194</v>
      </c>
      <c r="EZ38" s="1115" t="s">
        <v>194</v>
      </c>
    </row>
    <row r="39" spans="1:156" x14ac:dyDescent="0.25">
      <c r="A39" s="18" t="s">
        <v>194</v>
      </c>
      <c r="B39" s="1081"/>
      <c r="C39" s="1081" t="s">
        <v>194</v>
      </c>
      <c r="D39" s="1081" t="s">
        <v>1040</v>
      </c>
      <c r="E39" s="18"/>
      <c r="F39" s="18"/>
      <c r="G39" s="18"/>
      <c r="H39" s="18"/>
      <c r="I39" s="18"/>
      <c r="J39" s="1082">
        <f t="shared" si="23"/>
        <v>0</v>
      </c>
      <c r="K39" s="18"/>
      <c r="L39" s="18"/>
      <c r="M39" s="18"/>
      <c r="N39" s="18"/>
      <c r="O39" s="1082">
        <f t="shared" si="24"/>
        <v>0</v>
      </c>
      <c r="P39" s="18"/>
      <c r="Q39" s="18"/>
      <c r="R39" s="18"/>
      <c r="S39" s="18"/>
      <c r="T39" s="1082">
        <f t="shared" si="25"/>
        <v>0</v>
      </c>
      <c r="U39" s="18"/>
      <c r="V39" s="18"/>
      <c r="W39" s="18"/>
      <c r="X39" s="18"/>
      <c r="Y39" s="1082"/>
      <c r="Z39" s="1083" t="str">
        <f t="shared" si="26"/>
        <v/>
      </c>
      <c r="AA39" s="1084" t="s">
        <v>194</v>
      </c>
      <c r="AB39" s="1084" t="s">
        <v>194</v>
      </c>
      <c r="AC39" s="1084" t="s">
        <v>194</v>
      </c>
      <c r="AD39" s="1085"/>
      <c r="AE39" s="1086"/>
      <c r="AF39" s="1086"/>
      <c r="AG39" s="1086"/>
      <c r="AH39" s="1086"/>
      <c r="AI39" s="1087" t="s">
        <v>194</v>
      </c>
      <c r="AJ39" s="1087"/>
      <c r="AK39" s="1087"/>
      <c r="AL39" s="1088" t="s">
        <v>194</v>
      </c>
      <c r="AM39" s="1089"/>
      <c r="AN39" s="1090"/>
      <c r="AO39" s="1091" t="s">
        <v>194</v>
      </c>
      <c r="AP39" s="1092"/>
      <c r="AQ39" s="1093" t="s">
        <v>194</v>
      </c>
      <c r="AR39" s="18"/>
      <c r="AS39" s="18"/>
      <c r="AT39" s="1094" t="s">
        <v>194</v>
      </c>
      <c r="AU39" s="1095"/>
      <c r="AV39" s="1096"/>
      <c r="AW39" s="1095"/>
      <c r="AX39" s="1096"/>
      <c r="AY39" s="1095"/>
      <c r="AZ39" s="1096"/>
      <c r="BA39" s="1095"/>
      <c r="BB39" s="1095"/>
      <c r="BC39" s="1087"/>
      <c r="BD39" s="1097" t="str">
        <f t="shared" si="27"/>
        <v/>
      </c>
      <c r="BE39" s="1098"/>
      <c r="BF39" s="1099" t="str">
        <f t="shared" si="28"/>
        <v/>
      </c>
      <c r="BG39" s="1100"/>
      <c r="BH39" s="1100"/>
      <c r="BI39" s="1100"/>
      <c r="BJ39" s="1100"/>
      <c r="BK39" s="1100"/>
      <c r="BL39" s="1100"/>
      <c r="BM39" s="1101"/>
      <c r="BN39" s="1101"/>
      <c r="BO39" s="1101"/>
      <c r="BP39" s="1100"/>
      <c r="BQ39" s="1097" t="str">
        <f t="shared" si="29"/>
        <v/>
      </c>
      <c r="BR39" s="1100"/>
      <c r="BS39" s="1097" t="str">
        <f t="shared" si="30"/>
        <v/>
      </c>
      <c r="BT39" s="1100"/>
      <c r="BU39" s="1100"/>
      <c r="BV39" s="1100"/>
      <c r="BW39" s="1100"/>
      <c r="BX39" s="1100"/>
      <c r="BY39" s="1100"/>
      <c r="BZ39" s="1102"/>
      <c r="CA39" s="1102" t="s">
        <v>194</v>
      </c>
      <c r="CB39" s="1103"/>
      <c r="CC39" s="1103"/>
      <c r="CD39" s="1103" t="s">
        <v>194</v>
      </c>
      <c r="CE39" s="1103"/>
      <c r="CF39" s="1103"/>
      <c r="CG39" s="1103"/>
      <c r="CH39" s="1097" t="str">
        <f t="shared" si="31"/>
        <v/>
      </c>
      <c r="CI39" s="1103"/>
      <c r="CJ39" s="1103"/>
      <c r="CK39" s="1103"/>
      <c r="CL39" s="1103"/>
      <c r="CM39" s="1104"/>
      <c r="CN39" s="1103"/>
      <c r="CO39" s="1105"/>
      <c r="CP39" s="1106"/>
      <c r="CQ39" s="1106"/>
      <c r="CR39" s="1106"/>
      <c r="CS39" s="1106"/>
      <c r="CT39" s="1106"/>
      <c r="CU39" s="1106"/>
      <c r="CV39" s="1106"/>
      <c r="CW39" s="1106" t="s">
        <v>194</v>
      </c>
      <c r="CX39" s="1106" t="str">
        <f t="shared" si="32"/>
        <v>-</v>
      </c>
      <c r="CY39" s="1107"/>
      <c r="CZ39" s="1108" t="s">
        <v>194</v>
      </c>
      <c r="DA39" s="1109" t="s">
        <v>194</v>
      </c>
      <c r="DB39" s="1109" t="s">
        <v>194</v>
      </c>
      <c r="DC39" s="1110" t="s">
        <v>194</v>
      </c>
      <c r="DD39" s="1110" t="s">
        <v>194</v>
      </c>
      <c r="DE39" s="1109" t="s">
        <v>194</v>
      </c>
      <c r="DF39" s="1111" t="s">
        <v>194</v>
      </c>
      <c r="DG39" s="1110" t="s">
        <v>194</v>
      </c>
      <c r="DH39" s="1110" t="s">
        <v>194</v>
      </c>
      <c r="DI39" s="1112"/>
      <c r="DJ39" s="1112"/>
      <c r="DK39" s="1112"/>
      <c r="DL39" s="1112"/>
      <c r="DM39" s="1112"/>
      <c r="DN39" s="1113" t="str">
        <f t="shared" si="33"/>
        <v/>
      </c>
      <c r="DO39" s="1112"/>
      <c r="DP39" s="1112"/>
      <c r="DQ39" s="1110"/>
      <c r="DR39" s="1110"/>
      <c r="DS39" s="1110"/>
      <c r="DT39" s="1110"/>
      <c r="DU39" s="1110"/>
      <c r="DV39" s="1110"/>
      <c r="DW39" s="1110"/>
      <c r="DX39" s="1110"/>
      <c r="DY39" s="1110"/>
      <c r="DZ39" s="1110"/>
      <c r="EA39" s="569" t="s">
        <v>194</v>
      </c>
      <c r="EB39" s="569" t="s">
        <v>194</v>
      </c>
      <c r="EC39" s="570" t="s">
        <v>194</v>
      </c>
      <c r="ED39" s="569"/>
      <c r="EE39" s="569"/>
      <c r="EF39" s="569"/>
      <c r="EG39" s="571"/>
      <c r="EH39" s="571"/>
      <c r="EI39" s="1114"/>
      <c r="EJ39" s="1114"/>
      <c r="EK39" s="1114"/>
      <c r="EL39" s="1114"/>
      <c r="EM39" s="1114"/>
      <c r="EN39" s="1114"/>
      <c r="EO39" s="1114"/>
      <c r="EP39" s="1114"/>
      <c r="EQ39" s="1114"/>
      <c r="ER39" s="1114"/>
      <c r="ES39" s="1114"/>
      <c r="ET39" s="1114"/>
      <c r="EU39" s="1114"/>
      <c r="EV39" s="1114"/>
      <c r="EW39" s="1114"/>
      <c r="EX39" s="60"/>
      <c r="EY39" s="1115" t="s">
        <v>194</v>
      </c>
      <c r="EZ39" s="1115" t="s">
        <v>194</v>
      </c>
    </row>
    <row r="40" spans="1:156" x14ac:dyDescent="0.25">
      <c r="A40" s="18" t="s">
        <v>194</v>
      </c>
      <c r="B40" s="1081"/>
      <c r="C40" s="1081" t="s">
        <v>194</v>
      </c>
      <c r="D40" s="1081" t="s">
        <v>1040</v>
      </c>
      <c r="E40" s="18"/>
      <c r="F40" s="18"/>
      <c r="G40" s="18"/>
      <c r="H40" s="18"/>
      <c r="I40" s="18"/>
      <c r="J40" s="1082">
        <f t="shared" si="23"/>
        <v>0</v>
      </c>
      <c r="K40" s="18"/>
      <c r="L40" s="18"/>
      <c r="M40" s="18"/>
      <c r="N40" s="18"/>
      <c r="O40" s="1082">
        <f t="shared" si="24"/>
        <v>0</v>
      </c>
      <c r="P40" s="18"/>
      <c r="Q40" s="18"/>
      <c r="R40" s="18"/>
      <c r="S40" s="18"/>
      <c r="T40" s="1082">
        <f t="shared" si="25"/>
        <v>0</v>
      </c>
      <c r="U40" s="18"/>
      <c r="V40" s="18"/>
      <c r="W40" s="18"/>
      <c r="X40" s="18"/>
      <c r="Y40" s="1082"/>
      <c r="Z40" s="1083" t="str">
        <f t="shared" si="26"/>
        <v/>
      </c>
      <c r="AA40" s="1084" t="s">
        <v>194</v>
      </c>
      <c r="AB40" s="1084" t="s">
        <v>194</v>
      </c>
      <c r="AC40" s="1084" t="s">
        <v>194</v>
      </c>
      <c r="AD40" s="1085"/>
      <c r="AE40" s="1086"/>
      <c r="AF40" s="1086"/>
      <c r="AG40" s="1086"/>
      <c r="AH40" s="1086"/>
      <c r="AI40" s="1087" t="s">
        <v>194</v>
      </c>
      <c r="AJ40" s="1087"/>
      <c r="AK40" s="1087"/>
      <c r="AL40" s="1088" t="s">
        <v>194</v>
      </c>
      <c r="AM40" s="1089"/>
      <c r="AN40" s="1090"/>
      <c r="AO40" s="1091" t="s">
        <v>194</v>
      </c>
      <c r="AP40" s="1092"/>
      <c r="AQ40" s="1093" t="s">
        <v>194</v>
      </c>
      <c r="AR40" s="18"/>
      <c r="AS40" s="18"/>
      <c r="AT40" s="1094" t="s">
        <v>194</v>
      </c>
      <c r="AU40" s="1095"/>
      <c r="AV40" s="1096"/>
      <c r="AW40" s="1095"/>
      <c r="AX40" s="1096"/>
      <c r="AY40" s="1095"/>
      <c r="AZ40" s="1096"/>
      <c r="BA40" s="1095"/>
      <c r="BB40" s="1095"/>
      <c r="BC40" s="1087"/>
      <c r="BD40" s="1097" t="str">
        <f t="shared" si="27"/>
        <v/>
      </c>
      <c r="BE40" s="1098"/>
      <c r="BF40" s="1099" t="str">
        <f t="shared" si="28"/>
        <v/>
      </c>
      <c r="BG40" s="1100"/>
      <c r="BH40" s="1100"/>
      <c r="BI40" s="1100"/>
      <c r="BJ40" s="1100"/>
      <c r="BK40" s="1100"/>
      <c r="BL40" s="1100"/>
      <c r="BM40" s="1101"/>
      <c r="BN40" s="1101"/>
      <c r="BO40" s="1101"/>
      <c r="BP40" s="1100"/>
      <c r="BQ40" s="1097" t="str">
        <f t="shared" si="29"/>
        <v/>
      </c>
      <c r="BR40" s="1100"/>
      <c r="BS40" s="1097" t="str">
        <f t="shared" si="30"/>
        <v/>
      </c>
      <c r="BT40" s="1100"/>
      <c r="BU40" s="1100"/>
      <c r="BV40" s="1100"/>
      <c r="BW40" s="1100"/>
      <c r="BX40" s="1100"/>
      <c r="BY40" s="1100"/>
      <c r="BZ40" s="1102"/>
      <c r="CA40" s="1102" t="s">
        <v>194</v>
      </c>
      <c r="CB40" s="1103"/>
      <c r="CC40" s="1103"/>
      <c r="CD40" s="1103" t="s">
        <v>194</v>
      </c>
      <c r="CE40" s="1103"/>
      <c r="CF40" s="1103"/>
      <c r="CG40" s="1103"/>
      <c r="CH40" s="1097" t="str">
        <f t="shared" si="31"/>
        <v/>
      </c>
      <c r="CI40" s="1103"/>
      <c r="CJ40" s="1103"/>
      <c r="CK40" s="1103"/>
      <c r="CL40" s="1103"/>
      <c r="CM40" s="1104"/>
      <c r="CN40" s="1103"/>
      <c r="CO40" s="1105"/>
      <c r="CP40" s="1106"/>
      <c r="CQ40" s="1106"/>
      <c r="CR40" s="1106"/>
      <c r="CS40" s="1106"/>
      <c r="CT40" s="1106"/>
      <c r="CU40" s="1106"/>
      <c r="CV40" s="1106"/>
      <c r="CW40" s="1106" t="s">
        <v>194</v>
      </c>
      <c r="CX40" s="1106" t="str">
        <f t="shared" si="32"/>
        <v>-</v>
      </c>
      <c r="CY40" s="1107"/>
      <c r="CZ40" s="1108" t="s">
        <v>194</v>
      </c>
      <c r="DA40" s="1109" t="s">
        <v>194</v>
      </c>
      <c r="DB40" s="1109" t="s">
        <v>194</v>
      </c>
      <c r="DC40" s="1110" t="s">
        <v>194</v>
      </c>
      <c r="DD40" s="1110" t="s">
        <v>194</v>
      </c>
      <c r="DE40" s="1109" t="s">
        <v>194</v>
      </c>
      <c r="DF40" s="1111" t="s">
        <v>194</v>
      </c>
      <c r="DG40" s="1110" t="s">
        <v>194</v>
      </c>
      <c r="DH40" s="1110" t="s">
        <v>194</v>
      </c>
      <c r="DI40" s="1112"/>
      <c r="DJ40" s="1112"/>
      <c r="DK40" s="1112"/>
      <c r="DL40" s="1112"/>
      <c r="DM40" s="1112"/>
      <c r="DN40" s="1113" t="str">
        <f t="shared" si="33"/>
        <v/>
      </c>
      <c r="DO40" s="1112"/>
      <c r="DP40" s="1112"/>
      <c r="DQ40" s="1110"/>
      <c r="DR40" s="1110"/>
      <c r="DS40" s="1110"/>
      <c r="DT40" s="1110"/>
      <c r="DU40" s="1110"/>
      <c r="DV40" s="1110"/>
      <c r="DW40" s="1110"/>
      <c r="DX40" s="1110"/>
      <c r="DY40" s="1110"/>
      <c r="DZ40" s="1110"/>
      <c r="EA40" s="569" t="s">
        <v>194</v>
      </c>
      <c r="EB40" s="569" t="s">
        <v>194</v>
      </c>
      <c r="EC40" s="570" t="s">
        <v>194</v>
      </c>
      <c r="ED40" s="569"/>
      <c r="EE40" s="569"/>
      <c r="EF40" s="569"/>
      <c r="EG40" s="571"/>
      <c r="EH40" s="571"/>
      <c r="EI40" s="1114"/>
      <c r="EJ40" s="1114"/>
      <c r="EK40" s="1114"/>
      <c r="EL40" s="1114"/>
      <c r="EM40" s="1114"/>
      <c r="EN40" s="1114"/>
      <c r="EO40" s="1114"/>
      <c r="EP40" s="1114"/>
      <c r="EQ40" s="1114"/>
      <c r="ER40" s="1114"/>
      <c r="ES40" s="1114"/>
      <c r="ET40" s="1114"/>
      <c r="EU40" s="1114"/>
      <c r="EV40" s="1114"/>
      <c r="EW40" s="1114"/>
      <c r="EX40" s="60"/>
      <c r="EY40" s="1115" t="s">
        <v>194</v>
      </c>
      <c r="EZ40" s="1115" t="s">
        <v>194</v>
      </c>
    </row>
    <row r="41" spans="1:156" x14ac:dyDescent="0.25">
      <c r="A41" s="18" t="s">
        <v>194</v>
      </c>
      <c r="B41" s="1081"/>
      <c r="C41" s="1081" t="s">
        <v>194</v>
      </c>
      <c r="D41" s="1081" t="s">
        <v>1040</v>
      </c>
      <c r="E41" s="18"/>
      <c r="F41" s="18"/>
      <c r="G41" s="18"/>
      <c r="H41" s="18"/>
      <c r="I41" s="18"/>
      <c r="J41" s="1082">
        <f t="shared" si="23"/>
        <v>0</v>
      </c>
      <c r="K41" s="18"/>
      <c r="L41" s="18"/>
      <c r="M41" s="18"/>
      <c r="N41" s="18"/>
      <c r="O41" s="1082">
        <f t="shared" si="24"/>
        <v>0</v>
      </c>
      <c r="P41" s="18"/>
      <c r="Q41" s="18"/>
      <c r="R41" s="18"/>
      <c r="S41" s="18"/>
      <c r="T41" s="1082">
        <f t="shared" si="25"/>
        <v>0</v>
      </c>
      <c r="U41" s="18"/>
      <c r="V41" s="18"/>
      <c r="W41" s="18"/>
      <c r="X41" s="18"/>
      <c r="Y41" s="1082"/>
      <c r="Z41" s="1083" t="str">
        <f t="shared" si="26"/>
        <v/>
      </c>
      <c r="AA41" s="1084" t="s">
        <v>194</v>
      </c>
      <c r="AB41" s="1084" t="s">
        <v>194</v>
      </c>
      <c r="AC41" s="1084" t="s">
        <v>194</v>
      </c>
      <c r="AD41" s="1085"/>
      <c r="AE41" s="1086"/>
      <c r="AF41" s="1086"/>
      <c r="AG41" s="1086"/>
      <c r="AH41" s="1086"/>
      <c r="AI41" s="1087" t="s">
        <v>194</v>
      </c>
      <c r="AJ41" s="1087"/>
      <c r="AK41" s="1087"/>
      <c r="AL41" s="1088" t="s">
        <v>194</v>
      </c>
      <c r="AM41" s="1089"/>
      <c r="AN41" s="1090"/>
      <c r="AO41" s="1091" t="s">
        <v>194</v>
      </c>
      <c r="AP41" s="1092"/>
      <c r="AQ41" s="1093" t="s">
        <v>194</v>
      </c>
      <c r="AR41" s="18"/>
      <c r="AS41" s="18"/>
      <c r="AT41" s="1094" t="s">
        <v>194</v>
      </c>
      <c r="AU41" s="1095"/>
      <c r="AV41" s="1096"/>
      <c r="AW41" s="1095"/>
      <c r="AX41" s="1096"/>
      <c r="AY41" s="1095"/>
      <c r="AZ41" s="1096"/>
      <c r="BA41" s="1095"/>
      <c r="BB41" s="1095"/>
      <c r="BC41" s="1087"/>
      <c r="BD41" s="1097" t="str">
        <f t="shared" si="27"/>
        <v/>
      </c>
      <c r="BE41" s="1098"/>
      <c r="BF41" s="1099" t="str">
        <f t="shared" si="28"/>
        <v/>
      </c>
      <c r="BG41" s="1100"/>
      <c r="BH41" s="1100"/>
      <c r="BI41" s="1100"/>
      <c r="BJ41" s="1100"/>
      <c r="BK41" s="1100"/>
      <c r="BL41" s="1100"/>
      <c r="BM41" s="1101"/>
      <c r="BN41" s="1101"/>
      <c r="BO41" s="1101"/>
      <c r="BP41" s="1100"/>
      <c r="BQ41" s="1097" t="str">
        <f t="shared" si="29"/>
        <v/>
      </c>
      <c r="BR41" s="1100"/>
      <c r="BS41" s="1097" t="str">
        <f t="shared" si="30"/>
        <v/>
      </c>
      <c r="BT41" s="1100"/>
      <c r="BU41" s="1100"/>
      <c r="BV41" s="1100"/>
      <c r="BW41" s="1100"/>
      <c r="BX41" s="1100"/>
      <c r="BY41" s="1100"/>
      <c r="BZ41" s="1102"/>
      <c r="CA41" s="1102" t="s">
        <v>194</v>
      </c>
      <c r="CB41" s="1103"/>
      <c r="CC41" s="1103"/>
      <c r="CD41" s="1103" t="s">
        <v>194</v>
      </c>
      <c r="CE41" s="1103"/>
      <c r="CF41" s="1103"/>
      <c r="CG41" s="1103"/>
      <c r="CH41" s="1097" t="str">
        <f t="shared" si="31"/>
        <v/>
      </c>
      <c r="CI41" s="1103"/>
      <c r="CJ41" s="1103"/>
      <c r="CK41" s="1103"/>
      <c r="CL41" s="1103"/>
      <c r="CM41" s="1104"/>
      <c r="CN41" s="1103"/>
      <c r="CO41" s="1105"/>
      <c r="CP41" s="1106"/>
      <c r="CQ41" s="1106"/>
      <c r="CR41" s="1106"/>
      <c r="CS41" s="1106"/>
      <c r="CT41" s="1106"/>
      <c r="CU41" s="1106"/>
      <c r="CV41" s="1106"/>
      <c r="CW41" s="1106" t="s">
        <v>194</v>
      </c>
      <c r="CX41" s="1106" t="str">
        <f t="shared" si="32"/>
        <v>-</v>
      </c>
      <c r="CY41" s="1107"/>
      <c r="CZ41" s="1108" t="s">
        <v>194</v>
      </c>
      <c r="DA41" s="1109" t="s">
        <v>194</v>
      </c>
      <c r="DB41" s="1109" t="s">
        <v>194</v>
      </c>
      <c r="DC41" s="1110" t="s">
        <v>194</v>
      </c>
      <c r="DD41" s="1110" t="s">
        <v>194</v>
      </c>
      <c r="DE41" s="1109" t="s">
        <v>194</v>
      </c>
      <c r="DF41" s="1111" t="s">
        <v>194</v>
      </c>
      <c r="DG41" s="1110" t="s">
        <v>194</v>
      </c>
      <c r="DH41" s="1110" t="s">
        <v>194</v>
      </c>
      <c r="DI41" s="1112"/>
      <c r="DJ41" s="1112"/>
      <c r="DK41" s="1112"/>
      <c r="DL41" s="1112"/>
      <c r="DM41" s="1112"/>
      <c r="DN41" s="1113" t="str">
        <f t="shared" si="33"/>
        <v/>
      </c>
      <c r="DO41" s="1112"/>
      <c r="DP41" s="1112"/>
      <c r="DQ41" s="1110"/>
      <c r="DR41" s="1110"/>
      <c r="DS41" s="1110"/>
      <c r="DT41" s="1110"/>
      <c r="DU41" s="1110"/>
      <c r="DV41" s="1110"/>
      <c r="DW41" s="1110"/>
      <c r="DX41" s="1110"/>
      <c r="DY41" s="1110"/>
      <c r="DZ41" s="1110"/>
      <c r="EA41" s="569" t="s">
        <v>194</v>
      </c>
      <c r="EB41" s="569" t="s">
        <v>194</v>
      </c>
      <c r="EC41" s="570" t="s">
        <v>194</v>
      </c>
      <c r="ED41" s="569"/>
      <c r="EE41" s="569"/>
      <c r="EF41" s="569"/>
      <c r="EG41" s="571"/>
      <c r="EH41" s="571"/>
      <c r="EI41" s="1114"/>
      <c r="EJ41" s="1114"/>
      <c r="EK41" s="1114"/>
      <c r="EL41" s="1114"/>
      <c r="EM41" s="1114"/>
      <c r="EN41" s="1114"/>
      <c r="EO41" s="1114"/>
      <c r="EP41" s="1114"/>
      <c r="EQ41" s="1114"/>
      <c r="ER41" s="1114"/>
      <c r="ES41" s="1114"/>
      <c r="ET41" s="1114"/>
      <c r="EU41" s="1114"/>
      <c r="EV41" s="1114"/>
      <c r="EW41" s="1114"/>
      <c r="EX41" s="60"/>
      <c r="EY41" s="1115" t="s">
        <v>194</v>
      </c>
      <c r="EZ41" s="1115" t="s">
        <v>194</v>
      </c>
    </row>
    <row r="42" spans="1:156" x14ac:dyDescent="0.25">
      <c r="A42" s="18" t="s">
        <v>194</v>
      </c>
      <c r="B42" s="1081"/>
      <c r="C42" s="1081" t="s">
        <v>194</v>
      </c>
      <c r="D42" s="1081" t="s">
        <v>1040</v>
      </c>
      <c r="E42" s="18"/>
      <c r="F42" s="18"/>
      <c r="G42" s="18"/>
      <c r="H42" s="18"/>
      <c r="I42" s="18"/>
      <c r="J42" s="1082">
        <f t="shared" si="23"/>
        <v>0</v>
      </c>
      <c r="K42" s="18"/>
      <c r="L42" s="18"/>
      <c r="M42" s="18"/>
      <c r="N42" s="18"/>
      <c r="O42" s="1082">
        <f t="shared" si="24"/>
        <v>0</v>
      </c>
      <c r="P42" s="18"/>
      <c r="Q42" s="18"/>
      <c r="R42" s="18"/>
      <c r="S42" s="18"/>
      <c r="T42" s="1082">
        <f t="shared" si="25"/>
        <v>0</v>
      </c>
      <c r="U42" s="18"/>
      <c r="V42" s="18"/>
      <c r="W42" s="18"/>
      <c r="X42" s="18"/>
      <c r="Y42" s="1082"/>
      <c r="Z42" s="1083" t="str">
        <f t="shared" si="26"/>
        <v/>
      </c>
      <c r="AA42" s="1084" t="s">
        <v>194</v>
      </c>
      <c r="AB42" s="1084" t="s">
        <v>194</v>
      </c>
      <c r="AC42" s="1084" t="s">
        <v>194</v>
      </c>
      <c r="AD42" s="1085"/>
      <c r="AE42" s="1086"/>
      <c r="AF42" s="1086"/>
      <c r="AG42" s="1086"/>
      <c r="AH42" s="1086"/>
      <c r="AI42" s="1087" t="s">
        <v>194</v>
      </c>
      <c r="AJ42" s="1087"/>
      <c r="AK42" s="1087"/>
      <c r="AL42" s="1088" t="s">
        <v>194</v>
      </c>
      <c r="AM42" s="1089"/>
      <c r="AN42" s="1090"/>
      <c r="AO42" s="1091" t="s">
        <v>194</v>
      </c>
      <c r="AP42" s="1092"/>
      <c r="AQ42" s="1093" t="s">
        <v>194</v>
      </c>
      <c r="AR42" s="18"/>
      <c r="AS42" s="18"/>
      <c r="AT42" s="1094" t="s">
        <v>194</v>
      </c>
      <c r="AU42" s="1095"/>
      <c r="AV42" s="1096"/>
      <c r="AW42" s="1095"/>
      <c r="AX42" s="1096"/>
      <c r="AY42" s="1095"/>
      <c r="AZ42" s="1096"/>
      <c r="BA42" s="1095"/>
      <c r="BB42" s="1095"/>
      <c r="BC42" s="1087"/>
      <c r="BD42" s="1097" t="str">
        <f t="shared" si="27"/>
        <v/>
      </c>
      <c r="BE42" s="1098"/>
      <c r="BF42" s="1099" t="str">
        <f t="shared" si="28"/>
        <v/>
      </c>
      <c r="BG42" s="1100"/>
      <c r="BH42" s="1100"/>
      <c r="BI42" s="1100"/>
      <c r="BJ42" s="1100"/>
      <c r="BK42" s="1100"/>
      <c r="BL42" s="1100"/>
      <c r="BM42" s="1101"/>
      <c r="BN42" s="1101"/>
      <c r="BO42" s="1101"/>
      <c r="BP42" s="1100"/>
      <c r="BQ42" s="1097" t="str">
        <f t="shared" si="29"/>
        <v/>
      </c>
      <c r="BR42" s="1100"/>
      <c r="BS42" s="1097" t="str">
        <f t="shared" si="30"/>
        <v/>
      </c>
      <c r="BT42" s="1100"/>
      <c r="BU42" s="1100"/>
      <c r="BV42" s="1100"/>
      <c r="BW42" s="1100"/>
      <c r="BX42" s="1100"/>
      <c r="BY42" s="1100"/>
      <c r="BZ42" s="1102"/>
      <c r="CA42" s="1102" t="s">
        <v>194</v>
      </c>
      <c r="CB42" s="1103"/>
      <c r="CC42" s="1103"/>
      <c r="CD42" s="1103" t="s">
        <v>194</v>
      </c>
      <c r="CE42" s="1103"/>
      <c r="CF42" s="1103"/>
      <c r="CG42" s="1103"/>
      <c r="CH42" s="1097" t="str">
        <f t="shared" si="31"/>
        <v/>
      </c>
      <c r="CI42" s="1103"/>
      <c r="CJ42" s="1103"/>
      <c r="CK42" s="1103"/>
      <c r="CL42" s="1103"/>
      <c r="CM42" s="1104"/>
      <c r="CN42" s="1103"/>
      <c r="CO42" s="1105"/>
      <c r="CP42" s="1106"/>
      <c r="CQ42" s="1106"/>
      <c r="CR42" s="1106"/>
      <c r="CS42" s="1106"/>
      <c r="CT42" s="1106"/>
      <c r="CU42" s="1106"/>
      <c r="CV42" s="1106"/>
      <c r="CW42" s="1106" t="s">
        <v>194</v>
      </c>
      <c r="CX42" s="1106" t="str">
        <f t="shared" si="32"/>
        <v>-</v>
      </c>
      <c r="CY42" s="1107"/>
      <c r="CZ42" s="1108" t="s">
        <v>194</v>
      </c>
      <c r="DA42" s="1109" t="s">
        <v>194</v>
      </c>
      <c r="DB42" s="1109" t="s">
        <v>194</v>
      </c>
      <c r="DC42" s="1110" t="s">
        <v>194</v>
      </c>
      <c r="DD42" s="1110" t="s">
        <v>194</v>
      </c>
      <c r="DE42" s="1109" t="s">
        <v>194</v>
      </c>
      <c r="DF42" s="1111" t="s">
        <v>194</v>
      </c>
      <c r="DG42" s="1110" t="s">
        <v>194</v>
      </c>
      <c r="DH42" s="1110" t="s">
        <v>194</v>
      </c>
      <c r="DI42" s="1112"/>
      <c r="DJ42" s="1112"/>
      <c r="DK42" s="1112"/>
      <c r="DL42" s="1112"/>
      <c r="DM42" s="1112"/>
      <c r="DN42" s="1113" t="str">
        <f t="shared" si="33"/>
        <v/>
      </c>
      <c r="DO42" s="1112"/>
      <c r="DP42" s="1112"/>
      <c r="DQ42" s="1110"/>
      <c r="DR42" s="1110"/>
      <c r="DS42" s="1110"/>
      <c r="DT42" s="1110"/>
      <c r="DU42" s="1110"/>
      <c r="DV42" s="1110"/>
      <c r="DW42" s="1110"/>
      <c r="DX42" s="1110"/>
      <c r="DY42" s="1110"/>
      <c r="DZ42" s="1110"/>
      <c r="EA42" s="569" t="s">
        <v>194</v>
      </c>
      <c r="EB42" s="569" t="s">
        <v>194</v>
      </c>
      <c r="EC42" s="570" t="s">
        <v>194</v>
      </c>
      <c r="ED42" s="569"/>
      <c r="EE42" s="569"/>
      <c r="EF42" s="569"/>
      <c r="EG42" s="571"/>
      <c r="EH42" s="571"/>
      <c r="EI42" s="1114"/>
      <c r="EJ42" s="1114"/>
      <c r="EK42" s="1114"/>
      <c r="EL42" s="1114"/>
      <c r="EM42" s="1114"/>
      <c r="EN42" s="1114"/>
      <c r="EO42" s="1114"/>
      <c r="EP42" s="1114"/>
      <c r="EQ42" s="1114"/>
      <c r="ER42" s="1114"/>
      <c r="ES42" s="1114"/>
      <c r="ET42" s="1114"/>
      <c r="EU42" s="1114"/>
      <c r="EV42" s="1114"/>
      <c r="EW42" s="1114"/>
      <c r="EX42" s="60"/>
      <c r="EY42" s="1115" t="s">
        <v>194</v>
      </c>
      <c r="EZ42" s="1115" t="s">
        <v>194</v>
      </c>
    </row>
    <row r="43" spans="1:156" x14ac:dyDescent="0.25">
      <c r="A43" s="18" t="s">
        <v>194</v>
      </c>
      <c r="B43" s="1081"/>
      <c r="C43" s="1081" t="s">
        <v>194</v>
      </c>
      <c r="D43" s="1081" t="s">
        <v>1040</v>
      </c>
      <c r="E43" s="18"/>
      <c r="F43" s="18"/>
      <c r="G43" s="18"/>
      <c r="H43" s="18"/>
      <c r="I43" s="18"/>
      <c r="J43" s="1082">
        <f t="shared" si="23"/>
        <v>0</v>
      </c>
      <c r="K43" s="18"/>
      <c r="L43" s="18"/>
      <c r="M43" s="18"/>
      <c r="N43" s="18"/>
      <c r="O43" s="1082">
        <f t="shared" si="24"/>
        <v>0</v>
      </c>
      <c r="P43" s="18"/>
      <c r="Q43" s="18"/>
      <c r="R43" s="18"/>
      <c r="S43" s="18"/>
      <c r="T43" s="1082">
        <f t="shared" si="25"/>
        <v>0</v>
      </c>
      <c r="U43" s="18"/>
      <c r="V43" s="18"/>
      <c r="W43" s="18"/>
      <c r="X43" s="18"/>
      <c r="Y43" s="1082"/>
      <c r="Z43" s="1083" t="str">
        <f t="shared" si="26"/>
        <v/>
      </c>
      <c r="AA43" s="1084" t="s">
        <v>194</v>
      </c>
      <c r="AB43" s="1084" t="s">
        <v>194</v>
      </c>
      <c r="AC43" s="1084" t="s">
        <v>194</v>
      </c>
      <c r="AD43" s="1085"/>
      <c r="AE43" s="1086"/>
      <c r="AF43" s="1086"/>
      <c r="AG43" s="1086"/>
      <c r="AH43" s="1086"/>
      <c r="AI43" s="1087" t="s">
        <v>194</v>
      </c>
      <c r="AJ43" s="1087"/>
      <c r="AK43" s="1087"/>
      <c r="AL43" s="1088" t="s">
        <v>194</v>
      </c>
      <c r="AM43" s="1089"/>
      <c r="AN43" s="1090"/>
      <c r="AO43" s="1091" t="s">
        <v>194</v>
      </c>
      <c r="AP43" s="1092"/>
      <c r="AQ43" s="1093" t="s">
        <v>194</v>
      </c>
      <c r="AR43" s="18"/>
      <c r="AS43" s="18"/>
      <c r="AT43" s="1094" t="s">
        <v>194</v>
      </c>
      <c r="AU43" s="1095"/>
      <c r="AV43" s="1096"/>
      <c r="AW43" s="1095"/>
      <c r="AX43" s="1096"/>
      <c r="AY43" s="1095"/>
      <c r="AZ43" s="1096"/>
      <c r="BA43" s="1095"/>
      <c r="BB43" s="1095"/>
      <c r="BC43" s="1087"/>
      <c r="BD43" s="1097" t="str">
        <f t="shared" si="27"/>
        <v/>
      </c>
      <c r="BE43" s="1098"/>
      <c r="BF43" s="1099" t="str">
        <f t="shared" si="28"/>
        <v/>
      </c>
      <c r="BG43" s="1100"/>
      <c r="BH43" s="1100"/>
      <c r="BI43" s="1100"/>
      <c r="BJ43" s="1100"/>
      <c r="BK43" s="1100"/>
      <c r="BL43" s="1100"/>
      <c r="BM43" s="1101"/>
      <c r="BN43" s="1101"/>
      <c r="BO43" s="1101"/>
      <c r="BP43" s="1100"/>
      <c r="BQ43" s="1097" t="str">
        <f t="shared" si="29"/>
        <v/>
      </c>
      <c r="BR43" s="1100"/>
      <c r="BS43" s="1097" t="str">
        <f t="shared" si="30"/>
        <v/>
      </c>
      <c r="BT43" s="1100"/>
      <c r="BU43" s="1100"/>
      <c r="BV43" s="1100"/>
      <c r="BW43" s="1100"/>
      <c r="BX43" s="1100"/>
      <c r="BY43" s="1100"/>
      <c r="BZ43" s="1102"/>
      <c r="CA43" s="1102" t="s">
        <v>194</v>
      </c>
      <c r="CB43" s="1103"/>
      <c r="CC43" s="1103"/>
      <c r="CD43" s="1103" t="s">
        <v>194</v>
      </c>
      <c r="CE43" s="1103"/>
      <c r="CF43" s="1103"/>
      <c r="CG43" s="1103"/>
      <c r="CH43" s="1097" t="str">
        <f t="shared" si="31"/>
        <v/>
      </c>
      <c r="CI43" s="1103"/>
      <c r="CJ43" s="1103"/>
      <c r="CK43" s="1103"/>
      <c r="CL43" s="1103"/>
      <c r="CM43" s="1104"/>
      <c r="CN43" s="1103"/>
      <c r="CO43" s="1105"/>
      <c r="CP43" s="1106"/>
      <c r="CQ43" s="1106"/>
      <c r="CR43" s="1106"/>
      <c r="CS43" s="1106"/>
      <c r="CT43" s="1106"/>
      <c r="CU43" s="1106"/>
      <c r="CV43" s="1106"/>
      <c r="CW43" s="1106" t="s">
        <v>194</v>
      </c>
      <c r="CX43" s="1106" t="str">
        <f t="shared" si="32"/>
        <v>-</v>
      </c>
      <c r="CY43" s="1107"/>
      <c r="CZ43" s="1108" t="s">
        <v>194</v>
      </c>
      <c r="DA43" s="1109" t="s">
        <v>194</v>
      </c>
      <c r="DB43" s="1109" t="s">
        <v>194</v>
      </c>
      <c r="DC43" s="1110" t="s">
        <v>194</v>
      </c>
      <c r="DD43" s="1110" t="s">
        <v>194</v>
      </c>
      <c r="DE43" s="1109" t="s">
        <v>194</v>
      </c>
      <c r="DF43" s="1111" t="s">
        <v>194</v>
      </c>
      <c r="DG43" s="1110" t="s">
        <v>194</v>
      </c>
      <c r="DH43" s="1110" t="s">
        <v>194</v>
      </c>
      <c r="DI43" s="1112"/>
      <c r="DJ43" s="1112"/>
      <c r="DK43" s="1112"/>
      <c r="DL43" s="1112"/>
      <c r="DM43" s="1112"/>
      <c r="DN43" s="1113" t="str">
        <f t="shared" si="33"/>
        <v/>
      </c>
      <c r="DO43" s="1112"/>
      <c r="DP43" s="1112"/>
      <c r="DQ43" s="1110"/>
      <c r="DR43" s="1110"/>
      <c r="DS43" s="1110"/>
      <c r="DT43" s="1110"/>
      <c r="DU43" s="1110"/>
      <c r="DV43" s="1110"/>
      <c r="DW43" s="1110"/>
      <c r="DX43" s="1110"/>
      <c r="DY43" s="1110"/>
      <c r="DZ43" s="1110"/>
      <c r="EA43" s="569" t="s">
        <v>194</v>
      </c>
      <c r="EB43" s="569" t="s">
        <v>194</v>
      </c>
      <c r="EC43" s="570" t="s">
        <v>194</v>
      </c>
      <c r="ED43" s="569"/>
      <c r="EE43" s="569"/>
      <c r="EF43" s="569"/>
      <c r="EG43" s="571"/>
      <c r="EH43" s="571"/>
      <c r="EI43" s="1114"/>
      <c r="EJ43" s="1114"/>
      <c r="EK43" s="1114"/>
      <c r="EL43" s="1114"/>
      <c r="EM43" s="1114"/>
      <c r="EN43" s="1114"/>
      <c r="EO43" s="1114"/>
      <c r="EP43" s="1114"/>
      <c r="EQ43" s="1114"/>
      <c r="ER43" s="1114"/>
      <c r="ES43" s="1114"/>
      <c r="ET43" s="1114"/>
      <c r="EU43" s="1114"/>
      <c r="EV43" s="1114"/>
      <c r="EW43" s="1114"/>
      <c r="EX43" s="60"/>
      <c r="EY43" s="1115" t="s">
        <v>194</v>
      </c>
      <c r="EZ43" s="1115" t="s">
        <v>194</v>
      </c>
    </row>
    <row r="44" spans="1:156" x14ac:dyDescent="0.25">
      <c r="A44" s="18" t="s">
        <v>194</v>
      </c>
      <c r="B44" s="1081"/>
      <c r="C44" s="1081" t="s">
        <v>194</v>
      </c>
      <c r="D44" s="1081" t="s">
        <v>1040</v>
      </c>
      <c r="E44" s="18"/>
      <c r="F44" s="18"/>
      <c r="G44" s="18"/>
      <c r="H44" s="18"/>
      <c r="I44" s="18"/>
      <c r="J44" s="1082">
        <f t="shared" si="23"/>
        <v>0</v>
      </c>
      <c r="K44" s="18"/>
      <c r="L44" s="18"/>
      <c r="M44" s="18"/>
      <c r="N44" s="18"/>
      <c r="O44" s="1082">
        <f t="shared" si="24"/>
        <v>0</v>
      </c>
      <c r="P44" s="18"/>
      <c r="Q44" s="18"/>
      <c r="R44" s="18"/>
      <c r="S44" s="18"/>
      <c r="T44" s="1082">
        <f t="shared" si="25"/>
        <v>0</v>
      </c>
      <c r="U44" s="18"/>
      <c r="V44" s="18"/>
      <c r="W44" s="18"/>
      <c r="X44" s="18"/>
      <c r="Y44" s="1082"/>
      <c r="Z44" s="1083" t="str">
        <f t="shared" si="26"/>
        <v/>
      </c>
      <c r="AA44" s="1084" t="s">
        <v>194</v>
      </c>
      <c r="AB44" s="1084" t="s">
        <v>194</v>
      </c>
      <c r="AC44" s="1084" t="s">
        <v>194</v>
      </c>
      <c r="AD44" s="1085"/>
      <c r="AE44" s="1086"/>
      <c r="AF44" s="1086"/>
      <c r="AG44" s="1086"/>
      <c r="AH44" s="1086"/>
      <c r="AI44" s="1087" t="s">
        <v>194</v>
      </c>
      <c r="AJ44" s="1087"/>
      <c r="AK44" s="1087"/>
      <c r="AL44" s="1088" t="s">
        <v>194</v>
      </c>
      <c r="AM44" s="1089"/>
      <c r="AN44" s="1090"/>
      <c r="AO44" s="1091" t="s">
        <v>194</v>
      </c>
      <c r="AP44" s="1092"/>
      <c r="AQ44" s="1093" t="s">
        <v>194</v>
      </c>
      <c r="AR44" s="18"/>
      <c r="AS44" s="18"/>
      <c r="AT44" s="1094" t="s">
        <v>194</v>
      </c>
      <c r="AU44" s="1095"/>
      <c r="AV44" s="1096"/>
      <c r="AW44" s="1095"/>
      <c r="AX44" s="1096"/>
      <c r="AY44" s="1095"/>
      <c r="AZ44" s="1096"/>
      <c r="BA44" s="1095"/>
      <c r="BB44" s="1095"/>
      <c r="BC44" s="1087"/>
      <c r="BD44" s="1097" t="str">
        <f t="shared" si="27"/>
        <v/>
      </c>
      <c r="BE44" s="1098"/>
      <c r="BF44" s="1099" t="str">
        <f t="shared" si="28"/>
        <v/>
      </c>
      <c r="BG44" s="1100"/>
      <c r="BH44" s="1100"/>
      <c r="BI44" s="1100"/>
      <c r="BJ44" s="1100"/>
      <c r="BK44" s="1100"/>
      <c r="BL44" s="1100"/>
      <c r="BM44" s="1101"/>
      <c r="BN44" s="1101"/>
      <c r="BO44" s="1101"/>
      <c r="BP44" s="1100"/>
      <c r="BQ44" s="1097" t="str">
        <f t="shared" si="29"/>
        <v/>
      </c>
      <c r="BR44" s="1100"/>
      <c r="BS44" s="1097" t="str">
        <f t="shared" si="30"/>
        <v/>
      </c>
      <c r="BT44" s="1100"/>
      <c r="BU44" s="1100"/>
      <c r="BV44" s="1100"/>
      <c r="BW44" s="1100"/>
      <c r="BX44" s="1100"/>
      <c r="BY44" s="1100"/>
      <c r="BZ44" s="1102"/>
      <c r="CA44" s="1102" t="s">
        <v>194</v>
      </c>
      <c r="CB44" s="1103"/>
      <c r="CC44" s="1103"/>
      <c r="CD44" s="1103" t="s">
        <v>194</v>
      </c>
      <c r="CE44" s="1103"/>
      <c r="CF44" s="1103"/>
      <c r="CG44" s="1103"/>
      <c r="CH44" s="1097" t="str">
        <f t="shared" si="31"/>
        <v/>
      </c>
      <c r="CI44" s="1103"/>
      <c r="CJ44" s="1103"/>
      <c r="CK44" s="1103"/>
      <c r="CL44" s="1103"/>
      <c r="CM44" s="1104"/>
      <c r="CN44" s="1103"/>
      <c r="CO44" s="1105"/>
      <c r="CP44" s="1106"/>
      <c r="CQ44" s="1106"/>
      <c r="CR44" s="1106"/>
      <c r="CS44" s="1106"/>
      <c r="CT44" s="1106"/>
      <c r="CU44" s="1106"/>
      <c r="CV44" s="1106"/>
      <c r="CW44" s="1106" t="s">
        <v>194</v>
      </c>
      <c r="CX44" s="1106" t="str">
        <f t="shared" si="32"/>
        <v>-</v>
      </c>
      <c r="CY44" s="1107"/>
      <c r="CZ44" s="1108" t="s">
        <v>194</v>
      </c>
      <c r="DA44" s="1109" t="s">
        <v>194</v>
      </c>
      <c r="DB44" s="1109" t="s">
        <v>194</v>
      </c>
      <c r="DC44" s="1110" t="s">
        <v>194</v>
      </c>
      <c r="DD44" s="1110" t="s">
        <v>194</v>
      </c>
      <c r="DE44" s="1109" t="s">
        <v>194</v>
      </c>
      <c r="DF44" s="1111" t="s">
        <v>194</v>
      </c>
      <c r="DG44" s="1110" t="s">
        <v>194</v>
      </c>
      <c r="DH44" s="1110" t="s">
        <v>194</v>
      </c>
      <c r="DI44" s="1112"/>
      <c r="DJ44" s="1112"/>
      <c r="DK44" s="1112"/>
      <c r="DL44" s="1112"/>
      <c r="DM44" s="1112"/>
      <c r="DN44" s="1113" t="str">
        <f t="shared" si="33"/>
        <v/>
      </c>
      <c r="DO44" s="1112"/>
      <c r="DP44" s="1112"/>
      <c r="DQ44" s="1110"/>
      <c r="DR44" s="1110"/>
      <c r="DS44" s="1110"/>
      <c r="DT44" s="1110"/>
      <c r="DU44" s="1110"/>
      <c r="DV44" s="1110"/>
      <c r="DW44" s="1110"/>
      <c r="DX44" s="1110"/>
      <c r="DY44" s="1110"/>
      <c r="DZ44" s="1110"/>
      <c r="EA44" s="569" t="s">
        <v>194</v>
      </c>
      <c r="EB44" s="569" t="s">
        <v>194</v>
      </c>
      <c r="EC44" s="570" t="s">
        <v>194</v>
      </c>
      <c r="ED44" s="569"/>
      <c r="EE44" s="569"/>
      <c r="EF44" s="569"/>
      <c r="EG44" s="571"/>
      <c r="EH44" s="571"/>
      <c r="EI44" s="1114"/>
      <c r="EJ44" s="1114"/>
      <c r="EK44" s="1114"/>
      <c r="EL44" s="1114"/>
      <c r="EM44" s="1114"/>
      <c r="EN44" s="1114"/>
      <c r="EO44" s="1114"/>
      <c r="EP44" s="1114"/>
      <c r="EQ44" s="1114"/>
      <c r="ER44" s="1114"/>
      <c r="ES44" s="1114"/>
      <c r="ET44" s="1114"/>
      <c r="EU44" s="1114"/>
      <c r="EV44" s="1114"/>
      <c r="EW44" s="1114"/>
      <c r="EX44" s="60"/>
      <c r="EY44" s="1115" t="s">
        <v>194</v>
      </c>
      <c r="EZ44" s="1115" t="s">
        <v>194</v>
      </c>
    </row>
    <row r="45" spans="1:156" x14ac:dyDescent="0.25">
      <c r="A45" s="18" t="s">
        <v>194</v>
      </c>
      <c r="B45" s="1081"/>
      <c r="C45" s="1081" t="s">
        <v>194</v>
      </c>
      <c r="D45" s="1081" t="s">
        <v>1040</v>
      </c>
      <c r="E45" s="18"/>
      <c r="F45" s="18"/>
      <c r="G45" s="18"/>
      <c r="H45" s="18"/>
      <c r="I45" s="18"/>
      <c r="J45" s="1082">
        <f t="shared" si="23"/>
        <v>0</v>
      </c>
      <c r="K45" s="18"/>
      <c r="L45" s="18"/>
      <c r="M45" s="18"/>
      <c r="N45" s="18"/>
      <c r="O45" s="1082">
        <f t="shared" si="24"/>
        <v>0</v>
      </c>
      <c r="P45" s="18"/>
      <c r="Q45" s="18"/>
      <c r="R45" s="18"/>
      <c r="S45" s="18"/>
      <c r="T45" s="1082">
        <f t="shared" si="25"/>
        <v>0</v>
      </c>
      <c r="U45" s="18"/>
      <c r="V45" s="18"/>
      <c r="W45" s="18"/>
      <c r="X45" s="18"/>
      <c r="Y45" s="1082"/>
      <c r="Z45" s="1083" t="str">
        <f t="shared" si="26"/>
        <v/>
      </c>
      <c r="AA45" s="1084" t="s">
        <v>194</v>
      </c>
      <c r="AB45" s="1084" t="s">
        <v>194</v>
      </c>
      <c r="AC45" s="1084" t="s">
        <v>194</v>
      </c>
      <c r="AD45" s="1085"/>
      <c r="AE45" s="1086"/>
      <c r="AF45" s="1086"/>
      <c r="AG45" s="1086"/>
      <c r="AH45" s="1086"/>
      <c r="AI45" s="1087" t="s">
        <v>194</v>
      </c>
      <c r="AJ45" s="1087"/>
      <c r="AK45" s="1087"/>
      <c r="AL45" s="1088" t="s">
        <v>194</v>
      </c>
      <c r="AM45" s="1089"/>
      <c r="AN45" s="1090"/>
      <c r="AO45" s="1091" t="s">
        <v>194</v>
      </c>
      <c r="AP45" s="1092"/>
      <c r="AQ45" s="1093" t="s">
        <v>194</v>
      </c>
      <c r="AR45" s="18"/>
      <c r="AS45" s="18"/>
      <c r="AT45" s="1094" t="s">
        <v>194</v>
      </c>
      <c r="AU45" s="1095"/>
      <c r="AV45" s="1096"/>
      <c r="AW45" s="1095"/>
      <c r="AX45" s="1096"/>
      <c r="AY45" s="1095"/>
      <c r="AZ45" s="1096"/>
      <c r="BA45" s="1095"/>
      <c r="BB45" s="1095"/>
      <c r="BC45" s="1087"/>
      <c r="BD45" s="1097" t="str">
        <f t="shared" si="27"/>
        <v/>
      </c>
      <c r="BE45" s="1098"/>
      <c r="BF45" s="1099" t="str">
        <f t="shared" si="28"/>
        <v/>
      </c>
      <c r="BG45" s="1100"/>
      <c r="BH45" s="1100"/>
      <c r="BI45" s="1100"/>
      <c r="BJ45" s="1100"/>
      <c r="BK45" s="1100"/>
      <c r="BL45" s="1100"/>
      <c r="BM45" s="1101"/>
      <c r="BN45" s="1101"/>
      <c r="BO45" s="1101"/>
      <c r="BP45" s="1100"/>
      <c r="BQ45" s="1097" t="str">
        <f t="shared" si="29"/>
        <v/>
      </c>
      <c r="BR45" s="1100"/>
      <c r="BS45" s="1097" t="str">
        <f t="shared" si="30"/>
        <v/>
      </c>
      <c r="BT45" s="1100"/>
      <c r="BU45" s="1100"/>
      <c r="BV45" s="1100"/>
      <c r="BW45" s="1100"/>
      <c r="BX45" s="1100"/>
      <c r="BY45" s="1100"/>
      <c r="BZ45" s="1102"/>
      <c r="CA45" s="1102" t="s">
        <v>194</v>
      </c>
      <c r="CB45" s="1103"/>
      <c r="CC45" s="1103"/>
      <c r="CD45" s="1103" t="s">
        <v>194</v>
      </c>
      <c r="CE45" s="1103"/>
      <c r="CF45" s="1103"/>
      <c r="CG45" s="1103"/>
      <c r="CH45" s="1097" t="str">
        <f t="shared" si="31"/>
        <v/>
      </c>
      <c r="CI45" s="1103"/>
      <c r="CJ45" s="1103"/>
      <c r="CK45" s="1103"/>
      <c r="CL45" s="1103"/>
      <c r="CM45" s="1104"/>
      <c r="CN45" s="1103"/>
      <c r="CO45" s="1105"/>
      <c r="CP45" s="1106"/>
      <c r="CQ45" s="1106"/>
      <c r="CR45" s="1106"/>
      <c r="CS45" s="1106"/>
      <c r="CT45" s="1106"/>
      <c r="CU45" s="1106"/>
      <c r="CV45" s="1106"/>
      <c r="CW45" s="1106" t="s">
        <v>194</v>
      </c>
      <c r="CX45" s="1106" t="str">
        <f t="shared" si="32"/>
        <v>-</v>
      </c>
      <c r="CY45" s="1107"/>
      <c r="CZ45" s="1108" t="s">
        <v>194</v>
      </c>
      <c r="DA45" s="1109" t="s">
        <v>194</v>
      </c>
      <c r="DB45" s="1109" t="s">
        <v>194</v>
      </c>
      <c r="DC45" s="1110" t="s">
        <v>194</v>
      </c>
      <c r="DD45" s="1110" t="s">
        <v>194</v>
      </c>
      <c r="DE45" s="1109" t="s">
        <v>194</v>
      </c>
      <c r="DF45" s="1111" t="s">
        <v>194</v>
      </c>
      <c r="DG45" s="1110" t="s">
        <v>194</v>
      </c>
      <c r="DH45" s="1110" t="s">
        <v>194</v>
      </c>
      <c r="DI45" s="1112"/>
      <c r="DJ45" s="1112"/>
      <c r="DK45" s="1112"/>
      <c r="DL45" s="1112"/>
      <c r="DM45" s="1112"/>
      <c r="DN45" s="1113" t="str">
        <f t="shared" si="33"/>
        <v/>
      </c>
      <c r="DO45" s="1112"/>
      <c r="DP45" s="1112"/>
      <c r="DQ45" s="1110"/>
      <c r="DR45" s="1110"/>
      <c r="DS45" s="1110"/>
      <c r="DT45" s="1110"/>
      <c r="DU45" s="1110"/>
      <c r="DV45" s="1110"/>
      <c r="DW45" s="1110"/>
      <c r="DX45" s="1110"/>
      <c r="DY45" s="1110"/>
      <c r="DZ45" s="1110"/>
      <c r="EA45" s="569" t="s">
        <v>194</v>
      </c>
      <c r="EB45" s="569" t="s">
        <v>194</v>
      </c>
      <c r="EC45" s="570" t="s">
        <v>194</v>
      </c>
      <c r="ED45" s="569"/>
      <c r="EE45" s="569"/>
      <c r="EF45" s="569"/>
      <c r="EG45" s="571"/>
      <c r="EH45" s="571"/>
      <c r="EI45" s="1114"/>
      <c r="EJ45" s="1114"/>
      <c r="EK45" s="1114"/>
      <c r="EL45" s="1114"/>
      <c r="EM45" s="1114"/>
      <c r="EN45" s="1114"/>
      <c r="EO45" s="1114"/>
      <c r="EP45" s="1114"/>
      <c r="EQ45" s="1114"/>
      <c r="ER45" s="1114"/>
      <c r="ES45" s="1114"/>
      <c r="ET45" s="1114"/>
      <c r="EU45" s="1114"/>
      <c r="EV45" s="1114"/>
      <c r="EW45" s="1114"/>
      <c r="EX45" s="60"/>
      <c r="EY45" s="1115" t="s">
        <v>194</v>
      </c>
      <c r="EZ45" s="1115" t="s">
        <v>194</v>
      </c>
    </row>
    <row r="46" spans="1:156" x14ac:dyDescent="0.25">
      <c r="A46" s="18" t="s">
        <v>194</v>
      </c>
      <c r="B46" s="1081"/>
      <c r="C46" s="1081" t="s">
        <v>194</v>
      </c>
      <c r="D46" s="1081" t="s">
        <v>1040</v>
      </c>
      <c r="E46" s="18"/>
      <c r="F46" s="18"/>
      <c r="G46" s="18"/>
      <c r="H46" s="18"/>
      <c r="I46" s="18"/>
      <c r="J46" s="1082">
        <f t="shared" si="23"/>
        <v>0</v>
      </c>
      <c r="K46" s="18"/>
      <c r="L46" s="18"/>
      <c r="M46" s="18"/>
      <c r="N46" s="18"/>
      <c r="O46" s="1082">
        <f t="shared" si="24"/>
        <v>0</v>
      </c>
      <c r="P46" s="18"/>
      <c r="Q46" s="18"/>
      <c r="R46" s="18"/>
      <c r="S46" s="18"/>
      <c r="T46" s="1082">
        <f t="shared" si="25"/>
        <v>0</v>
      </c>
      <c r="U46" s="18"/>
      <c r="V46" s="18"/>
      <c r="W46" s="18"/>
      <c r="X46" s="18"/>
      <c r="Y46" s="1082"/>
      <c r="Z46" s="1083" t="str">
        <f t="shared" si="26"/>
        <v/>
      </c>
      <c r="AA46" s="1084" t="s">
        <v>194</v>
      </c>
      <c r="AB46" s="1084" t="s">
        <v>194</v>
      </c>
      <c r="AC46" s="1084" t="s">
        <v>194</v>
      </c>
      <c r="AD46" s="1085"/>
      <c r="AE46" s="1086"/>
      <c r="AF46" s="1086"/>
      <c r="AG46" s="1086"/>
      <c r="AH46" s="1086"/>
      <c r="AI46" s="1087" t="s">
        <v>194</v>
      </c>
      <c r="AJ46" s="1087"/>
      <c r="AK46" s="1087"/>
      <c r="AL46" s="1088" t="s">
        <v>194</v>
      </c>
      <c r="AM46" s="1089"/>
      <c r="AN46" s="1090"/>
      <c r="AO46" s="1091" t="s">
        <v>194</v>
      </c>
      <c r="AP46" s="1092"/>
      <c r="AQ46" s="1093" t="s">
        <v>194</v>
      </c>
      <c r="AR46" s="18"/>
      <c r="AS46" s="18"/>
      <c r="AT46" s="1094" t="s">
        <v>194</v>
      </c>
      <c r="AU46" s="1095"/>
      <c r="AV46" s="1096"/>
      <c r="AW46" s="1095"/>
      <c r="AX46" s="1096"/>
      <c r="AY46" s="1095"/>
      <c r="AZ46" s="1096"/>
      <c r="BA46" s="1095"/>
      <c r="BB46" s="1095"/>
      <c r="BC46" s="1087"/>
      <c r="BD46" s="1097" t="str">
        <f t="shared" si="27"/>
        <v/>
      </c>
      <c r="BE46" s="1098"/>
      <c r="BF46" s="1099" t="str">
        <f t="shared" si="28"/>
        <v/>
      </c>
      <c r="BG46" s="1100"/>
      <c r="BH46" s="1100"/>
      <c r="BI46" s="1100"/>
      <c r="BJ46" s="1100"/>
      <c r="BK46" s="1100"/>
      <c r="BL46" s="1100"/>
      <c r="BM46" s="1101"/>
      <c r="BN46" s="1101"/>
      <c r="BO46" s="1101"/>
      <c r="BP46" s="1100"/>
      <c r="BQ46" s="1097" t="str">
        <f t="shared" si="29"/>
        <v/>
      </c>
      <c r="BR46" s="1100"/>
      <c r="BS46" s="1097" t="str">
        <f t="shared" si="30"/>
        <v/>
      </c>
      <c r="BT46" s="1100"/>
      <c r="BU46" s="1100"/>
      <c r="BV46" s="1100"/>
      <c r="BW46" s="1100"/>
      <c r="BX46" s="1100"/>
      <c r="BY46" s="1100"/>
      <c r="BZ46" s="1102"/>
      <c r="CA46" s="1102" t="s">
        <v>194</v>
      </c>
      <c r="CB46" s="1103"/>
      <c r="CC46" s="1103"/>
      <c r="CD46" s="1103" t="s">
        <v>194</v>
      </c>
      <c r="CE46" s="1103"/>
      <c r="CF46" s="1103"/>
      <c r="CG46" s="1103"/>
      <c r="CH46" s="1097" t="str">
        <f t="shared" si="31"/>
        <v/>
      </c>
      <c r="CI46" s="1103"/>
      <c r="CJ46" s="1103"/>
      <c r="CK46" s="1103"/>
      <c r="CL46" s="1103"/>
      <c r="CM46" s="1104"/>
      <c r="CN46" s="1103"/>
      <c r="CO46" s="1105"/>
      <c r="CP46" s="1106"/>
      <c r="CQ46" s="1106"/>
      <c r="CR46" s="1106"/>
      <c r="CS46" s="1106"/>
      <c r="CT46" s="1106"/>
      <c r="CU46" s="1106"/>
      <c r="CV46" s="1106"/>
      <c r="CW46" s="1106" t="s">
        <v>194</v>
      </c>
      <c r="CX46" s="1106" t="str">
        <f t="shared" si="32"/>
        <v>-</v>
      </c>
      <c r="CY46" s="1107"/>
      <c r="CZ46" s="1108" t="s">
        <v>194</v>
      </c>
      <c r="DA46" s="1109" t="s">
        <v>194</v>
      </c>
      <c r="DB46" s="1109" t="s">
        <v>194</v>
      </c>
      <c r="DC46" s="1110" t="s">
        <v>194</v>
      </c>
      <c r="DD46" s="1110" t="s">
        <v>194</v>
      </c>
      <c r="DE46" s="1109" t="s">
        <v>194</v>
      </c>
      <c r="DF46" s="1111" t="s">
        <v>194</v>
      </c>
      <c r="DG46" s="1110" t="s">
        <v>194</v>
      </c>
      <c r="DH46" s="1110" t="s">
        <v>194</v>
      </c>
      <c r="DI46" s="1112"/>
      <c r="DJ46" s="1112"/>
      <c r="DK46" s="1112"/>
      <c r="DL46" s="1112"/>
      <c r="DM46" s="1112"/>
      <c r="DN46" s="1113" t="str">
        <f t="shared" si="33"/>
        <v/>
      </c>
      <c r="DO46" s="1112"/>
      <c r="DP46" s="1112"/>
      <c r="DQ46" s="1110"/>
      <c r="DR46" s="1110"/>
      <c r="DS46" s="1110"/>
      <c r="DT46" s="1110"/>
      <c r="DU46" s="1110"/>
      <c r="DV46" s="1110"/>
      <c r="DW46" s="1110"/>
      <c r="DX46" s="1110"/>
      <c r="DY46" s="1110"/>
      <c r="DZ46" s="1110"/>
      <c r="EA46" s="569" t="s">
        <v>194</v>
      </c>
      <c r="EB46" s="569" t="s">
        <v>194</v>
      </c>
      <c r="EC46" s="570" t="s">
        <v>194</v>
      </c>
      <c r="ED46" s="569"/>
      <c r="EE46" s="569"/>
      <c r="EF46" s="569"/>
      <c r="EG46" s="571"/>
      <c r="EH46" s="571"/>
      <c r="EI46" s="1114"/>
      <c r="EJ46" s="1114"/>
      <c r="EK46" s="1114"/>
      <c r="EL46" s="1114"/>
      <c r="EM46" s="1114"/>
      <c r="EN46" s="1114"/>
      <c r="EO46" s="1114"/>
      <c r="EP46" s="1114"/>
      <c r="EQ46" s="1114"/>
      <c r="ER46" s="1114"/>
      <c r="ES46" s="1114"/>
      <c r="ET46" s="1114"/>
      <c r="EU46" s="1114"/>
      <c r="EV46" s="1114"/>
      <c r="EW46" s="1114"/>
      <c r="EX46" s="60"/>
      <c r="EY46" s="1115" t="s">
        <v>194</v>
      </c>
      <c r="EZ46" s="1115" t="s">
        <v>194</v>
      </c>
    </row>
    <row r="47" spans="1:156" x14ac:dyDescent="0.25">
      <c r="A47" s="18" t="s">
        <v>194</v>
      </c>
      <c r="B47" s="1081"/>
      <c r="C47" s="1081" t="s">
        <v>194</v>
      </c>
      <c r="D47" s="1081" t="s">
        <v>1040</v>
      </c>
      <c r="E47" s="18"/>
      <c r="F47" s="18"/>
      <c r="G47" s="18"/>
      <c r="H47" s="18"/>
      <c r="I47" s="18"/>
      <c r="J47" s="1082">
        <f t="shared" si="23"/>
        <v>0</v>
      </c>
      <c r="K47" s="18"/>
      <c r="L47" s="18"/>
      <c r="M47" s="18"/>
      <c r="N47" s="18"/>
      <c r="O47" s="1082">
        <f t="shared" si="24"/>
        <v>0</v>
      </c>
      <c r="P47" s="18"/>
      <c r="Q47" s="18"/>
      <c r="R47" s="18"/>
      <c r="S47" s="18"/>
      <c r="T47" s="1082">
        <f t="shared" si="25"/>
        <v>0</v>
      </c>
      <c r="U47" s="18"/>
      <c r="V47" s="18"/>
      <c r="W47" s="18"/>
      <c r="X47" s="18"/>
      <c r="Y47" s="1082"/>
      <c r="Z47" s="1083" t="str">
        <f t="shared" si="26"/>
        <v/>
      </c>
      <c r="AA47" s="1084" t="s">
        <v>194</v>
      </c>
      <c r="AB47" s="1084" t="s">
        <v>194</v>
      </c>
      <c r="AC47" s="1084" t="s">
        <v>194</v>
      </c>
      <c r="AD47" s="1085"/>
      <c r="AE47" s="1086"/>
      <c r="AF47" s="1086"/>
      <c r="AG47" s="1086"/>
      <c r="AH47" s="1086"/>
      <c r="AI47" s="1087" t="s">
        <v>194</v>
      </c>
      <c r="AJ47" s="1087"/>
      <c r="AK47" s="1087"/>
      <c r="AL47" s="1088" t="s">
        <v>194</v>
      </c>
      <c r="AM47" s="1089"/>
      <c r="AN47" s="1090"/>
      <c r="AO47" s="1091" t="s">
        <v>194</v>
      </c>
      <c r="AP47" s="1092"/>
      <c r="AQ47" s="1093" t="s">
        <v>194</v>
      </c>
      <c r="AR47" s="18"/>
      <c r="AS47" s="18"/>
      <c r="AT47" s="1094" t="s">
        <v>194</v>
      </c>
      <c r="AU47" s="1095"/>
      <c r="AV47" s="1096"/>
      <c r="AW47" s="1095"/>
      <c r="AX47" s="1096"/>
      <c r="AY47" s="1095"/>
      <c r="AZ47" s="1096"/>
      <c r="BA47" s="1095"/>
      <c r="BB47" s="1095"/>
      <c r="BC47" s="1087"/>
      <c r="BD47" s="1097" t="str">
        <f t="shared" si="27"/>
        <v/>
      </c>
      <c r="BE47" s="1098"/>
      <c r="BF47" s="1099" t="str">
        <f t="shared" si="28"/>
        <v/>
      </c>
      <c r="BG47" s="1100"/>
      <c r="BH47" s="1100"/>
      <c r="BI47" s="1100"/>
      <c r="BJ47" s="1100"/>
      <c r="BK47" s="1100"/>
      <c r="BL47" s="1100"/>
      <c r="BM47" s="1101"/>
      <c r="BN47" s="1101"/>
      <c r="BO47" s="1101"/>
      <c r="BP47" s="1100"/>
      <c r="BQ47" s="1097" t="str">
        <f t="shared" si="29"/>
        <v/>
      </c>
      <c r="BR47" s="1100"/>
      <c r="BS47" s="1097" t="str">
        <f t="shared" si="30"/>
        <v/>
      </c>
      <c r="BT47" s="1100"/>
      <c r="BU47" s="1100"/>
      <c r="BV47" s="1100"/>
      <c r="BW47" s="1100"/>
      <c r="BX47" s="1100"/>
      <c r="BY47" s="1100"/>
      <c r="BZ47" s="1102"/>
      <c r="CA47" s="1102" t="s">
        <v>194</v>
      </c>
      <c r="CB47" s="1103"/>
      <c r="CC47" s="1103"/>
      <c r="CD47" s="1103" t="s">
        <v>194</v>
      </c>
      <c r="CE47" s="1103"/>
      <c r="CF47" s="1103"/>
      <c r="CG47" s="1103"/>
      <c r="CH47" s="1097" t="str">
        <f t="shared" si="31"/>
        <v/>
      </c>
      <c r="CI47" s="1103"/>
      <c r="CJ47" s="1103"/>
      <c r="CK47" s="1103"/>
      <c r="CL47" s="1103"/>
      <c r="CM47" s="1104"/>
      <c r="CN47" s="1103"/>
      <c r="CO47" s="1105"/>
      <c r="CP47" s="1106"/>
      <c r="CQ47" s="1106"/>
      <c r="CR47" s="1106"/>
      <c r="CS47" s="1106"/>
      <c r="CT47" s="1106"/>
      <c r="CU47" s="1106"/>
      <c r="CV47" s="1106"/>
      <c r="CW47" s="1106" t="s">
        <v>194</v>
      </c>
      <c r="CX47" s="1106" t="str">
        <f t="shared" si="32"/>
        <v>-</v>
      </c>
      <c r="CY47" s="1107"/>
      <c r="CZ47" s="1108" t="s">
        <v>194</v>
      </c>
      <c r="DA47" s="1109" t="s">
        <v>194</v>
      </c>
      <c r="DB47" s="1109" t="s">
        <v>194</v>
      </c>
      <c r="DC47" s="1110" t="s">
        <v>194</v>
      </c>
      <c r="DD47" s="1110" t="s">
        <v>194</v>
      </c>
      <c r="DE47" s="1109" t="s">
        <v>194</v>
      </c>
      <c r="DF47" s="1111" t="s">
        <v>194</v>
      </c>
      <c r="DG47" s="1110" t="s">
        <v>194</v>
      </c>
      <c r="DH47" s="1110" t="s">
        <v>194</v>
      </c>
      <c r="DI47" s="1112"/>
      <c r="DJ47" s="1112"/>
      <c r="DK47" s="1112"/>
      <c r="DL47" s="1112"/>
      <c r="DM47" s="1112"/>
      <c r="DN47" s="1113" t="str">
        <f t="shared" si="33"/>
        <v/>
      </c>
      <c r="DO47" s="1112"/>
      <c r="DP47" s="1112"/>
      <c r="DQ47" s="1110"/>
      <c r="DR47" s="1110"/>
      <c r="DS47" s="1110"/>
      <c r="DT47" s="1110"/>
      <c r="DU47" s="1110"/>
      <c r="DV47" s="1110"/>
      <c r="DW47" s="1110"/>
      <c r="DX47" s="1110"/>
      <c r="DY47" s="1110"/>
      <c r="DZ47" s="1110"/>
      <c r="EA47" s="569" t="s">
        <v>194</v>
      </c>
      <c r="EB47" s="569" t="s">
        <v>194</v>
      </c>
      <c r="EC47" s="570" t="s">
        <v>194</v>
      </c>
      <c r="ED47" s="569"/>
      <c r="EE47" s="569"/>
      <c r="EF47" s="569"/>
      <c r="EG47" s="571"/>
      <c r="EH47" s="571"/>
      <c r="EI47" s="1114"/>
      <c r="EJ47" s="1114"/>
      <c r="EK47" s="1114"/>
      <c r="EL47" s="1114"/>
      <c r="EM47" s="1114"/>
      <c r="EN47" s="1114"/>
      <c r="EO47" s="1114"/>
      <c r="EP47" s="1114"/>
      <c r="EQ47" s="1114"/>
      <c r="ER47" s="1114"/>
      <c r="ES47" s="1114"/>
      <c r="ET47" s="1114"/>
      <c r="EU47" s="1114"/>
      <c r="EV47" s="1114"/>
      <c r="EW47" s="1114"/>
      <c r="EX47" s="60"/>
      <c r="EY47" s="1115" t="s">
        <v>194</v>
      </c>
      <c r="EZ47" s="1115" t="s">
        <v>194</v>
      </c>
    </row>
    <row r="48" spans="1:156" x14ac:dyDescent="0.25">
      <c r="A48" s="18" t="s">
        <v>194</v>
      </c>
      <c r="B48" s="1081"/>
      <c r="C48" s="1081" t="s">
        <v>194</v>
      </c>
      <c r="D48" s="1081" t="s">
        <v>1040</v>
      </c>
      <c r="E48" s="18"/>
      <c r="F48" s="18"/>
      <c r="G48" s="18"/>
      <c r="H48" s="18"/>
      <c r="I48" s="18"/>
      <c r="J48" s="1082">
        <f t="shared" si="23"/>
        <v>0</v>
      </c>
      <c r="K48" s="18"/>
      <c r="L48" s="18"/>
      <c r="M48" s="18"/>
      <c r="N48" s="18"/>
      <c r="O48" s="1082">
        <f t="shared" si="24"/>
        <v>0</v>
      </c>
      <c r="P48" s="18"/>
      <c r="Q48" s="18"/>
      <c r="R48" s="18"/>
      <c r="S48" s="18"/>
      <c r="T48" s="1082">
        <f t="shared" si="25"/>
        <v>0</v>
      </c>
      <c r="U48" s="18"/>
      <c r="V48" s="18"/>
      <c r="W48" s="18"/>
      <c r="X48" s="18"/>
      <c r="Y48" s="1082"/>
      <c r="Z48" s="1083" t="str">
        <f t="shared" si="26"/>
        <v/>
      </c>
      <c r="AA48" s="1084" t="s">
        <v>194</v>
      </c>
      <c r="AB48" s="1084" t="s">
        <v>194</v>
      </c>
      <c r="AC48" s="1084" t="s">
        <v>194</v>
      </c>
      <c r="AD48" s="1085"/>
      <c r="AE48" s="1086"/>
      <c r="AF48" s="1086"/>
      <c r="AG48" s="1086"/>
      <c r="AH48" s="1086"/>
      <c r="AI48" s="1087" t="s">
        <v>194</v>
      </c>
      <c r="AJ48" s="1087"/>
      <c r="AK48" s="1087"/>
      <c r="AL48" s="1088" t="s">
        <v>194</v>
      </c>
      <c r="AM48" s="1089"/>
      <c r="AN48" s="1090"/>
      <c r="AO48" s="1091" t="s">
        <v>194</v>
      </c>
      <c r="AP48" s="1092"/>
      <c r="AQ48" s="1093" t="s">
        <v>194</v>
      </c>
      <c r="AR48" s="18"/>
      <c r="AS48" s="18"/>
      <c r="AT48" s="1094" t="s">
        <v>194</v>
      </c>
      <c r="AU48" s="1095"/>
      <c r="AV48" s="1096"/>
      <c r="AW48" s="1095"/>
      <c r="AX48" s="1096"/>
      <c r="AY48" s="1095"/>
      <c r="AZ48" s="1096"/>
      <c r="BA48" s="1095"/>
      <c r="BB48" s="1095"/>
      <c r="BC48" s="1087"/>
      <c r="BD48" s="1097" t="str">
        <f t="shared" si="27"/>
        <v/>
      </c>
      <c r="BE48" s="1098"/>
      <c r="BF48" s="1099" t="str">
        <f t="shared" si="28"/>
        <v/>
      </c>
      <c r="BG48" s="1100"/>
      <c r="BH48" s="1100"/>
      <c r="BI48" s="1100"/>
      <c r="BJ48" s="1100"/>
      <c r="BK48" s="1100"/>
      <c r="BL48" s="1100"/>
      <c r="BM48" s="1101"/>
      <c r="BN48" s="1101"/>
      <c r="BO48" s="1101"/>
      <c r="BP48" s="1100"/>
      <c r="BQ48" s="1097" t="str">
        <f t="shared" si="29"/>
        <v/>
      </c>
      <c r="BR48" s="1100"/>
      <c r="BS48" s="1097" t="str">
        <f t="shared" si="30"/>
        <v/>
      </c>
      <c r="BT48" s="1100"/>
      <c r="BU48" s="1100"/>
      <c r="BV48" s="1100"/>
      <c r="BW48" s="1100"/>
      <c r="BX48" s="1100"/>
      <c r="BY48" s="1100"/>
      <c r="BZ48" s="1102"/>
      <c r="CA48" s="1102" t="s">
        <v>194</v>
      </c>
      <c r="CB48" s="1103"/>
      <c r="CC48" s="1103"/>
      <c r="CD48" s="1103" t="s">
        <v>194</v>
      </c>
      <c r="CE48" s="1103"/>
      <c r="CF48" s="1103"/>
      <c r="CG48" s="1103"/>
      <c r="CH48" s="1097" t="str">
        <f t="shared" si="31"/>
        <v/>
      </c>
      <c r="CI48" s="1103"/>
      <c r="CJ48" s="1103"/>
      <c r="CK48" s="1103"/>
      <c r="CL48" s="1103"/>
      <c r="CM48" s="1104"/>
      <c r="CN48" s="1103"/>
      <c r="CO48" s="1105"/>
      <c r="CP48" s="1106"/>
      <c r="CQ48" s="1106"/>
      <c r="CR48" s="1106"/>
      <c r="CS48" s="1106"/>
      <c r="CT48" s="1106"/>
      <c r="CU48" s="1106"/>
      <c r="CV48" s="1106"/>
      <c r="CW48" s="1106" t="s">
        <v>194</v>
      </c>
      <c r="CX48" s="1106" t="str">
        <f t="shared" si="32"/>
        <v>-</v>
      </c>
      <c r="CY48" s="1107"/>
      <c r="CZ48" s="1108" t="s">
        <v>194</v>
      </c>
      <c r="DA48" s="1109" t="s">
        <v>194</v>
      </c>
      <c r="DB48" s="1109" t="s">
        <v>194</v>
      </c>
      <c r="DC48" s="1110" t="s">
        <v>194</v>
      </c>
      <c r="DD48" s="1110" t="s">
        <v>194</v>
      </c>
      <c r="DE48" s="1109" t="s">
        <v>194</v>
      </c>
      <c r="DF48" s="1111" t="s">
        <v>194</v>
      </c>
      <c r="DG48" s="1110" t="s">
        <v>194</v>
      </c>
      <c r="DH48" s="1110" t="s">
        <v>194</v>
      </c>
      <c r="DI48" s="1112"/>
      <c r="DJ48" s="1112"/>
      <c r="DK48" s="1112"/>
      <c r="DL48" s="1112"/>
      <c r="DM48" s="1112"/>
      <c r="DN48" s="1113" t="str">
        <f t="shared" si="33"/>
        <v/>
      </c>
      <c r="DO48" s="1112"/>
      <c r="DP48" s="1112"/>
      <c r="DQ48" s="1110"/>
      <c r="DR48" s="1110"/>
      <c r="DS48" s="1110"/>
      <c r="DT48" s="1110"/>
      <c r="DU48" s="1110"/>
      <c r="DV48" s="1110"/>
      <c r="DW48" s="1110"/>
      <c r="DX48" s="1110"/>
      <c r="DY48" s="1110"/>
      <c r="DZ48" s="1110"/>
      <c r="EA48" s="569" t="s">
        <v>194</v>
      </c>
      <c r="EB48" s="569" t="s">
        <v>194</v>
      </c>
      <c r="EC48" s="570" t="s">
        <v>194</v>
      </c>
      <c r="ED48" s="569"/>
      <c r="EE48" s="569"/>
      <c r="EF48" s="569"/>
      <c r="EG48" s="571"/>
      <c r="EH48" s="571"/>
      <c r="EI48" s="1114"/>
      <c r="EJ48" s="1114"/>
      <c r="EK48" s="1114"/>
      <c r="EL48" s="1114"/>
      <c r="EM48" s="1114"/>
      <c r="EN48" s="1114"/>
      <c r="EO48" s="1114"/>
      <c r="EP48" s="1114"/>
      <c r="EQ48" s="1114"/>
      <c r="ER48" s="1114"/>
      <c r="ES48" s="1114"/>
      <c r="ET48" s="1114"/>
      <c r="EU48" s="1114"/>
      <c r="EV48" s="1114"/>
      <c r="EW48" s="1114"/>
      <c r="EX48" s="60"/>
      <c r="EY48" s="1115" t="s">
        <v>194</v>
      </c>
      <c r="EZ48" s="1115" t="s">
        <v>194</v>
      </c>
    </row>
    <row r="49" spans="1:156" x14ac:dyDescent="0.25">
      <c r="A49" s="18" t="s">
        <v>194</v>
      </c>
      <c r="B49" s="1081"/>
      <c r="C49" s="1081" t="s">
        <v>194</v>
      </c>
      <c r="D49" s="1081" t="s">
        <v>1040</v>
      </c>
      <c r="E49" s="18"/>
      <c r="F49" s="18"/>
      <c r="G49" s="18"/>
      <c r="H49" s="18"/>
      <c r="I49" s="18"/>
      <c r="J49" s="1082">
        <f t="shared" si="23"/>
        <v>0</v>
      </c>
      <c r="K49" s="18"/>
      <c r="L49" s="18"/>
      <c r="M49" s="18"/>
      <c r="N49" s="18"/>
      <c r="O49" s="1082">
        <f t="shared" si="24"/>
        <v>0</v>
      </c>
      <c r="P49" s="18"/>
      <c r="Q49" s="18"/>
      <c r="R49" s="18"/>
      <c r="S49" s="18"/>
      <c r="T49" s="1082">
        <f t="shared" si="25"/>
        <v>0</v>
      </c>
      <c r="U49" s="18"/>
      <c r="V49" s="18"/>
      <c r="W49" s="18"/>
      <c r="X49" s="18"/>
      <c r="Y49" s="1082"/>
      <c r="Z49" s="1083" t="str">
        <f t="shared" si="26"/>
        <v/>
      </c>
      <c r="AA49" s="1084" t="s">
        <v>194</v>
      </c>
      <c r="AB49" s="1084" t="s">
        <v>194</v>
      </c>
      <c r="AC49" s="1084" t="s">
        <v>194</v>
      </c>
      <c r="AD49" s="1085"/>
      <c r="AE49" s="1086"/>
      <c r="AF49" s="1086"/>
      <c r="AG49" s="1086"/>
      <c r="AH49" s="1086"/>
      <c r="AI49" s="1087" t="s">
        <v>194</v>
      </c>
      <c r="AJ49" s="1087"/>
      <c r="AK49" s="1087"/>
      <c r="AL49" s="1088" t="s">
        <v>194</v>
      </c>
      <c r="AM49" s="1089"/>
      <c r="AN49" s="1090"/>
      <c r="AO49" s="1091" t="s">
        <v>194</v>
      </c>
      <c r="AP49" s="1092"/>
      <c r="AQ49" s="1093" t="s">
        <v>194</v>
      </c>
      <c r="AR49" s="18"/>
      <c r="AS49" s="18"/>
      <c r="AT49" s="1094" t="s">
        <v>194</v>
      </c>
      <c r="AU49" s="1095"/>
      <c r="AV49" s="1096"/>
      <c r="AW49" s="1095"/>
      <c r="AX49" s="1096"/>
      <c r="AY49" s="1095"/>
      <c r="AZ49" s="1096"/>
      <c r="BA49" s="1095"/>
      <c r="BB49" s="1095"/>
      <c r="BC49" s="1087"/>
      <c r="BD49" s="1097" t="str">
        <f t="shared" si="27"/>
        <v/>
      </c>
      <c r="BE49" s="1098"/>
      <c r="BF49" s="1099" t="str">
        <f t="shared" si="28"/>
        <v/>
      </c>
      <c r="BG49" s="1100"/>
      <c r="BH49" s="1100"/>
      <c r="BI49" s="1100"/>
      <c r="BJ49" s="1100"/>
      <c r="BK49" s="1100"/>
      <c r="BL49" s="1100"/>
      <c r="BM49" s="1101"/>
      <c r="BN49" s="1101"/>
      <c r="BO49" s="1101"/>
      <c r="BP49" s="1100"/>
      <c r="BQ49" s="1097" t="str">
        <f t="shared" si="29"/>
        <v/>
      </c>
      <c r="BR49" s="1100"/>
      <c r="BS49" s="1097" t="str">
        <f t="shared" si="30"/>
        <v/>
      </c>
      <c r="BT49" s="1100"/>
      <c r="BU49" s="1100"/>
      <c r="BV49" s="1100"/>
      <c r="BW49" s="1100"/>
      <c r="BX49" s="1100"/>
      <c r="BY49" s="1100"/>
      <c r="BZ49" s="1102"/>
      <c r="CA49" s="1102" t="s">
        <v>194</v>
      </c>
      <c r="CB49" s="1103"/>
      <c r="CC49" s="1103"/>
      <c r="CD49" s="1103" t="s">
        <v>194</v>
      </c>
      <c r="CE49" s="1103"/>
      <c r="CF49" s="1103"/>
      <c r="CG49" s="1103"/>
      <c r="CH49" s="1097" t="str">
        <f t="shared" si="31"/>
        <v/>
      </c>
      <c r="CI49" s="1103"/>
      <c r="CJ49" s="1103"/>
      <c r="CK49" s="1103"/>
      <c r="CL49" s="1103"/>
      <c r="CM49" s="1104"/>
      <c r="CN49" s="1103"/>
      <c r="CO49" s="1105"/>
      <c r="CP49" s="1106"/>
      <c r="CQ49" s="1106"/>
      <c r="CR49" s="1106"/>
      <c r="CS49" s="1106"/>
      <c r="CT49" s="1106"/>
      <c r="CU49" s="1106"/>
      <c r="CV49" s="1106"/>
      <c r="CW49" s="1106" t="s">
        <v>194</v>
      </c>
      <c r="CX49" s="1106" t="str">
        <f t="shared" si="32"/>
        <v>-</v>
      </c>
      <c r="CY49" s="1107"/>
      <c r="CZ49" s="1108" t="s">
        <v>194</v>
      </c>
      <c r="DA49" s="1109" t="s">
        <v>194</v>
      </c>
      <c r="DB49" s="1109" t="s">
        <v>194</v>
      </c>
      <c r="DC49" s="1110" t="s">
        <v>194</v>
      </c>
      <c r="DD49" s="1110" t="s">
        <v>194</v>
      </c>
      <c r="DE49" s="1109" t="s">
        <v>194</v>
      </c>
      <c r="DF49" s="1111" t="s">
        <v>194</v>
      </c>
      <c r="DG49" s="1110" t="s">
        <v>194</v>
      </c>
      <c r="DH49" s="1110" t="s">
        <v>194</v>
      </c>
      <c r="DI49" s="1112"/>
      <c r="DJ49" s="1112"/>
      <c r="DK49" s="1112"/>
      <c r="DL49" s="1112"/>
      <c r="DM49" s="1112"/>
      <c r="DN49" s="1113" t="str">
        <f t="shared" si="33"/>
        <v/>
      </c>
      <c r="DO49" s="1112"/>
      <c r="DP49" s="1112"/>
      <c r="DQ49" s="1110"/>
      <c r="DR49" s="1110"/>
      <c r="DS49" s="1110"/>
      <c r="DT49" s="1110"/>
      <c r="DU49" s="1110"/>
      <c r="DV49" s="1110"/>
      <c r="DW49" s="1110"/>
      <c r="DX49" s="1110"/>
      <c r="DY49" s="1110"/>
      <c r="DZ49" s="1110"/>
      <c r="EA49" s="569" t="s">
        <v>194</v>
      </c>
      <c r="EB49" s="569" t="s">
        <v>194</v>
      </c>
      <c r="EC49" s="570" t="s">
        <v>194</v>
      </c>
      <c r="ED49" s="569"/>
      <c r="EE49" s="569"/>
      <c r="EF49" s="569"/>
      <c r="EG49" s="571"/>
      <c r="EH49" s="571"/>
      <c r="EI49" s="1114"/>
      <c r="EJ49" s="1114"/>
      <c r="EK49" s="1114"/>
      <c r="EL49" s="1114"/>
      <c r="EM49" s="1114"/>
      <c r="EN49" s="1114"/>
      <c r="EO49" s="1114"/>
      <c r="EP49" s="1114"/>
      <c r="EQ49" s="1114"/>
      <c r="ER49" s="1114"/>
      <c r="ES49" s="1114"/>
      <c r="ET49" s="1114"/>
      <c r="EU49" s="1114"/>
      <c r="EV49" s="1114"/>
      <c r="EW49" s="1114"/>
      <c r="EX49" s="60"/>
      <c r="EY49" s="1115" t="s">
        <v>194</v>
      </c>
      <c r="EZ49" s="1115" t="s">
        <v>194</v>
      </c>
    </row>
    <row r="50" spans="1:156" x14ac:dyDescent="0.25">
      <c r="A50" s="18" t="s">
        <v>194</v>
      </c>
      <c r="B50" s="1081"/>
      <c r="C50" s="1081" t="s">
        <v>194</v>
      </c>
      <c r="D50" s="1081" t="s">
        <v>1040</v>
      </c>
      <c r="E50" s="18"/>
      <c r="F50" s="18"/>
      <c r="G50" s="18"/>
      <c r="H50" s="18"/>
      <c r="I50" s="18"/>
      <c r="J50" s="1082">
        <f t="shared" si="23"/>
        <v>0</v>
      </c>
      <c r="K50" s="18"/>
      <c r="L50" s="18"/>
      <c r="M50" s="18"/>
      <c r="N50" s="18"/>
      <c r="O50" s="1082">
        <f t="shared" si="24"/>
        <v>0</v>
      </c>
      <c r="P50" s="18"/>
      <c r="Q50" s="18"/>
      <c r="R50" s="18"/>
      <c r="S50" s="18"/>
      <c r="T50" s="1082">
        <f t="shared" si="25"/>
        <v>0</v>
      </c>
      <c r="U50" s="18"/>
      <c r="V50" s="18"/>
      <c r="W50" s="18"/>
      <c r="X50" s="18"/>
      <c r="Y50" s="1082"/>
      <c r="Z50" s="1083" t="str">
        <f t="shared" si="26"/>
        <v/>
      </c>
      <c r="AA50" s="1084" t="s">
        <v>194</v>
      </c>
      <c r="AB50" s="1084" t="s">
        <v>194</v>
      </c>
      <c r="AC50" s="1084" t="s">
        <v>194</v>
      </c>
      <c r="AD50" s="1085"/>
      <c r="AE50" s="1086"/>
      <c r="AF50" s="1086"/>
      <c r="AG50" s="1086"/>
      <c r="AH50" s="1086"/>
      <c r="AI50" s="1087" t="s">
        <v>194</v>
      </c>
      <c r="AJ50" s="1087"/>
      <c r="AK50" s="1087"/>
      <c r="AL50" s="1088" t="s">
        <v>194</v>
      </c>
      <c r="AM50" s="1089"/>
      <c r="AN50" s="1090"/>
      <c r="AO50" s="1091" t="s">
        <v>194</v>
      </c>
      <c r="AP50" s="1092"/>
      <c r="AQ50" s="1093" t="s">
        <v>194</v>
      </c>
      <c r="AR50" s="18"/>
      <c r="AS50" s="18"/>
      <c r="AT50" s="1094" t="s">
        <v>194</v>
      </c>
      <c r="AU50" s="1095"/>
      <c r="AV50" s="1096"/>
      <c r="AW50" s="1095"/>
      <c r="AX50" s="1096"/>
      <c r="AY50" s="1095"/>
      <c r="AZ50" s="1096"/>
      <c r="BA50" s="1095"/>
      <c r="BB50" s="1095"/>
      <c r="BC50" s="1087"/>
      <c r="BD50" s="1097" t="str">
        <f t="shared" si="27"/>
        <v/>
      </c>
      <c r="BE50" s="1098"/>
      <c r="BF50" s="1099" t="str">
        <f t="shared" si="28"/>
        <v/>
      </c>
      <c r="BG50" s="1100"/>
      <c r="BH50" s="1100"/>
      <c r="BI50" s="1100"/>
      <c r="BJ50" s="1100"/>
      <c r="BK50" s="1100"/>
      <c r="BL50" s="1100"/>
      <c r="BM50" s="1101"/>
      <c r="BN50" s="1101"/>
      <c r="BO50" s="1101"/>
      <c r="BP50" s="1100"/>
      <c r="BQ50" s="1097" t="str">
        <f t="shared" si="29"/>
        <v/>
      </c>
      <c r="BR50" s="1100"/>
      <c r="BS50" s="1097" t="str">
        <f t="shared" si="30"/>
        <v/>
      </c>
      <c r="BT50" s="1100"/>
      <c r="BU50" s="1100"/>
      <c r="BV50" s="1100"/>
      <c r="BW50" s="1100"/>
      <c r="BX50" s="1100"/>
      <c r="BY50" s="1100"/>
      <c r="BZ50" s="1102"/>
      <c r="CA50" s="1102" t="s">
        <v>194</v>
      </c>
      <c r="CB50" s="1103"/>
      <c r="CC50" s="1103"/>
      <c r="CD50" s="1103" t="s">
        <v>194</v>
      </c>
      <c r="CE50" s="1103"/>
      <c r="CF50" s="1103"/>
      <c r="CG50" s="1103"/>
      <c r="CH50" s="1097" t="str">
        <f t="shared" si="31"/>
        <v/>
      </c>
      <c r="CI50" s="1103"/>
      <c r="CJ50" s="1103"/>
      <c r="CK50" s="1103"/>
      <c r="CL50" s="1103"/>
      <c r="CM50" s="1104"/>
      <c r="CN50" s="1103"/>
      <c r="CO50" s="1105"/>
      <c r="CP50" s="1106"/>
      <c r="CQ50" s="1106"/>
      <c r="CR50" s="1106"/>
      <c r="CS50" s="1106"/>
      <c r="CT50" s="1106"/>
      <c r="CU50" s="1106"/>
      <c r="CV50" s="1106"/>
      <c r="CW50" s="1106" t="s">
        <v>194</v>
      </c>
      <c r="CX50" s="1106" t="str">
        <f t="shared" si="32"/>
        <v>-</v>
      </c>
      <c r="CY50" s="1107"/>
      <c r="CZ50" s="1108" t="s">
        <v>194</v>
      </c>
      <c r="DA50" s="1109" t="s">
        <v>194</v>
      </c>
      <c r="DB50" s="1109" t="s">
        <v>194</v>
      </c>
      <c r="DC50" s="1110" t="s">
        <v>194</v>
      </c>
      <c r="DD50" s="1110" t="s">
        <v>194</v>
      </c>
      <c r="DE50" s="1109" t="s">
        <v>194</v>
      </c>
      <c r="DF50" s="1111" t="s">
        <v>194</v>
      </c>
      <c r="DG50" s="1110" t="s">
        <v>194</v>
      </c>
      <c r="DH50" s="1110" t="s">
        <v>194</v>
      </c>
      <c r="DI50" s="1112"/>
      <c r="DJ50" s="1112"/>
      <c r="DK50" s="1112"/>
      <c r="DL50" s="1112"/>
      <c r="DM50" s="1112"/>
      <c r="DN50" s="1113" t="str">
        <f t="shared" si="33"/>
        <v/>
      </c>
      <c r="DO50" s="1112"/>
      <c r="DP50" s="1112"/>
      <c r="DQ50" s="1110"/>
      <c r="DR50" s="1110"/>
      <c r="DS50" s="1110"/>
      <c r="DT50" s="1110"/>
      <c r="DU50" s="1110"/>
      <c r="DV50" s="1110"/>
      <c r="DW50" s="1110"/>
      <c r="DX50" s="1110"/>
      <c r="DY50" s="1110"/>
      <c r="DZ50" s="1110"/>
      <c r="EA50" s="569" t="s">
        <v>194</v>
      </c>
      <c r="EB50" s="569" t="s">
        <v>194</v>
      </c>
      <c r="EC50" s="570" t="s">
        <v>194</v>
      </c>
      <c r="ED50" s="569"/>
      <c r="EE50" s="569"/>
      <c r="EF50" s="569"/>
      <c r="EG50" s="571"/>
      <c r="EH50" s="571"/>
      <c r="EI50" s="1114"/>
      <c r="EJ50" s="1114"/>
      <c r="EK50" s="1114"/>
      <c r="EL50" s="1114"/>
      <c r="EM50" s="1114"/>
      <c r="EN50" s="1114"/>
      <c r="EO50" s="1114"/>
      <c r="EP50" s="1114"/>
      <c r="EQ50" s="1114"/>
      <c r="ER50" s="1114"/>
      <c r="ES50" s="1114"/>
      <c r="ET50" s="1114"/>
      <c r="EU50" s="1114"/>
      <c r="EV50" s="1114"/>
      <c r="EW50" s="1114"/>
      <c r="EX50" s="60"/>
      <c r="EY50" s="1115" t="s">
        <v>194</v>
      </c>
      <c r="EZ50" s="1115" t="s">
        <v>194</v>
      </c>
    </row>
    <row r="51" spans="1:156" x14ac:dyDescent="0.25">
      <c r="A51" s="18" t="s">
        <v>194</v>
      </c>
      <c r="B51" s="1081"/>
      <c r="C51" s="1081" t="s">
        <v>194</v>
      </c>
      <c r="D51" s="1081" t="s">
        <v>1040</v>
      </c>
      <c r="E51" s="18"/>
      <c r="F51" s="18"/>
      <c r="G51" s="18"/>
      <c r="H51" s="18"/>
      <c r="I51" s="18"/>
      <c r="J51" s="1082">
        <f t="shared" si="23"/>
        <v>0</v>
      </c>
      <c r="K51" s="18"/>
      <c r="L51" s="18"/>
      <c r="M51" s="18"/>
      <c r="N51" s="18"/>
      <c r="O51" s="1082">
        <f t="shared" si="24"/>
        <v>0</v>
      </c>
      <c r="P51" s="18"/>
      <c r="Q51" s="18"/>
      <c r="R51" s="18"/>
      <c r="S51" s="18"/>
      <c r="T51" s="1082">
        <f t="shared" si="25"/>
        <v>0</v>
      </c>
      <c r="U51" s="18"/>
      <c r="V51" s="18"/>
      <c r="W51" s="18"/>
      <c r="X51" s="18"/>
      <c r="Y51" s="1082"/>
      <c r="Z51" s="1083" t="str">
        <f t="shared" si="26"/>
        <v/>
      </c>
      <c r="AA51" s="1084" t="s">
        <v>194</v>
      </c>
      <c r="AB51" s="1084" t="s">
        <v>194</v>
      </c>
      <c r="AC51" s="1084" t="s">
        <v>194</v>
      </c>
      <c r="AD51" s="1085"/>
      <c r="AE51" s="1086"/>
      <c r="AF51" s="1086"/>
      <c r="AG51" s="1086"/>
      <c r="AH51" s="1086"/>
      <c r="AI51" s="1087" t="s">
        <v>194</v>
      </c>
      <c r="AJ51" s="1087"/>
      <c r="AK51" s="1087"/>
      <c r="AL51" s="1088" t="s">
        <v>194</v>
      </c>
      <c r="AM51" s="1089"/>
      <c r="AN51" s="1090"/>
      <c r="AO51" s="1091" t="s">
        <v>194</v>
      </c>
      <c r="AP51" s="1092"/>
      <c r="AQ51" s="1093" t="s">
        <v>194</v>
      </c>
      <c r="AR51" s="18"/>
      <c r="AS51" s="18"/>
      <c r="AT51" s="1094" t="s">
        <v>194</v>
      </c>
      <c r="AU51" s="1095"/>
      <c r="AV51" s="1096"/>
      <c r="AW51" s="1095"/>
      <c r="AX51" s="1096"/>
      <c r="AY51" s="1095"/>
      <c r="AZ51" s="1096"/>
      <c r="BA51" s="1095"/>
      <c r="BB51" s="1095"/>
      <c r="BC51" s="1087"/>
      <c r="BD51" s="1097" t="str">
        <f t="shared" si="27"/>
        <v/>
      </c>
      <c r="BE51" s="1098"/>
      <c r="BF51" s="1099" t="str">
        <f t="shared" si="28"/>
        <v/>
      </c>
      <c r="BG51" s="1100"/>
      <c r="BH51" s="1100"/>
      <c r="BI51" s="1100"/>
      <c r="BJ51" s="1100"/>
      <c r="BK51" s="1100"/>
      <c r="BL51" s="1100"/>
      <c r="BM51" s="1101"/>
      <c r="BN51" s="1101"/>
      <c r="BO51" s="1101"/>
      <c r="BP51" s="1100"/>
      <c r="BQ51" s="1097" t="str">
        <f t="shared" si="29"/>
        <v/>
      </c>
      <c r="BR51" s="1100"/>
      <c r="BS51" s="1097" t="str">
        <f t="shared" si="30"/>
        <v/>
      </c>
      <c r="BT51" s="1100"/>
      <c r="BU51" s="1100"/>
      <c r="BV51" s="1100"/>
      <c r="BW51" s="1100"/>
      <c r="BX51" s="1100"/>
      <c r="BY51" s="1100"/>
      <c r="BZ51" s="1102"/>
      <c r="CA51" s="1102" t="s">
        <v>194</v>
      </c>
      <c r="CB51" s="1103"/>
      <c r="CC51" s="1103"/>
      <c r="CD51" s="1103" t="s">
        <v>194</v>
      </c>
      <c r="CE51" s="1103"/>
      <c r="CF51" s="1103"/>
      <c r="CG51" s="1103"/>
      <c r="CH51" s="1097" t="str">
        <f t="shared" si="31"/>
        <v/>
      </c>
      <c r="CI51" s="1103"/>
      <c r="CJ51" s="1103"/>
      <c r="CK51" s="1103"/>
      <c r="CL51" s="1103"/>
      <c r="CM51" s="1104"/>
      <c r="CN51" s="1103"/>
      <c r="CO51" s="1105"/>
      <c r="CP51" s="1106"/>
      <c r="CQ51" s="1106"/>
      <c r="CR51" s="1106"/>
      <c r="CS51" s="1106"/>
      <c r="CT51" s="1106"/>
      <c r="CU51" s="1106"/>
      <c r="CV51" s="1106"/>
      <c r="CW51" s="1106" t="s">
        <v>194</v>
      </c>
      <c r="CX51" s="1106" t="str">
        <f t="shared" si="32"/>
        <v>-</v>
      </c>
      <c r="CY51" s="1107"/>
      <c r="CZ51" s="1108" t="s">
        <v>194</v>
      </c>
      <c r="DA51" s="1109" t="s">
        <v>194</v>
      </c>
      <c r="DB51" s="1109" t="s">
        <v>194</v>
      </c>
      <c r="DC51" s="1110" t="s">
        <v>194</v>
      </c>
      <c r="DD51" s="1110" t="s">
        <v>194</v>
      </c>
      <c r="DE51" s="1109" t="s">
        <v>194</v>
      </c>
      <c r="DF51" s="1111" t="s">
        <v>194</v>
      </c>
      <c r="DG51" s="1110" t="s">
        <v>194</v>
      </c>
      <c r="DH51" s="1110" t="s">
        <v>194</v>
      </c>
      <c r="DI51" s="1112"/>
      <c r="DJ51" s="1112"/>
      <c r="DK51" s="1112"/>
      <c r="DL51" s="1112"/>
      <c r="DM51" s="1112"/>
      <c r="DN51" s="1113" t="str">
        <f t="shared" si="33"/>
        <v/>
      </c>
      <c r="DO51" s="1112"/>
      <c r="DP51" s="1112"/>
      <c r="DQ51" s="1110"/>
      <c r="DR51" s="1110"/>
      <c r="DS51" s="1110"/>
      <c r="DT51" s="1110"/>
      <c r="DU51" s="1110"/>
      <c r="DV51" s="1110"/>
      <c r="DW51" s="1110"/>
      <c r="DX51" s="1110"/>
      <c r="DY51" s="1110"/>
      <c r="DZ51" s="1110"/>
      <c r="EA51" s="569" t="s">
        <v>194</v>
      </c>
      <c r="EB51" s="569" t="s">
        <v>194</v>
      </c>
      <c r="EC51" s="570" t="s">
        <v>194</v>
      </c>
      <c r="ED51" s="569"/>
      <c r="EE51" s="569"/>
      <c r="EF51" s="569"/>
      <c r="EG51" s="571"/>
      <c r="EH51" s="571"/>
      <c r="EI51" s="1114"/>
      <c r="EJ51" s="1114"/>
      <c r="EK51" s="1114"/>
      <c r="EL51" s="1114"/>
      <c r="EM51" s="1114"/>
      <c r="EN51" s="1114"/>
      <c r="EO51" s="1114"/>
      <c r="EP51" s="1114"/>
      <c r="EQ51" s="1114"/>
      <c r="ER51" s="1114"/>
      <c r="ES51" s="1114"/>
      <c r="ET51" s="1114"/>
      <c r="EU51" s="1114"/>
      <c r="EV51" s="1114"/>
      <c r="EW51" s="1114"/>
      <c r="EX51" s="60"/>
      <c r="EY51" s="1115" t="s">
        <v>194</v>
      </c>
      <c r="EZ51" s="1115" t="s">
        <v>194</v>
      </c>
    </row>
    <row r="52" spans="1:156" x14ac:dyDescent="0.25">
      <c r="A52" s="18" t="s">
        <v>194</v>
      </c>
      <c r="B52" s="1081"/>
      <c r="C52" s="1081" t="s">
        <v>194</v>
      </c>
      <c r="D52" s="1081" t="s">
        <v>1040</v>
      </c>
      <c r="E52" s="18"/>
      <c r="F52" s="18"/>
      <c r="G52" s="18"/>
      <c r="H52" s="18"/>
      <c r="I52" s="18"/>
      <c r="J52" s="1082">
        <f t="shared" si="23"/>
        <v>0</v>
      </c>
      <c r="K52" s="18"/>
      <c r="L52" s="18"/>
      <c r="M52" s="18"/>
      <c r="N52" s="18"/>
      <c r="O52" s="1082">
        <f t="shared" si="24"/>
        <v>0</v>
      </c>
      <c r="P52" s="18"/>
      <c r="Q52" s="18"/>
      <c r="R52" s="18"/>
      <c r="S52" s="18"/>
      <c r="T52" s="1082">
        <f t="shared" si="25"/>
        <v>0</v>
      </c>
      <c r="U52" s="18"/>
      <c r="V52" s="18"/>
      <c r="W52" s="18"/>
      <c r="X52" s="18"/>
      <c r="Y52" s="1082"/>
      <c r="Z52" s="1083" t="str">
        <f t="shared" si="26"/>
        <v/>
      </c>
      <c r="AA52" s="1084" t="s">
        <v>194</v>
      </c>
      <c r="AB52" s="1084" t="s">
        <v>194</v>
      </c>
      <c r="AC52" s="1084" t="s">
        <v>194</v>
      </c>
      <c r="AD52" s="1085"/>
      <c r="AE52" s="1086"/>
      <c r="AF52" s="1086"/>
      <c r="AG52" s="1086"/>
      <c r="AH52" s="1086"/>
      <c r="AI52" s="1087" t="s">
        <v>194</v>
      </c>
      <c r="AJ52" s="1087"/>
      <c r="AK52" s="1087"/>
      <c r="AL52" s="1088" t="s">
        <v>194</v>
      </c>
      <c r="AM52" s="1089"/>
      <c r="AN52" s="1090"/>
      <c r="AO52" s="1091" t="s">
        <v>194</v>
      </c>
      <c r="AP52" s="1092"/>
      <c r="AQ52" s="1093" t="s">
        <v>194</v>
      </c>
      <c r="AR52" s="18"/>
      <c r="AS52" s="18"/>
      <c r="AT52" s="1094" t="s">
        <v>194</v>
      </c>
      <c r="AU52" s="1095"/>
      <c r="AV52" s="1096"/>
      <c r="AW52" s="1095"/>
      <c r="AX52" s="1096"/>
      <c r="AY52" s="1095"/>
      <c r="AZ52" s="1096"/>
      <c r="BA52" s="1095"/>
      <c r="BB52" s="1095"/>
      <c r="BC52" s="1087"/>
      <c r="BD52" s="1097" t="str">
        <f t="shared" si="27"/>
        <v/>
      </c>
      <c r="BE52" s="1098"/>
      <c r="BF52" s="1099" t="str">
        <f t="shared" si="28"/>
        <v/>
      </c>
      <c r="BG52" s="1100"/>
      <c r="BH52" s="1100"/>
      <c r="BI52" s="1100"/>
      <c r="BJ52" s="1100"/>
      <c r="BK52" s="1100"/>
      <c r="BL52" s="1100"/>
      <c r="BM52" s="1101"/>
      <c r="BN52" s="1101"/>
      <c r="BO52" s="1101"/>
      <c r="BP52" s="1100"/>
      <c r="BQ52" s="1097" t="str">
        <f t="shared" si="29"/>
        <v/>
      </c>
      <c r="BR52" s="1100"/>
      <c r="BS52" s="1097" t="str">
        <f t="shared" si="30"/>
        <v/>
      </c>
      <c r="BT52" s="1100"/>
      <c r="BU52" s="1100"/>
      <c r="BV52" s="1100"/>
      <c r="BW52" s="1100"/>
      <c r="BX52" s="1100"/>
      <c r="BY52" s="1100"/>
      <c r="BZ52" s="1102"/>
      <c r="CA52" s="1102" t="s">
        <v>194</v>
      </c>
      <c r="CB52" s="1103"/>
      <c r="CC52" s="1103"/>
      <c r="CD52" s="1103" t="s">
        <v>194</v>
      </c>
      <c r="CE52" s="1103"/>
      <c r="CF52" s="1103"/>
      <c r="CG52" s="1103"/>
      <c r="CH52" s="1097" t="str">
        <f t="shared" si="31"/>
        <v/>
      </c>
      <c r="CI52" s="1103"/>
      <c r="CJ52" s="1103"/>
      <c r="CK52" s="1103"/>
      <c r="CL52" s="1103"/>
      <c r="CM52" s="1104"/>
      <c r="CN52" s="1103"/>
      <c r="CO52" s="1105"/>
      <c r="CP52" s="1106"/>
      <c r="CQ52" s="1106"/>
      <c r="CR52" s="1106"/>
      <c r="CS52" s="1106"/>
      <c r="CT52" s="1106"/>
      <c r="CU52" s="1106"/>
      <c r="CV52" s="1106"/>
      <c r="CW52" s="1106" t="s">
        <v>194</v>
      </c>
      <c r="CX52" s="1106" t="str">
        <f t="shared" si="32"/>
        <v>-</v>
      </c>
      <c r="CY52" s="1107"/>
      <c r="CZ52" s="1108" t="s">
        <v>194</v>
      </c>
      <c r="DA52" s="1109" t="s">
        <v>194</v>
      </c>
      <c r="DB52" s="1109" t="s">
        <v>194</v>
      </c>
      <c r="DC52" s="1110" t="s">
        <v>194</v>
      </c>
      <c r="DD52" s="1110" t="s">
        <v>194</v>
      </c>
      <c r="DE52" s="1109" t="s">
        <v>194</v>
      </c>
      <c r="DF52" s="1111" t="s">
        <v>194</v>
      </c>
      <c r="DG52" s="1110" t="s">
        <v>194</v>
      </c>
      <c r="DH52" s="1110" t="s">
        <v>194</v>
      </c>
      <c r="DI52" s="1112"/>
      <c r="DJ52" s="1112"/>
      <c r="DK52" s="1112"/>
      <c r="DL52" s="1112"/>
      <c r="DM52" s="1112"/>
      <c r="DN52" s="1113" t="str">
        <f t="shared" si="33"/>
        <v/>
      </c>
      <c r="DO52" s="1112"/>
      <c r="DP52" s="1112"/>
      <c r="DQ52" s="1110"/>
      <c r="DR52" s="1110"/>
      <c r="DS52" s="1110"/>
      <c r="DT52" s="1110"/>
      <c r="DU52" s="1110"/>
      <c r="DV52" s="1110"/>
      <c r="DW52" s="1110"/>
      <c r="DX52" s="1110"/>
      <c r="DY52" s="1110"/>
      <c r="DZ52" s="1110"/>
      <c r="EA52" s="569" t="s">
        <v>194</v>
      </c>
      <c r="EB52" s="569" t="s">
        <v>194</v>
      </c>
      <c r="EC52" s="570" t="s">
        <v>194</v>
      </c>
      <c r="ED52" s="569"/>
      <c r="EE52" s="569"/>
      <c r="EF52" s="569"/>
      <c r="EG52" s="571"/>
      <c r="EH52" s="571"/>
      <c r="EI52" s="1114"/>
      <c r="EJ52" s="1114"/>
      <c r="EK52" s="1114"/>
      <c r="EL52" s="1114"/>
      <c r="EM52" s="1114"/>
      <c r="EN52" s="1114"/>
      <c r="EO52" s="1114"/>
      <c r="EP52" s="1114"/>
      <c r="EQ52" s="1114"/>
      <c r="ER52" s="1114"/>
      <c r="ES52" s="1114"/>
      <c r="ET52" s="1114"/>
      <c r="EU52" s="1114"/>
      <c r="EV52" s="1114"/>
      <c r="EW52" s="1114"/>
      <c r="EX52" s="60"/>
      <c r="EY52" s="1115" t="s">
        <v>194</v>
      </c>
      <c r="EZ52" s="1115" t="s">
        <v>194</v>
      </c>
    </row>
    <row r="53" spans="1:156" x14ac:dyDescent="0.25">
      <c r="A53" s="18" t="s">
        <v>194</v>
      </c>
      <c r="B53" s="1081"/>
      <c r="C53" s="1081" t="s">
        <v>194</v>
      </c>
      <c r="D53" s="1081" t="s">
        <v>1040</v>
      </c>
      <c r="E53" s="18"/>
      <c r="F53" s="18"/>
      <c r="G53" s="18"/>
      <c r="H53" s="18"/>
      <c r="I53" s="18"/>
      <c r="J53" s="1082">
        <f t="shared" si="23"/>
        <v>0</v>
      </c>
      <c r="K53" s="18"/>
      <c r="L53" s="18"/>
      <c r="M53" s="18"/>
      <c r="N53" s="18"/>
      <c r="O53" s="1082">
        <f t="shared" si="24"/>
        <v>0</v>
      </c>
      <c r="P53" s="18"/>
      <c r="Q53" s="18"/>
      <c r="R53" s="18"/>
      <c r="S53" s="18"/>
      <c r="T53" s="1082">
        <f t="shared" si="25"/>
        <v>0</v>
      </c>
      <c r="U53" s="18"/>
      <c r="V53" s="18"/>
      <c r="W53" s="18"/>
      <c r="X53" s="18"/>
      <c r="Y53" s="1082"/>
      <c r="Z53" s="1083" t="str">
        <f t="shared" si="26"/>
        <v/>
      </c>
      <c r="AA53" s="1084" t="s">
        <v>194</v>
      </c>
      <c r="AB53" s="1084" t="s">
        <v>194</v>
      </c>
      <c r="AC53" s="1084" t="s">
        <v>194</v>
      </c>
      <c r="AD53" s="1085"/>
      <c r="AE53" s="1086"/>
      <c r="AF53" s="1086"/>
      <c r="AG53" s="1086"/>
      <c r="AH53" s="1086"/>
      <c r="AI53" s="1087" t="s">
        <v>194</v>
      </c>
      <c r="AJ53" s="1087"/>
      <c r="AK53" s="1087"/>
      <c r="AL53" s="1088" t="s">
        <v>194</v>
      </c>
      <c r="AM53" s="1089"/>
      <c r="AN53" s="1090"/>
      <c r="AO53" s="1091" t="s">
        <v>194</v>
      </c>
      <c r="AP53" s="1092"/>
      <c r="AQ53" s="1093" t="s">
        <v>194</v>
      </c>
      <c r="AR53" s="18"/>
      <c r="AS53" s="18"/>
      <c r="AT53" s="1094" t="s">
        <v>194</v>
      </c>
      <c r="AU53" s="1095"/>
      <c r="AV53" s="1096"/>
      <c r="AW53" s="1095"/>
      <c r="AX53" s="1096"/>
      <c r="AY53" s="1095"/>
      <c r="AZ53" s="1096"/>
      <c r="BA53" s="1095"/>
      <c r="BB53" s="1095"/>
      <c r="BC53" s="1087"/>
      <c r="BD53" s="1097" t="str">
        <f t="shared" si="27"/>
        <v/>
      </c>
      <c r="BE53" s="1098"/>
      <c r="BF53" s="1099" t="str">
        <f t="shared" si="28"/>
        <v/>
      </c>
      <c r="BG53" s="1100"/>
      <c r="BH53" s="1100"/>
      <c r="BI53" s="1100"/>
      <c r="BJ53" s="1100"/>
      <c r="BK53" s="1100"/>
      <c r="BL53" s="1100"/>
      <c r="BM53" s="1101"/>
      <c r="BN53" s="1101"/>
      <c r="BO53" s="1101"/>
      <c r="BP53" s="1100"/>
      <c r="BQ53" s="1097" t="str">
        <f t="shared" si="29"/>
        <v/>
      </c>
      <c r="BR53" s="1100"/>
      <c r="BS53" s="1097" t="str">
        <f t="shared" si="30"/>
        <v/>
      </c>
      <c r="BT53" s="1100"/>
      <c r="BU53" s="1100"/>
      <c r="BV53" s="1100"/>
      <c r="BW53" s="1100"/>
      <c r="BX53" s="1100"/>
      <c r="BY53" s="1100"/>
      <c r="BZ53" s="1102"/>
      <c r="CA53" s="1102" t="s">
        <v>194</v>
      </c>
      <c r="CB53" s="1103"/>
      <c r="CC53" s="1103"/>
      <c r="CD53" s="1103" t="s">
        <v>194</v>
      </c>
      <c r="CE53" s="1103"/>
      <c r="CF53" s="1103"/>
      <c r="CG53" s="1103"/>
      <c r="CH53" s="1097" t="str">
        <f t="shared" si="31"/>
        <v/>
      </c>
      <c r="CI53" s="1103"/>
      <c r="CJ53" s="1103"/>
      <c r="CK53" s="1103"/>
      <c r="CL53" s="1103"/>
      <c r="CM53" s="1104"/>
      <c r="CN53" s="1103"/>
      <c r="CO53" s="1105"/>
      <c r="CP53" s="1106"/>
      <c r="CQ53" s="1106"/>
      <c r="CR53" s="1106"/>
      <c r="CS53" s="1106"/>
      <c r="CT53" s="1106"/>
      <c r="CU53" s="1106"/>
      <c r="CV53" s="1106"/>
      <c r="CW53" s="1106" t="s">
        <v>194</v>
      </c>
      <c r="CX53" s="1106" t="str">
        <f t="shared" si="32"/>
        <v>-</v>
      </c>
      <c r="CY53" s="1107"/>
      <c r="CZ53" s="1108" t="s">
        <v>194</v>
      </c>
      <c r="DA53" s="1109" t="s">
        <v>194</v>
      </c>
      <c r="DB53" s="1109" t="s">
        <v>194</v>
      </c>
      <c r="DC53" s="1110" t="s">
        <v>194</v>
      </c>
      <c r="DD53" s="1110" t="s">
        <v>194</v>
      </c>
      <c r="DE53" s="1109" t="s">
        <v>194</v>
      </c>
      <c r="DF53" s="1111" t="s">
        <v>194</v>
      </c>
      <c r="DG53" s="1110" t="s">
        <v>194</v>
      </c>
      <c r="DH53" s="1110" t="s">
        <v>194</v>
      </c>
      <c r="DI53" s="1112"/>
      <c r="DJ53" s="1112"/>
      <c r="DK53" s="1112"/>
      <c r="DL53" s="1112"/>
      <c r="DM53" s="1112"/>
      <c r="DN53" s="1113" t="str">
        <f t="shared" si="33"/>
        <v/>
      </c>
      <c r="DO53" s="1112"/>
      <c r="DP53" s="1112"/>
      <c r="DQ53" s="1110"/>
      <c r="DR53" s="1110"/>
      <c r="DS53" s="1110"/>
      <c r="DT53" s="1110"/>
      <c r="DU53" s="1110"/>
      <c r="DV53" s="1110"/>
      <c r="DW53" s="1110"/>
      <c r="DX53" s="1110"/>
      <c r="DY53" s="1110"/>
      <c r="DZ53" s="1110"/>
      <c r="EA53" s="569" t="s">
        <v>194</v>
      </c>
      <c r="EB53" s="569" t="s">
        <v>194</v>
      </c>
      <c r="EC53" s="570" t="s">
        <v>194</v>
      </c>
      <c r="ED53" s="569"/>
      <c r="EE53" s="569"/>
      <c r="EF53" s="569"/>
      <c r="EG53" s="571"/>
      <c r="EH53" s="571"/>
      <c r="EI53" s="1114"/>
      <c r="EJ53" s="1114"/>
      <c r="EK53" s="1114"/>
      <c r="EL53" s="1114"/>
      <c r="EM53" s="1114"/>
      <c r="EN53" s="1114"/>
      <c r="EO53" s="1114"/>
      <c r="EP53" s="1114"/>
      <c r="EQ53" s="1114"/>
      <c r="ER53" s="1114"/>
      <c r="ES53" s="1114"/>
      <c r="ET53" s="1114"/>
      <c r="EU53" s="1114"/>
      <c r="EV53" s="1114"/>
      <c r="EW53" s="1114"/>
      <c r="EX53" s="60"/>
      <c r="EY53" s="1115" t="s">
        <v>194</v>
      </c>
      <c r="EZ53" s="1115" t="s">
        <v>194</v>
      </c>
    </row>
    <row r="54" spans="1:156" x14ac:dyDescent="0.25">
      <c r="A54" s="18" t="s">
        <v>194</v>
      </c>
      <c r="B54" s="1081"/>
      <c r="C54" s="1081" t="s">
        <v>194</v>
      </c>
      <c r="D54" s="1081" t="s">
        <v>1040</v>
      </c>
      <c r="E54" s="18"/>
      <c r="F54" s="18"/>
      <c r="G54" s="18"/>
      <c r="H54" s="18"/>
      <c r="I54" s="18"/>
      <c r="J54" s="1082">
        <f t="shared" si="23"/>
        <v>0</v>
      </c>
      <c r="K54" s="18"/>
      <c r="L54" s="18"/>
      <c r="M54" s="18"/>
      <c r="N54" s="18"/>
      <c r="O54" s="1082">
        <f t="shared" si="24"/>
        <v>0</v>
      </c>
      <c r="P54" s="18"/>
      <c r="Q54" s="18"/>
      <c r="R54" s="18"/>
      <c r="S54" s="18"/>
      <c r="T54" s="1082">
        <f t="shared" si="25"/>
        <v>0</v>
      </c>
      <c r="U54" s="18"/>
      <c r="V54" s="18"/>
      <c r="W54" s="18"/>
      <c r="X54" s="18"/>
      <c r="Y54" s="1082"/>
      <c r="Z54" s="1083" t="str">
        <f t="shared" si="26"/>
        <v/>
      </c>
      <c r="AA54" s="1084" t="s">
        <v>194</v>
      </c>
      <c r="AB54" s="1084" t="s">
        <v>194</v>
      </c>
      <c r="AC54" s="1084" t="s">
        <v>194</v>
      </c>
      <c r="AD54" s="1085"/>
      <c r="AE54" s="1086"/>
      <c r="AF54" s="1086"/>
      <c r="AG54" s="1086"/>
      <c r="AH54" s="1086"/>
      <c r="AI54" s="1087" t="s">
        <v>194</v>
      </c>
      <c r="AJ54" s="1087"/>
      <c r="AK54" s="1087"/>
      <c r="AL54" s="1088" t="s">
        <v>194</v>
      </c>
      <c r="AM54" s="1089"/>
      <c r="AN54" s="1090"/>
      <c r="AO54" s="1091" t="s">
        <v>194</v>
      </c>
      <c r="AP54" s="1092"/>
      <c r="AQ54" s="1093" t="s">
        <v>194</v>
      </c>
      <c r="AR54" s="18"/>
      <c r="AS54" s="18"/>
      <c r="AT54" s="1094" t="s">
        <v>194</v>
      </c>
      <c r="AU54" s="1095"/>
      <c r="AV54" s="1096"/>
      <c r="AW54" s="1095"/>
      <c r="AX54" s="1096"/>
      <c r="AY54" s="1095"/>
      <c r="AZ54" s="1096"/>
      <c r="BA54" s="1095"/>
      <c r="BB54" s="1095"/>
      <c r="BC54" s="1087"/>
      <c r="BD54" s="1097" t="str">
        <f t="shared" si="27"/>
        <v/>
      </c>
      <c r="BE54" s="1098"/>
      <c r="BF54" s="1099" t="str">
        <f t="shared" si="28"/>
        <v/>
      </c>
      <c r="BG54" s="1100"/>
      <c r="BH54" s="1100"/>
      <c r="BI54" s="1100"/>
      <c r="BJ54" s="1100"/>
      <c r="BK54" s="1100"/>
      <c r="BL54" s="1100"/>
      <c r="BM54" s="1101"/>
      <c r="BN54" s="1101"/>
      <c r="BO54" s="1101"/>
      <c r="BP54" s="1100"/>
      <c r="BQ54" s="1097" t="str">
        <f t="shared" si="29"/>
        <v/>
      </c>
      <c r="BR54" s="1100"/>
      <c r="BS54" s="1097" t="str">
        <f t="shared" si="30"/>
        <v/>
      </c>
      <c r="BT54" s="1100"/>
      <c r="BU54" s="1100"/>
      <c r="BV54" s="1100"/>
      <c r="BW54" s="1100"/>
      <c r="BX54" s="1100"/>
      <c r="BY54" s="1100"/>
      <c r="BZ54" s="1102"/>
      <c r="CA54" s="1102" t="s">
        <v>194</v>
      </c>
      <c r="CB54" s="1103"/>
      <c r="CC54" s="1103"/>
      <c r="CD54" s="1103" t="s">
        <v>194</v>
      </c>
      <c r="CE54" s="1103"/>
      <c r="CF54" s="1103"/>
      <c r="CG54" s="1103"/>
      <c r="CH54" s="1097" t="str">
        <f t="shared" si="31"/>
        <v/>
      </c>
      <c r="CI54" s="1103"/>
      <c r="CJ54" s="1103"/>
      <c r="CK54" s="1103"/>
      <c r="CL54" s="1103"/>
      <c r="CM54" s="1104"/>
      <c r="CN54" s="1103"/>
      <c r="CO54" s="1105"/>
      <c r="CP54" s="1106"/>
      <c r="CQ54" s="1106"/>
      <c r="CR54" s="1106"/>
      <c r="CS54" s="1106"/>
      <c r="CT54" s="1106"/>
      <c r="CU54" s="1106"/>
      <c r="CV54" s="1106"/>
      <c r="CW54" s="1106" t="s">
        <v>194</v>
      </c>
      <c r="CX54" s="1106" t="str">
        <f t="shared" si="32"/>
        <v>-</v>
      </c>
      <c r="CY54" s="1107"/>
      <c r="CZ54" s="1108" t="s">
        <v>194</v>
      </c>
      <c r="DA54" s="1109" t="s">
        <v>194</v>
      </c>
      <c r="DB54" s="1109" t="s">
        <v>194</v>
      </c>
      <c r="DC54" s="1110" t="s">
        <v>194</v>
      </c>
      <c r="DD54" s="1110" t="s">
        <v>194</v>
      </c>
      <c r="DE54" s="1109" t="s">
        <v>194</v>
      </c>
      <c r="DF54" s="1111" t="s">
        <v>194</v>
      </c>
      <c r="DG54" s="1110" t="s">
        <v>194</v>
      </c>
      <c r="DH54" s="1110" t="s">
        <v>194</v>
      </c>
      <c r="DI54" s="1112"/>
      <c r="DJ54" s="1112"/>
      <c r="DK54" s="1112"/>
      <c r="DL54" s="1112"/>
      <c r="DM54" s="1112"/>
      <c r="DN54" s="1113" t="str">
        <f t="shared" si="33"/>
        <v/>
      </c>
      <c r="DO54" s="1112"/>
      <c r="DP54" s="1112"/>
      <c r="DQ54" s="1110"/>
      <c r="DR54" s="1110"/>
      <c r="DS54" s="1110"/>
      <c r="DT54" s="1110"/>
      <c r="DU54" s="1110"/>
      <c r="DV54" s="1110"/>
      <c r="DW54" s="1110"/>
      <c r="DX54" s="1110"/>
      <c r="DY54" s="1110"/>
      <c r="DZ54" s="1110"/>
      <c r="EA54" s="569" t="s">
        <v>194</v>
      </c>
      <c r="EB54" s="569" t="s">
        <v>194</v>
      </c>
      <c r="EC54" s="570" t="s">
        <v>194</v>
      </c>
      <c r="ED54" s="569"/>
      <c r="EE54" s="569"/>
      <c r="EF54" s="569"/>
      <c r="EG54" s="571"/>
      <c r="EH54" s="571"/>
      <c r="EI54" s="1114"/>
      <c r="EJ54" s="1114"/>
      <c r="EK54" s="1114"/>
      <c r="EL54" s="1114"/>
      <c r="EM54" s="1114"/>
      <c r="EN54" s="1114"/>
      <c r="EO54" s="1114"/>
      <c r="EP54" s="1114"/>
      <c r="EQ54" s="1114"/>
      <c r="ER54" s="1114"/>
      <c r="ES54" s="1114"/>
      <c r="ET54" s="1114"/>
      <c r="EU54" s="1114"/>
      <c r="EV54" s="1114"/>
      <c r="EW54" s="1114"/>
      <c r="EX54" s="60"/>
      <c r="EY54" s="1115" t="s">
        <v>194</v>
      </c>
      <c r="EZ54" s="1115" t="s">
        <v>194</v>
      </c>
    </row>
    <row r="55" spans="1:156" x14ac:dyDescent="0.25">
      <c r="A55" s="18" t="s">
        <v>194</v>
      </c>
      <c r="B55" s="1081"/>
      <c r="C55" s="1081" t="s">
        <v>194</v>
      </c>
      <c r="D55" s="1081" t="s">
        <v>1040</v>
      </c>
      <c r="E55" s="18"/>
      <c r="F55" s="18"/>
      <c r="G55" s="18"/>
      <c r="H55" s="18"/>
      <c r="I55" s="18"/>
      <c r="J55" s="1082">
        <f t="shared" si="23"/>
        <v>0</v>
      </c>
      <c r="K55" s="18"/>
      <c r="L55" s="18"/>
      <c r="M55" s="18"/>
      <c r="N55" s="18"/>
      <c r="O55" s="1082">
        <f t="shared" si="24"/>
        <v>0</v>
      </c>
      <c r="P55" s="18"/>
      <c r="Q55" s="18"/>
      <c r="R55" s="18"/>
      <c r="S55" s="18"/>
      <c r="T55" s="1082">
        <f t="shared" si="25"/>
        <v>0</v>
      </c>
      <c r="U55" s="18"/>
      <c r="V55" s="18"/>
      <c r="W55" s="18"/>
      <c r="X55" s="18"/>
      <c r="Y55" s="1082"/>
      <c r="Z55" s="1083" t="str">
        <f t="shared" si="26"/>
        <v/>
      </c>
      <c r="AA55" s="1084" t="s">
        <v>194</v>
      </c>
      <c r="AB55" s="1084" t="s">
        <v>194</v>
      </c>
      <c r="AC55" s="1084" t="s">
        <v>194</v>
      </c>
      <c r="AD55" s="1085"/>
      <c r="AE55" s="1086"/>
      <c r="AF55" s="1086"/>
      <c r="AG55" s="1086"/>
      <c r="AH55" s="1086"/>
      <c r="AI55" s="1087" t="s">
        <v>194</v>
      </c>
      <c r="AJ55" s="1087"/>
      <c r="AK55" s="1087"/>
      <c r="AL55" s="1088" t="s">
        <v>194</v>
      </c>
      <c r="AM55" s="1089"/>
      <c r="AN55" s="1090"/>
      <c r="AO55" s="1091" t="s">
        <v>194</v>
      </c>
      <c r="AP55" s="1092"/>
      <c r="AQ55" s="1093" t="s">
        <v>194</v>
      </c>
      <c r="AR55" s="18"/>
      <c r="AS55" s="18"/>
      <c r="AT55" s="1094" t="s">
        <v>194</v>
      </c>
      <c r="AU55" s="1095"/>
      <c r="AV55" s="1096"/>
      <c r="AW55" s="1095"/>
      <c r="AX55" s="1096"/>
      <c r="AY55" s="1095"/>
      <c r="AZ55" s="1096"/>
      <c r="BA55" s="1095"/>
      <c r="BB55" s="1095"/>
      <c r="BC55" s="1087"/>
      <c r="BD55" s="1097" t="str">
        <f t="shared" si="27"/>
        <v/>
      </c>
      <c r="BE55" s="1098"/>
      <c r="BF55" s="1099" t="str">
        <f t="shared" si="28"/>
        <v/>
      </c>
      <c r="BG55" s="1100"/>
      <c r="BH55" s="1100"/>
      <c r="BI55" s="1100"/>
      <c r="BJ55" s="1100"/>
      <c r="BK55" s="1100"/>
      <c r="BL55" s="1100"/>
      <c r="BM55" s="1101"/>
      <c r="BN55" s="1101"/>
      <c r="BO55" s="1101"/>
      <c r="BP55" s="1100"/>
      <c r="BQ55" s="1097" t="str">
        <f t="shared" si="29"/>
        <v/>
      </c>
      <c r="BR55" s="1100"/>
      <c r="BS55" s="1097" t="str">
        <f t="shared" si="30"/>
        <v/>
      </c>
      <c r="BT55" s="1100"/>
      <c r="BU55" s="1100"/>
      <c r="BV55" s="1100"/>
      <c r="BW55" s="1100"/>
      <c r="BX55" s="1100"/>
      <c r="BY55" s="1100"/>
      <c r="BZ55" s="1102"/>
      <c r="CA55" s="1102" t="s">
        <v>194</v>
      </c>
      <c r="CB55" s="1103"/>
      <c r="CC55" s="1103"/>
      <c r="CD55" s="1103" t="s">
        <v>194</v>
      </c>
      <c r="CE55" s="1103"/>
      <c r="CF55" s="1103"/>
      <c r="CG55" s="1103"/>
      <c r="CH55" s="1097" t="str">
        <f t="shared" si="31"/>
        <v/>
      </c>
      <c r="CI55" s="1103"/>
      <c r="CJ55" s="1103"/>
      <c r="CK55" s="1103"/>
      <c r="CL55" s="1103"/>
      <c r="CM55" s="1104"/>
      <c r="CN55" s="1103"/>
      <c r="CO55" s="1105"/>
      <c r="CP55" s="1106"/>
      <c r="CQ55" s="1106"/>
      <c r="CR55" s="1106"/>
      <c r="CS55" s="1106"/>
      <c r="CT55" s="1106"/>
      <c r="CU55" s="1106"/>
      <c r="CV55" s="1106"/>
      <c r="CW55" s="1106" t="s">
        <v>194</v>
      </c>
      <c r="CX55" s="1106" t="str">
        <f t="shared" si="32"/>
        <v>-</v>
      </c>
      <c r="CY55" s="1107"/>
      <c r="CZ55" s="1108" t="s">
        <v>194</v>
      </c>
      <c r="DA55" s="1109" t="s">
        <v>194</v>
      </c>
      <c r="DB55" s="1109" t="s">
        <v>194</v>
      </c>
      <c r="DC55" s="1110" t="s">
        <v>194</v>
      </c>
      <c r="DD55" s="1110" t="s">
        <v>194</v>
      </c>
      <c r="DE55" s="1109" t="s">
        <v>194</v>
      </c>
      <c r="DF55" s="1111" t="s">
        <v>194</v>
      </c>
      <c r="DG55" s="1110" t="s">
        <v>194</v>
      </c>
      <c r="DH55" s="1110" t="s">
        <v>194</v>
      </c>
      <c r="DI55" s="1112"/>
      <c r="DJ55" s="1112"/>
      <c r="DK55" s="1112"/>
      <c r="DL55" s="1112"/>
      <c r="DM55" s="1112"/>
      <c r="DN55" s="1113" t="str">
        <f t="shared" si="33"/>
        <v/>
      </c>
      <c r="DO55" s="1112"/>
      <c r="DP55" s="1112"/>
      <c r="DQ55" s="1110"/>
      <c r="DR55" s="1110"/>
      <c r="DS55" s="1110"/>
      <c r="DT55" s="1110"/>
      <c r="DU55" s="1110"/>
      <c r="DV55" s="1110"/>
      <c r="DW55" s="1110"/>
      <c r="DX55" s="1110"/>
      <c r="DY55" s="1110"/>
      <c r="DZ55" s="1110"/>
      <c r="EA55" s="569" t="s">
        <v>194</v>
      </c>
      <c r="EB55" s="569" t="s">
        <v>194</v>
      </c>
      <c r="EC55" s="570" t="s">
        <v>194</v>
      </c>
      <c r="ED55" s="569"/>
      <c r="EE55" s="569"/>
      <c r="EF55" s="569"/>
      <c r="EG55" s="571"/>
      <c r="EH55" s="571"/>
      <c r="EI55" s="1114"/>
      <c r="EJ55" s="1114"/>
      <c r="EK55" s="1114"/>
      <c r="EL55" s="1114"/>
      <c r="EM55" s="1114"/>
      <c r="EN55" s="1114"/>
      <c r="EO55" s="1114"/>
      <c r="EP55" s="1114"/>
      <c r="EQ55" s="1114"/>
      <c r="ER55" s="1114"/>
      <c r="ES55" s="1114"/>
      <c r="ET55" s="1114"/>
      <c r="EU55" s="1114"/>
      <c r="EV55" s="1114"/>
      <c r="EW55" s="1114"/>
      <c r="EX55" s="60"/>
      <c r="EY55" s="1115" t="s">
        <v>194</v>
      </c>
      <c r="EZ55" s="1115" t="s">
        <v>194</v>
      </c>
    </row>
    <row r="56" spans="1:156" x14ac:dyDescent="0.25">
      <c r="A56" s="18" t="s">
        <v>194</v>
      </c>
      <c r="B56" s="1081"/>
      <c r="C56" s="1081" t="s">
        <v>194</v>
      </c>
      <c r="D56" s="1081" t="s">
        <v>1040</v>
      </c>
      <c r="E56" s="18"/>
      <c r="F56" s="18"/>
      <c r="G56" s="18"/>
      <c r="H56" s="18"/>
      <c r="I56" s="18"/>
      <c r="J56" s="1082">
        <f t="shared" si="23"/>
        <v>0</v>
      </c>
      <c r="K56" s="18"/>
      <c r="L56" s="18"/>
      <c r="M56" s="18"/>
      <c r="N56" s="18"/>
      <c r="O56" s="1082">
        <f t="shared" si="24"/>
        <v>0</v>
      </c>
      <c r="P56" s="18"/>
      <c r="Q56" s="18"/>
      <c r="R56" s="18"/>
      <c r="S56" s="18"/>
      <c r="T56" s="1082">
        <f t="shared" si="25"/>
        <v>0</v>
      </c>
      <c r="U56" s="18"/>
      <c r="V56" s="18"/>
      <c r="W56" s="18"/>
      <c r="X56" s="18"/>
      <c r="Y56" s="1082"/>
      <c r="Z56" s="1083" t="str">
        <f t="shared" si="26"/>
        <v/>
      </c>
      <c r="AA56" s="1084" t="s">
        <v>194</v>
      </c>
      <c r="AB56" s="1084" t="s">
        <v>194</v>
      </c>
      <c r="AC56" s="1084" t="s">
        <v>194</v>
      </c>
      <c r="AD56" s="1085"/>
      <c r="AE56" s="1086"/>
      <c r="AF56" s="1086"/>
      <c r="AG56" s="1086"/>
      <c r="AH56" s="1086"/>
      <c r="AI56" s="1087" t="s">
        <v>194</v>
      </c>
      <c r="AJ56" s="1087"/>
      <c r="AK56" s="1087"/>
      <c r="AL56" s="1088" t="s">
        <v>194</v>
      </c>
      <c r="AM56" s="1089"/>
      <c r="AN56" s="1090"/>
      <c r="AO56" s="1091" t="s">
        <v>194</v>
      </c>
      <c r="AP56" s="1092"/>
      <c r="AQ56" s="1093" t="s">
        <v>194</v>
      </c>
      <c r="AR56" s="18"/>
      <c r="AS56" s="18"/>
      <c r="AT56" s="1094" t="s">
        <v>194</v>
      </c>
      <c r="AU56" s="1095"/>
      <c r="AV56" s="1096"/>
      <c r="AW56" s="1095"/>
      <c r="AX56" s="1096"/>
      <c r="AY56" s="1095"/>
      <c r="AZ56" s="1096"/>
      <c r="BA56" s="1095"/>
      <c r="BB56" s="1095"/>
      <c r="BC56" s="1087"/>
      <c r="BD56" s="1097" t="str">
        <f t="shared" si="27"/>
        <v/>
      </c>
      <c r="BE56" s="1098"/>
      <c r="BF56" s="1099" t="str">
        <f t="shared" si="28"/>
        <v/>
      </c>
      <c r="BG56" s="1100"/>
      <c r="BH56" s="1100"/>
      <c r="BI56" s="1100"/>
      <c r="BJ56" s="1100"/>
      <c r="BK56" s="1100"/>
      <c r="BL56" s="1100"/>
      <c r="BM56" s="1101"/>
      <c r="BN56" s="1101"/>
      <c r="BO56" s="1101"/>
      <c r="BP56" s="1100"/>
      <c r="BQ56" s="1097" t="str">
        <f t="shared" si="29"/>
        <v/>
      </c>
      <c r="BR56" s="1100"/>
      <c r="BS56" s="1097" t="str">
        <f t="shared" si="30"/>
        <v/>
      </c>
      <c r="BT56" s="1100"/>
      <c r="BU56" s="1100"/>
      <c r="BV56" s="1100"/>
      <c r="BW56" s="1100"/>
      <c r="BX56" s="1100"/>
      <c r="BY56" s="1100"/>
      <c r="BZ56" s="1102"/>
      <c r="CA56" s="1102" t="s">
        <v>194</v>
      </c>
      <c r="CB56" s="1103"/>
      <c r="CC56" s="1103"/>
      <c r="CD56" s="1103" t="s">
        <v>194</v>
      </c>
      <c r="CE56" s="1103"/>
      <c r="CF56" s="1103"/>
      <c r="CG56" s="1103"/>
      <c r="CH56" s="1097" t="str">
        <f t="shared" si="31"/>
        <v/>
      </c>
      <c r="CI56" s="1103"/>
      <c r="CJ56" s="1103"/>
      <c r="CK56" s="1103"/>
      <c r="CL56" s="1103"/>
      <c r="CM56" s="1104"/>
      <c r="CN56" s="1103"/>
      <c r="CO56" s="1105"/>
      <c r="CP56" s="1106"/>
      <c r="CQ56" s="1106"/>
      <c r="CR56" s="1106"/>
      <c r="CS56" s="1106"/>
      <c r="CT56" s="1106"/>
      <c r="CU56" s="1106"/>
      <c r="CV56" s="1106"/>
      <c r="CW56" s="1106" t="s">
        <v>194</v>
      </c>
      <c r="CX56" s="1106" t="str">
        <f t="shared" si="32"/>
        <v>-</v>
      </c>
      <c r="CY56" s="1107"/>
      <c r="CZ56" s="1108" t="s">
        <v>194</v>
      </c>
      <c r="DA56" s="1109" t="s">
        <v>194</v>
      </c>
      <c r="DB56" s="1109" t="s">
        <v>194</v>
      </c>
      <c r="DC56" s="1110" t="s">
        <v>194</v>
      </c>
      <c r="DD56" s="1110" t="s">
        <v>194</v>
      </c>
      <c r="DE56" s="1109" t="s">
        <v>194</v>
      </c>
      <c r="DF56" s="1111" t="s">
        <v>194</v>
      </c>
      <c r="DG56" s="1110" t="s">
        <v>194</v>
      </c>
      <c r="DH56" s="1110" t="s">
        <v>194</v>
      </c>
      <c r="DI56" s="1112"/>
      <c r="DJ56" s="1112"/>
      <c r="DK56" s="1112"/>
      <c r="DL56" s="1112"/>
      <c r="DM56" s="1112"/>
      <c r="DN56" s="1113" t="str">
        <f t="shared" si="33"/>
        <v/>
      </c>
      <c r="DO56" s="1112"/>
      <c r="DP56" s="1112"/>
      <c r="DQ56" s="1110"/>
      <c r="DR56" s="1110"/>
      <c r="DS56" s="1110"/>
      <c r="DT56" s="1110"/>
      <c r="DU56" s="1110"/>
      <c r="DV56" s="1110"/>
      <c r="DW56" s="1110"/>
      <c r="DX56" s="1110"/>
      <c r="DY56" s="1110"/>
      <c r="DZ56" s="1110"/>
      <c r="EA56" s="569" t="s">
        <v>194</v>
      </c>
      <c r="EB56" s="569" t="s">
        <v>194</v>
      </c>
      <c r="EC56" s="570" t="s">
        <v>194</v>
      </c>
      <c r="ED56" s="569"/>
      <c r="EE56" s="569"/>
      <c r="EF56" s="569"/>
      <c r="EG56" s="571"/>
      <c r="EH56" s="571"/>
      <c r="EI56" s="1114"/>
      <c r="EJ56" s="1114"/>
      <c r="EK56" s="1114"/>
      <c r="EL56" s="1114"/>
      <c r="EM56" s="1114"/>
      <c r="EN56" s="1114"/>
      <c r="EO56" s="1114"/>
      <c r="EP56" s="1114"/>
      <c r="EQ56" s="1114"/>
      <c r="ER56" s="1114"/>
      <c r="ES56" s="1114"/>
      <c r="ET56" s="1114"/>
      <c r="EU56" s="1114"/>
      <c r="EV56" s="1114"/>
      <c r="EW56" s="1114"/>
      <c r="EX56" s="60"/>
      <c r="EY56" s="1115" t="s">
        <v>194</v>
      </c>
      <c r="EZ56" s="1115" t="s">
        <v>194</v>
      </c>
    </row>
    <row r="57" spans="1:156" x14ac:dyDescent="0.25">
      <c r="A57" s="18" t="s">
        <v>194</v>
      </c>
      <c r="B57" s="1081"/>
      <c r="C57" s="1081" t="s">
        <v>194</v>
      </c>
      <c r="D57" s="1081" t="s">
        <v>1040</v>
      </c>
      <c r="E57" s="18"/>
      <c r="F57" s="18"/>
      <c r="G57" s="18"/>
      <c r="H57" s="18"/>
      <c r="I57" s="18"/>
      <c r="J57" s="1082">
        <f t="shared" si="23"/>
        <v>0</v>
      </c>
      <c r="K57" s="18"/>
      <c r="L57" s="18"/>
      <c r="M57" s="18"/>
      <c r="N57" s="18"/>
      <c r="O57" s="1082">
        <f t="shared" si="24"/>
        <v>0</v>
      </c>
      <c r="P57" s="18"/>
      <c r="Q57" s="18"/>
      <c r="R57" s="18"/>
      <c r="S57" s="18"/>
      <c r="T57" s="1082">
        <f t="shared" si="25"/>
        <v>0</v>
      </c>
      <c r="U57" s="18"/>
      <c r="V57" s="18"/>
      <c r="W57" s="18"/>
      <c r="X57" s="18"/>
      <c r="Y57" s="1082"/>
      <c r="Z57" s="1083" t="str">
        <f t="shared" si="26"/>
        <v/>
      </c>
      <c r="AA57" s="1084" t="s">
        <v>194</v>
      </c>
      <c r="AB57" s="1084" t="s">
        <v>194</v>
      </c>
      <c r="AC57" s="1084" t="s">
        <v>194</v>
      </c>
      <c r="AD57" s="1085"/>
      <c r="AE57" s="1086"/>
      <c r="AF57" s="1086"/>
      <c r="AG57" s="1086"/>
      <c r="AH57" s="1086"/>
      <c r="AI57" s="1087" t="s">
        <v>194</v>
      </c>
      <c r="AJ57" s="1087"/>
      <c r="AK57" s="1087"/>
      <c r="AL57" s="1088" t="s">
        <v>194</v>
      </c>
      <c r="AM57" s="1089"/>
      <c r="AN57" s="1090"/>
      <c r="AO57" s="1091" t="s">
        <v>194</v>
      </c>
      <c r="AP57" s="1092"/>
      <c r="AQ57" s="1093" t="s">
        <v>194</v>
      </c>
      <c r="AR57" s="18"/>
      <c r="AS57" s="18"/>
      <c r="AT57" s="1094" t="s">
        <v>194</v>
      </c>
      <c r="AU57" s="1095"/>
      <c r="AV57" s="1096"/>
      <c r="AW57" s="1095"/>
      <c r="AX57" s="1096"/>
      <c r="AY57" s="1095"/>
      <c r="AZ57" s="1096"/>
      <c r="BA57" s="1095"/>
      <c r="BB57" s="1095"/>
      <c r="BC57" s="1087"/>
      <c r="BD57" s="1097" t="str">
        <f t="shared" si="27"/>
        <v/>
      </c>
      <c r="BE57" s="1098"/>
      <c r="BF57" s="1099" t="str">
        <f t="shared" si="28"/>
        <v/>
      </c>
      <c r="BG57" s="1100"/>
      <c r="BH57" s="1100"/>
      <c r="BI57" s="1100"/>
      <c r="BJ57" s="1100"/>
      <c r="BK57" s="1100"/>
      <c r="BL57" s="1100"/>
      <c r="BM57" s="1101"/>
      <c r="BN57" s="1101"/>
      <c r="BO57" s="1101"/>
      <c r="BP57" s="1100"/>
      <c r="BQ57" s="1097" t="str">
        <f t="shared" si="29"/>
        <v/>
      </c>
      <c r="BR57" s="1100"/>
      <c r="BS57" s="1097" t="str">
        <f t="shared" si="30"/>
        <v/>
      </c>
      <c r="BT57" s="1100"/>
      <c r="BU57" s="1100"/>
      <c r="BV57" s="1100"/>
      <c r="BW57" s="1100"/>
      <c r="BX57" s="1100"/>
      <c r="BY57" s="1100"/>
      <c r="BZ57" s="1102"/>
      <c r="CA57" s="1102" t="s">
        <v>194</v>
      </c>
      <c r="CB57" s="1103"/>
      <c r="CC57" s="1103"/>
      <c r="CD57" s="1103" t="s">
        <v>194</v>
      </c>
      <c r="CE57" s="1103"/>
      <c r="CF57" s="1103"/>
      <c r="CG57" s="1103"/>
      <c r="CH57" s="1097" t="str">
        <f t="shared" si="31"/>
        <v/>
      </c>
      <c r="CI57" s="1103"/>
      <c r="CJ57" s="1103"/>
      <c r="CK57" s="1103"/>
      <c r="CL57" s="1103"/>
      <c r="CM57" s="1104"/>
      <c r="CN57" s="1103"/>
      <c r="CO57" s="1105"/>
      <c r="CP57" s="1106"/>
      <c r="CQ57" s="1106"/>
      <c r="CR57" s="1106"/>
      <c r="CS57" s="1106"/>
      <c r="CT57" s="1106"/>
      <c r="CU57" s="1106"/>
      <c r="CV57" s="1106"/>
      <c r="CW57" s="1106" t="s">
        <v>194</v>
      </c>
      <c r="CX57" s="1106" t="str">
        <f t="shared" si="32"/>
        <v>-</v>
      </c>
      <c r="CY57" s="1107"/>
      <c r="CZ57" s="1108" t="s">
        <v>194</v>
      </c>
      <c r="DA57" s="1109" t="s">
        <v>194</v>
      </c>
      <c r="DB57" s="1109" t="s">
        <v>194</v>
      </c>
      <c r="DC57" s="1110" t="s">
        <v>194</v>
      </c>
      <c r="DD57" s="1110" t="s">
        <v>194</v>
      </c>
      <c r="DE57" s="1109" t="s">
        <v>194</v>
      </c>
      <c r="DF57" s="1111" t="s">
        <v>194</v>
      </c>
      <c r="DG57" s="1110" t="s">
        <v>194</v>
      </c>
      <c r="DH57" s="1110" t="s">
        <v>194</v>
      </c>
      <c r="DI57" s="1112"/>
      <c r="DJ57" s="1112"/>
      <c r="DK57" s="1112"/>
      <c r="DL57" s="1112"/>
      <c r="DM57" s="1112"/>
      <c r="DN57" s="1113" t="str">
        <f t="shared" si="33"/>
        <v/>
      </c>
      <c r="DO57" s="1112"/>
      <c r="DP57" s="1112"/>
      <c r="DQ57" s="1110"/>
      <c r="DR57" s="1110"/>
      <c r="DS57" s="1110"/>
      <c r="DT57" s="1110"/>
      <c r="DU57" s="1110"/>
      <c r="DV57" s="1110"/>
      <c r="DW57" s="1110"/>
      <c r="DX57" s="1110"/>
      <c r="DY57" s="1110"/>
      <c r="DZ57" s="1110"/>
      <c r="EA57" s="569" t="s">
        <v>194</v>
      </c>
      <c r="EB57" s="569" t="s">
        <v>194</v>
      </c>
      <c r="EC57" s="570" t="s">
        <v>194</v>
      </c>
      <c r="ED57" s="569"/>
      <c r="EE57" s="569"/>
      <c r="EF57" s="569"/>
      <c r="EG57" s="571"/>
      <c r="EH57" s="571"/>
      <c r="EI57" s="1114"/>
      <c r="EJ57" s="1114"/>
      <c r="EK57" s="1114"/>
      <c r="EL57" s="1114"/>
      <c r="EM57" s="1114"/>
      <c r="EN57" s="1114"/>
      <c r="EO57" s="1114"/>
      <c r="EP57" s="1114"/>
      <c r="EQ57" s="1114"/>
      <c r="ER57" s="1114"/>
      <c r="ES57" s="1114"/>
      <c r="ET57" s="1114"/>
      <c r="EU57" s="1114"/>
      <c r="EV57" s="1114"/>
      <c r="EW57" s="1114"/>
      <c r="EX57" s="60"/>
      <c r="EY57" s="1115" t="s">
        <v>194</v>
      </c>
      <c r="EZ57" s="1115" t="s">
        <v>194</v>
      </c>
    </row>
    <row r="58" spans="1:156" x14ac:dyDescent="0.25">
      <c r="A58" s="18" t="s">
        <v>194</v>
      </c>
      <c r="B58" s="1081"/>
      <c r="C58" s="1081" t="s">
        <v>194</v>
      </c>
      <c r="D58" s="1081" t="s">
        <v>1040</v>
      </c>
      <c r="E58" s="18"/>
      <c r="F58" s="18"/>
      <c r="G58" s="18"/>
      <c r="H58" s="18"/>
      <c r="I58" s="18"/>
      <c r="J58" s="1082">
        <f t="shared" si="23"/>
        <v>0</v>
      </c>
      <c r="K58" s="18"/>
      <c r="L58" s="18"/>
      <c r="M58" s="18"/>
      <c r="N58" s="18"/>
      <c r="O58" s="1082">
        <f t="shared" si="24"/>
        <v>0</v>
      </c>
      <c r="P58" s="18"/>
      <c r="Q58" s="18"/>
      <c r="R58" s="18"/>
      <c r="S58" s="18"/>
      <c r="T58" s="1082">
        <f t="shared" si="25"/>
        <v>0</v>
      </c>
      <c r="U58" s="18"/>
      <c r="V58" s="18"/>
      <c r="W58" s="18"/>
      <c r="X58" s="18"/>
      <c r="Y58" s="1082"/>
      <c r="Z58" s="1083" t="str">
        <f t="shared" si="26"/>
        <v/>
      </c>
      <c r="AA58" s="1084" t="s">
        <v>194</v>
      </c>
      <c r="AB58" s="1084" t="s">
        <v>194</v>
      </c>
      <c r="AC58" s="1084" t="s">
        <v>194</v>
      </c>
      <c r="AD58" s="1085"/>
      <c r="AE58" s="1086"/>
      <c r="AF58" s="1086"/>
      <c r="AG58" s="1086"/>
      <c r="AH58" s="1086"/>
      <c r="AI58" s="1087" t="s">
        <v>194</v>
      </c>
      <c r="AJ58" s="1087"/>
      <c r="AK58" s="1087"/>
      <c r="AL58" s="1088" t="s">
        <v>194</v>
      </c>
      <c r="AM58" s="1089"/>
      <c r="AN58" s="1090"/>
      <c r="AO58" s="1091" t="s">
        <v>194</v>
      </c>
      <c r="AP58" s="1092"/>
      <c r="AQ58" s="1093" t="s">
        <v>194</v>
      </c>
      <c r="AR58" s="18"/>
      <c r="AS58" s="18"/>
      <c r="AT58" s="1094" t="s">
        <v>194</v>
      </c>
      <c r="AU58" s="1095"/>
      <c r="AV58" s="1096"/>
      <c r="AW58" s="1095"/>
      <c r="AX58" s="1096"/>
      <c r="AY58" s="1095"/>
      <c r="AZ58" s="1096"/>
      <c r="BA58" s="1095"/>
      <c r="BB58" s="1095"/>
      <c r="BC58" s="1087"/>
      <c r="BD58" s="1097" t="str">
        <f t="shared" si="27"/>
        <v/>
      </c>
      <c r="BE58" s="1098"/>
      <c r="BF58" s="1099" t="str">
        <f t="shared" si="28"/>
        <v/>
      </c>
      <c r="BG58" s="1100"/>
      <c r="BH58" s="1100"/>
      <c r="BI58" s="1100"/>
      <c r="BJ58" s="1100"/>
      <c r="BK58" s="1100"/>
      <c r="BL58" s="1100"/>
      <c r="BM58" s="1101"/>
      <c r="BN58" s="1101"/>
      <c r="BO58" s="1101"/>
      <c r="BP58" s="1100"/>
      <c r="BQ58" s="1097" t="str">
        <f t="shared" si="29"/>
        <v/>
      </c>
      <c r="BR58" s="1100"/>
      <c r="BS58" s="1097" t="str">
        <f t="shared" si="30"/>
        <v/>
      </c>
      <c r="BT58" s="1100"/>
      <c r="BU58" s="1100"/>
      <c r="BV58" s="1100"/>
      <c r="BW58" s="1100"/>
      <c r="BX58" s="1100"/>
      <c r="BY58" s="1100"/>
      <c r="BZ58" s="1102"/>
      <c r="CA58" s="1102" t="s">
        <v>194</v>
      </c>
      <c r="CB58" s="1103"/>
      <c r="CC58" s="1103"/>
      <c r="CD58" s="1103" t="s">
        <v>194</v>
      </c>
      <c r="CE58" s="1103"/>
      <c r="CF58" s="1103"/>
      <c r="CG58" s="1103"/>
      <c r="CH58" s="1097" t="str">
        <f t="shared" si="31"/>
        <v/>
      </c>
      <c r="CI58" s="1103"/>
      <c r="CJ58" s="1103"/>
      <c r="CK58" s="1103"/>
      <c r="CL58" s="1103"/>
      <c r="CM58" s="1104"/>
      <c r="CN58" s="1103"/>
      <c r="CO58" s="1105"/>
      <c r="CP58" s="1106"/>
      <c r="CQ58" s="1106"/>
      <c r="CR58" s="1106"/>
      <c r="CS58" s="1106"/>
      <c r="CT58" s="1106"/>
      <c r="CU58" s="1106"/>
      <c r="CV58" s="1106"/>
      <c r="CW58" s="1106" t="s">
        <v>194</v>
      </c>
      <c r="CX58" s="1106" t="str">
        <f t="shared" si="32"/>
        <v>-</v>
      </c>
      <c r="CY58" s="1107"/>
      <c r="CZ58" s="1108" t="s">
        <v>194</v>
      </c>
      <c r="DA58" s="1109" t="s">
        <v>194</v>
      </c>
      <c r="DB58" s="1109" t="s">
        <v>194</v>
      </c>
      <c r="DC58" s="1110" t="s">
        <v>194</v>
      </c>
      <c r="DD58" s="1110" t="s">
        <v>194</v>
      </c>
      <c r="DE58" s="1109" t="s">
        <v>194</v>
      </c>
      <c r="DF58" s="1111" t="s">
        <v>194</v>
      </c>
      <c r="DG58" s="1110" t="s">
        <v>194</v>
      </c>
      <c r="DH58" s="1110" t="s">
        <v>194</v>
      </c>
      <c r="DI58" s="1112"/>
      <c r="DJ58" s="1112"/>
      <c r="DK58" s="1112"/>
      <c r="DL58" s="1112"/>
      <c r="DM58" s="1112"/>
      <c r="DN58" s="1113" t="str">
        <f t="shared" si="33"/>
        <v/>
      </c>
      <c r="DO58" s="1112"/>
      <c r="DP58" s="1112"/>
      <c r="DQ58" s="1110"/>
      <c r="DR58" s="1110"/>
      <c r="DS58" s="1110"/>
      <c r="DT58" s="1110"/>
      <c r="DU58" s="1110"/>
      <c r="DV58" s="1110"/>
      <c r="DW58" s="1110"/>
      <c r="DX58" s="1110"/>
      <c r="DY58" s="1110"/>
      <c r="DZ58" s="1110"/>
      <c r="EA58" s="569" t="s">
        <v>194</v>
      </c>
      <c r="EB58" s="569" t="s">
        <v>194</v>
      </c>
      <c r="EC58" s="570" t="s">
        <v>194</v>
      </c>
      <c r="ED58" s="569"/>
      <c r="EE58" s="569"/>
      <c r="EF58" s="569"/>
      <c r="EG58" s="571"/>
      <c r="EH58" s="571"/>
      <c r="EI58" s="1114"/>
      <c r="EJ58" s="1114"/>
      <c r="EK58" s="1114"/>
      <c r="EL58" s="1114"/>
      <c r="EM58" s="1114"/>
      <c r="EN58" s="1114"/>
      <c r="EO58" s="1114"/>
      <c r="EP58" s="1114"/>
      <c r="EQ58" s="1114"/>
      <c r="ER58" s="1114"/>
      <c r="ES58" s="1114"/>
      <c r="ET58" s="1114"/>
      <c r="EU58" s="1114"/>
      <c r="EV58" s="1114"/>
      <c r="EW58" s="1114"/>
      <c r="EX58" s="60"/>
      <c r="EY58" s="1115" t="s">
        <v>194</v>
      </c>
      <c r="EZ58" s="1115" t="s">
        <v>194</v>
      </c>
    </row>
    <row r="59" spans="1:156" x14ac:dyDescent="0.25">
      <c r="A59" s="18" t="s">
        <v>194</v>
      </c>
      <c r="B59" s="1081"/>
      <c r="C59" s="1081" t="s">
        <v>194</v>
      </c>
      <c r="D59" s="1081" t="s">
        <v>1040</v>
      </c>
      <c r="E59" s="18"/>
      <c r="F59" s="18"/>
      <c r="G59" s="18"/>
      <c r="H59" s="18"/>
      <c r="I59" s="18"/>
      <c r="J59" s="1082">
        <f t="shared" si="23"/>
        <v>0</v>
      </c>
      <c r="K59" s="18"/>
      <c r="L59" s="18"/>
      <c r="M59" s="18"/>
      <c r="N59" s="18"/>
      <c r="O59" s="1082">
        <f t="shared" si="24"/>
        <v>0</v>
      </c>
      <c r="P59" s="18"/>
      <c r="Q59" s="18"/>
      <c r="R59" s="18"/>
      <c r="S59" s="18"/>
      <c r="T59" s="1082">
        <f t="shared" si="25"/>
        <v>0</v>
      </c>
      <c r="U59" s="18"/>
      <c r="V59" s="18"/>
      <c r="W59" s="18"/>
      <c r="X59" s="18"/>
      <c r="Y59" s="1082"/>
      <c r="Z59" s="1083" t="str">
        <f t="shared" si="26"/>
        <v/>
      </c>
      <c r="AA59" s="1084" t="s">
        <v>194</v>
      </c>
      <c r="AB59" s="1084" t="s">
        <v>194</v>
      </c>
      <c r="AC59" s="1084" t="s">
        <v>194</v>
      </c>
      <c r="AD59" s="1085"/>
      <c r="AE59" s="1086"/>
      <c r="AF59" s="1086"/>
      <c r="AG59" s="1086"/>
      <c r="AH59" s="1086"/>
      <c r="AI59" s="1087" t="s">
        <v>194</v>
      </c>
      <c r="AJ59" s="1087"/>
      <c r="AK59" s="1087"/>
      <c r="AL59" s="1088" t="s">
        <v>194</v>
      </c>
      <c r="AM59" s="1089"/>
      <c r="AN59" s="1090"/>
      <c r="AO59" s="1091" t="s">
        <v>194</v>
      </c>
      <c r="AP59" s="1092"/>
      <c r="AQ59" s="1093" t="s">
        <v>194</v>
      </c>
      <c r="AR59" s="18"/>
      <c r="AS59" s="18"/>
      <c r="AT59" s="1094" t="s">
        <v>194</v>
      </c>
      <c r="AU59" s="1095"/>
      <c r="AV59" s="1096"/>
      <c r="AW59" s="1095"/>
      <c r="AX59" s="1096"/>
      <c r="AY59" s="1095"/>
      <c r="AZ59" s="1096"/>
      <c r="BA59" s="1095"/>
      <c r="BB59" s="1095"/>
      <c r="BC59" s="1087"/>
      <c r="BD59" s="1097" t="str">
        <f t="shared" si="27"/>
        <v/>
      </c>
      <c r="BE59" s="1098"/>
      <c r="BF59" s="1099" t="str">
        <f t="shared" si="28"/>
        <v/>
      </c>
      <c r="BG59" s="1100"/>
      <c r="BH59" s="1100"/>
      <c r="BI59" s="1100"/>
      <c r="BJ59" s="1100"/>
      <c r="BK59" s="1100"/>
      <c r="BL59" s="1100"/>
      <c r="BM59" s="1101"/>
      <c r="BN59" s="1101"/>
      <c r="BO59" s="1101"/>
      <c r="BP59" s="1100"/>
      <c r="BQ59" s="1097" t="str">
        <f t="shared" si="29"/>
        <v/>
      </c>
      <c r="BR59" s="1100"/>
      <c r="BS59" s="1097" t="str">
        <f t="shared" si="30"/>
        <v/>
      </c>
      <c r="BT59" s="1100"/>
      <c r="BU59" s="1100"/>
      <c r="BV59" s="1100"/>
      <c r="BW59" s="1100"/>
      <c r="BX59" s="1100"/>
      <c r="BY59" s="1100"/>
      <c r="BZ59" s="1102"/>
      <c r="CA59" s="1102" t="s">
        <v>194</v>
      </c>
      <c r="CB59" s="1103"/>
      <c r="CC59" s="1103"/>
      <c r="CD59" s="1103" t="s">
        <v>194</v>
      </c>
      <c r="CE59" s="1103"/>
      <c r="CF59" s="1103"/>
      <c r="CG59" s="1103"/>
      <c r="CH59" s="1097" t="str">
        <f t="shared" si="31"/>
        <v/>
      </c>
      <c r="CI59" s="1103"/>
      <c r="CJ59" s="1103"/>
      <c r="CK59" s="1103"/>
      <c r="CL59" s="1103"/>
      <c r="CM59" s="1104"/>
      <c r="CN59" s="1103"/>
      <c r="CO59" s="1105"/>
      <c r="CP59" s="1106"/>
      <c r="CQ59" s="1106"/>
      <c r="CR59" s="1106"/>
      <c r="CS59" s="1106"/>
      <c r="CT59" s="1106"/>
      <c r="CU59" s="1106"/>
      <c r="CV59" s="1106"/>
      <c r="CW59" s="1106" t="s">
        <v>194</v>
      </c>
      <c r="CX59" s="1106" t="str">
        <f t="shared" si="32"/>
        <v>-</v>
      </c>
      <c r="CY59" s="1107"/>
      <c r="CZ59" s="1108" t="s">
        <v>194</v>
      </c>
      <c r="DA59" s="1109" t="s">
        <v>194</v>
      </c>
      <c r="DB59" s="1109" t="s">
        <v>194</v>
      </c>
      <c r="DC59" s="1110" t="s">
        <v>194</v>
      </c>
      <c r="DD59" s="1110" t="s">
        <v>194</v>
      </c>
      <c r="DE59" s="1109" t="s">
        <v>194</v>
      </c>
      <c r="DF59" s="1111" t="s">
        <v>194</v>
      </c>
      <c r="DG59" s="1110" t="s">
        <v>194</v>
      </c>
      <c r="DH59" s="1110" t="s">
        <v>194</v>
      </c>
      <c r="DI59" s="1112"/>
      <c r="DJ59" s="1112"/>
      <c r="DK59" s="1112"/>
      <c r="DL59" s="1112"/>
      <c r="DM59" s="1112"/>
      <c r="DN59" s="1113" t="str">
        <f t="shared" si="33"/>
        <v/>
      </c>
      <c r="DO59" s="1112"/>
      <c r="DP59" s="1112"/>
      <c r="DQ59" s="1110"/>
      <c r="DR59" s="1110"/>
      <c r="DS59" s="1110"/>
      <c r="DT59" s="1110"/>
      <c r="DU59" s="1110"/>
      <c r="DV59" s="1110"/>
      <c r="DW59" s="1110"/>
      <c r="DX59" s="1110"/>
      <c r="DY59" s="1110"/>
      <c r="DZ59" s="1110"/>
      <c r="EA59" s="569" t="s">
        <v>194</v>
      </c>
      <c r="EB59" s="569" t="s">
        <v>194</v>
      </c>
      <c r="EC59" s="570" t="s">
        <v>194</v>
      </c>
      <c r="ED59" s="569"/>
      <c r="EE59" s="569"/>
      <c r="EF59" s="569"/>
      <c r="EG59" s="571"/>
      <c r="EH59" s="571"/>
      <c r="EI59" s="1114"/>
      <c r="EJ59" s="1114"/>
      <c r="EK59" s="1114"/>
      <c r="EL59" s="1114"/>
      <c r="EM59" s="1114"/>
      <c r="EN59" s="1114"/>
      <c r="EO59" s="1114"/>
      <c r="EP59" s="1114"/>
      <c r="EQ59" s="1114"/>
      <c r="ER59" s="1114"/>
      <c r="ES59" s="1114"/>
      <c r="ET59" s="1114"/>
      <c r="EU59" s="1114"/>
      <c r="EV59" s="1114"/>
      <c r="EW59" s="1114"/>
      <c r="EX59" s="60"/>
      <c r="EY59" s="1115" t="s">
        <v>194</v>
      </c>
      <c r="EZ59" s="1115" t="s">
        <v>194</v>
      </c>
    </row>
    <row r="60" spans="1:156" x14ac:dyDescent="0.25">
      <c r="A60" s="18" t="s">
        <v>194</v>
      </c>
      <c r="B60" s="1081"/>
      <c r="C60" s="1081" t="s">
        <v>194</v>
      </c>
      <c r="D60" s="1081" t="s">
        <v>1040</v>
      </c>
      <c r="E60" s="18"/>
      <c r="F60" s="18"/>
      <c r="G60" s="18"/>
      <c r="H60" s="18"/>
      <c r="I60" s="18"/>
      <c r="J60" s="1082">
        <f t="shared" si="23"/>
        <v>0</v>
      </c>
      <c r="K60" s="18"/>
      <c r="L60" s="18"/>
      <c r="M60" s="18"/>
      <c r="N60" s="18"/>
      <c r="O60" s="1082">
        <f t="shared" si="24"/>
        <v>0</v>
      </c>
      <c r="P60" s="18"/>
      <c r="Q60" s="18"/>
      <c r="R60" s="18"/>
      <c r="S60" s="18"/>
      <c r="T60" s="1082">
        <f t="shared" si="25"/>
        <v>0</v>
      </c>
      <c r="U60" s="18"/>
      <c r="V60" s="18"/>
      <c r="W60" s="18"/>
      <c r="X60" s="18"/>
      <c r="Y60" s="1082"/>
      <c r="Z60" s="1083" t="str">
        <f t="shared" si="26"/>
        <v/>
      </c>
      <c r="AA60" s="1084" t="s">
        <v>194</v>
      </c>
      <c r="AB60" s="1084" t="s">
        <v>194</v>
      </c>
      <c r="AC60" s="1084" t="s">
        <v>194</v>
      </c>
      <c r="AD60" s="1085"/>
      <c r="AE60" s="1086"/>
      <c r="AF60" s="1086"/>
      <c r="AG60" s="1086"/>
      <c r="AH60" s="1086"/>
      <c r="AI60" s="1087" t="s">
        <v>194</v>
      </c>
      <c r="AJ60" s="1087"/>
      <c r="AK60" s="1087"/>
      <c r="AL60" s="1088" t="s">
        <v>194</v>
      </c>
      <c r="AM60" s="1089"/>
      <c r="AN60" s="1090"/>
      <c r="AO60" s="1091" t="s">
        <v>194</v>
      </c>
      <c r="AP60" s="1092"/>
      <c r="AQ60" s="1093" t="s">
        <v>194</v>
      </c>
      <c r="AR60" s="18"/>
      <c r="AS60" s="18"/>
      <c r="AT60" s="1094" t="s">
        <v>194</v>
      </c>
      <c r="AU60" s="1095"/>
      <c r="AV60" s="1096"/>
      <c r="AW60" s="1095"/>
      <c r="AX60" s="1096"/>
      <c r="AY60" s="1095"/>
      <c r="AZ60" s="1096"/>
      <c r="BA60" s="1095"/>
      <c r="BB60" s="1095"/>
      <c r="BC60" s="1087"/>
      <c r="BD60" s="1097" t="str">
        <f t="shared" si="27"/>
        <v/>
      </c>
      <c r="BE60" s="1098"/>
      <c r="BF60" s="1099" t="str">
        <f t="shared" si="28"/>
        <v/>
      </c>
      <c r="BG60" s="1100"/>
      <c r="BH60" s="1100"/>
      <c r="BI60" s="1100"/>
      <c r="BJ60" s="1100"/>
      <c r="BK60" s="1100"/>
      <c r="BL60" s="1100"/>
      <c r="BM60" s="1101"/>
      <c r="BN60" s="1101"/>
      <c r="BO60" s="1101"/>
      <c r="BP60" s="1100"/>
      <c r="BQ60" s="1097" t="str">
        <f t="shared" si="29"/>
        <v/>
      </c>
      <c r="BR60" s="1100"/>
      <c r="BS60" s="1097" t="str">
        <f t="shared" si="30"/>
        <v/>
      </c>
      <c r="BT60" s="1100"/>
      <c r="BU60" s="1100"/>
      <c r="BV60" s="1100"/>
      <c r="BW60" s="1100"/>
      <c r="BX60" s="1100"/>
      <c r="BY60" s="1100"/>
      <c r="BZ60" s="1102"/>
      <c r="CA60" s="1102" t="s">
        <v>194</v>
      </c>
      <c r="CB60" s="1103"/>
      <c r="CC60" s="1103"/>
      <c r="CD60" s="1103" t="s">
        <v>194</v>
      </c>
      <c r="CE60" s="1103"/>
      <c r="CF60" s="1103"/>
      <c r="CG60" s="1103"/>
      <c r="CH60" s="1097" t="str">
        <f t="shared" si="31"/>
        <v/>
      </c>
      <c r="CI60" s="1103"/>
      <c r="CJ60" s="1103"/>
      <c r="CK60" s="1103"/>
      <c r="CL60" s="1103"/>
      <c r="CM60" s="1104"/>
      <c r="CN60" s="1103"/>
      <c r="CO60" s="1105"/>
      <c r="CP60" s="1106"/>
      <c r="CQ60" s="1106"/>
      <c r="CR60" s="1106"/>
      <c r="CS60" s="1106"/>
      <c r="CT60" s="1106"/>
      <c r="CU60" s="1106"/>
      <c r="CV60" s="1106"/>
      <c r="CW60" s="1106" t="s">
        <v>194</v>
      </c>
      <c r="CX60" s="1106" t="str">
        <f t="shared" si="32"/>
        <v>-</v>
      </c>
      <c r="CY60" s="1107"/>
      <c r="CZ60" s="1108" t="s">
        <v>194</v>
      </c>
      <c r="DA60" s="1109" t="s">
        <v>194</v>
      </c>
      <c r="DB60" s="1109" t="s">
        <v>194</v>
      </c>
      <c r="DC60" s="1110" t="s">
        <v>194</v>
      </c>
      <c r="DD60" s="1110" t="s">
        <v>194</v>
      </c>
      <c r="DE60" s="1109" t="s">
        <v>194</v>
      </c>
      <c r="DF60" s="1111" t="s">
        <v>194</v>
      </c>
      <c r="DG60" s="1110" t="s">
        <v>194</v>
      </c>
      <c r="DH60" s="1110" t="s">
        <v>194</v>
      </c>
      <c r="DI60" s="1112"/>
      <c r="DJ60" s="1112"/>
      <c r="DK60" s="1112"/>
      <c r="DL60" s="1112"/>
      <c r="DM60" s="1112"/>
      <c r="DN60" s="1113" t="str">
        <f t="shared" si="33"/>
        <v/>
      </c>
      <c r="DO60" s="1112"/>
      <c r="DP60" s="1112"/>
      <c r="DQ60" s="1110"/>
      <c r="DR60" s="1110"/>
      <c r="DS60" s="1110"/>
      <c r="DT60" s="1110"/>
      <c r="DU60" s="1110"/>
      <c r="DV60" s="1110"/>
      <c r="DW60" s="1110"/>
      <c r="DX60" s="1110"/>
      <c r="DY60" s="1110"/>
      <c r="DZ60" s="1110"/>
      <c r="EA60" s="569" t="s">
        <v>194</v>
      </c>
      <c r="EB60" s="569" t="s">
        <v>194</v>
      </c>
      <c r="EC60" s="570" t="s">
        <v>194</v>
      </c>
      <c r="ED60" s="569"/>
      <c r="EE60" s="569"/>
      <c r="EF60" s="569"/>
      <c r="EG60" s="571"/>
      <c r="EH60" s="571"/>
      <c r="EI60" s="1114"/>
      <c r="EJ60" s="1114"/>
      <c r="EK60" s="1114"/>
      <c r="EL60" s="1114"/>
      <c r="EM60" s="1114"/>
      <c r="EN60" s="1114"/>
      <c r="EO60" s="1114"/>
      <c r="EP60" s="1114"/>
      <c r="EQ60" s="1114"/>
      <c r="ER60" s="1114"/>
      <c r="ES60" s="1114"/>
      <c r="ET60" s="1114"/>
      <c r="EU60" s="1114"/>
      <c r="EV60" s="1114"/>
      <c r="EW60" s="1114"/>
      <c r="EX60" s="60"/>
      <c r="EY60" s="1115" t="s">
        <v>194</v>
      </c>
      <c r="EZ60" s="1115" t="s">
        <v>194</v>
      </c>
    </row>
    <row r="61" spans="1:156" x14ac:dyDescent="0.25">
      <c r="A61" s="18" t="s">
        <v>194</v>
      </c>
      <c r="B61" s="1081"/>
      <c r="C61" s="1081" t="s">
        <v>194</v>
      </c>
      <c r="D61" s="1081" t="s">
        <v>1040</v>
      </c>
      <c r="E61" s="18"/>
      <c r="F61" s="18"/>
      <c r="G61" s="18"/>
      <c r="H61" s="18"/>
      <c r="I61" s="18"/>
      <c r="J61" s="1082">
        <f t="shared" si="23"/>
        <v>0</v>
      </c>
      <c r="K61" s="18"/>
      <c r="L61" s="18"/>
      <c r="M61" s="18"/>
      <c r="N61" s="18"/>
      <c r="O61" s="1082">
        <f t="shared" si="24"/>
        <v>0</v>
      </c>
      <c r="P61" s="18"/>
      <c r="Q61" s="18"/>
      <c r="R61" s="18"/>
      <c r="S61" s="18"/>
      <c r="T61" s="1082">
        <f t="shared" si="25"/>
        <v>0</v>
      </c>
      <c r="U61" s="18"/>
      <c r="V61" s="18"/>
      <c r="W61" s="18"/>
      <c r="X61" s="18"/>
      <c r="Y61" s="1082"/>
      <c r="Z61" s="1083" t="str">
        <f t="shared" si="26"/>
        <v/>
      </c>
      <c r="AA61" s="1084" t="s">
        <v>194</v>
      </c>
      <c r="AB61" s="1084" t="s">
        <v>194</v>
      </c>
      <c r="AC61" s="1084" t="s">
        <v>194</v>
      </c>
      <c r="AD61" s="1085"/>
      <c r="AE61" s="1086"/>
      <c r="AF61" s="1086"/>
      <c r="AG61" s="1086"/>
      <c r="AH61" s="1086"/>
      <c r="AI61" s="1087" t="s">
        <v>194</v>
      </c>
      <c r="AJ61" s="1087"/>
      <c r="AK61" s="1087"/>
      <c r="AL61" s="1088" t="s">
        <v>194</v>
      </c>
      <c r="AM61" s="1089"/>
      <c r="AN61" s="1090"/>
      <c r="AO61" s="1091" t="s">
        <v>194</v>
      </c>
      <c r="AP61" s="1092"/>
      <c r="AQ61" s="1093" t="s">
        <v>194</v>
      </c>
      <c r="AR61" s="18"/>
      <c r="AS61" s="18"/>
      <c r="AT61" s="1094" t="s">
        <v>194</v>
      </c>
      <c r="AU61" s="1095"/>
      <c r="AV61" s="1096"/>
      <c r="AW61" s="1095"/>
      <c r="AX61" s="1096"/>
      <c r="AY61" s="1095"/>
      <c r="AZ61" s="1096"/>
      <c r="BA61" s="1095"/>
      <c r="BB61" s="1095"/>
      <c r="BC61" s="1087"/>
      <c r="BD61" s="1097" t="str">
        <f t="shared" si="27"/>
        <v/>
      </c>
      <c r="BE61" s="1098"/>
      <c r="BF61" s="1099" t="str">
        <f t="shared" si="28"/>
        <v/>
      </c>
      <c r="BG61" s="1100"/>
      <c r="BH61" s="1100"/>
      <c r="BI61" s="1100"/>
      <c r="BJ61" s="1100"/>
      <c r="BK61" s="1100"/>
      <c r="BL61" s="1100"/>
      <c r="BM61" s="1101"/>
      <c r="BN61" s="1101"/>
      <c r="BO61" s="1101"/>
      <c r="BP61" s="1100"/>
      <c r="BQ61" s="1097" t="str">
        <f t="shared" si="29"/>
        <v/>
      </c>
      <c r="BR61" s="1100"/>
      <c r="BS61" s="1097" t="str">
        <f t="shared" si="30"/>
        <v/>
      </c>
      <c r="BT61" s="1100"/>
      <c r="BU61" s="1100"/>
      <c r="BV61" s="1100"/>
      <c r="BW61" s="1100"/>
      <c r="BX61" s="1100"/>
      <c r="BY61" s="1100"/>
      <c r="BZ61" s="1102"/>
      <c r="CA61" s="1102" t="s">
        <v>194</v>
      </c>
      <c r="CB61" s="1103"/>
      <c r="CC61" s="1103"/>
      <c r="CD61" s="1103" t="s">
        <v>194</v>
      </c>
      <c r="CE61" s="1103"/>
      <c r="CF61" s="1103"/>
      <c r="CG61" s="1103"/>
      <c r="CH61" s="1097" t="str">
        <f t="shared" si="31"/>
        <v/>
      </c>
      <c r="CI61" s="1103"/>
      <c r="CJ61" s="1103"/>
      <c r="CK61" s="1103"/>
      <c r="CL61" s="1103"/>
      <c r="CM61" s="1104"/>
      <c r="CN61" s="1103"/>
      <c r="CO61" s="1105"/>
      <c r="CP61" s="1106"/>
      <c r="CQ61" s="1106"/>
      <c r="CR61" s="1106"/>
      <c r="CS61" s="1106"/>
      <c r="CT61" s="1106"/>
      <c r="CU61" s="1106"/>
      <c r="CV61" s="1106"/>
      <c r="CW61" s="1106" t="s">
        <v>194</v>
      </c>
      <c r="CX61" s="1106" t="str">
        <f t="shared" si="32"/>
        <v>-</v>
      </c>
      <c r="CY61" s="1107"/>
      <c r="CZ61" s="1108" t="s">
        <v>194</v>
      </c>
      <c r="DA61" s="1109" t="s">
        <v>194</v>
      </c>
      <c r="DB61" s="1109" t="s">
        <v>194</v>
      </c>
      <c r="DC61" s="1110" t="s">
        <v>194</v>
      </c>
      <c r="DD61" s="1110" t="s">
        <v>194</v>
      </c>
      <c r="DE61" s="1109" t="s">
        <v>194</v>
      </c>
      <c r="DF61" s="1111" t="s">
        <v>194</v>
      </c>
      <c r="DG61" s="1110" t="s">
        <v>194</v>
      </c>
      <c r="DH61" s="1110" t="s">
        <v>194</v>
      </c>
      <c r="DI61" s="1112"/>
      <c r="DJ61" s="1112"/>
      <c r="DK61" s="1112"/>
      <c r="DL61" s="1112"/>
      <c r="DM61" s="1112"/>
      <c r="DN61" s="1113" t="str">
        <f t="shared" si="33"/>
        <v/>
      </c>
      <c r="DO61" s="1112"/>
      <c r="DP61" s="1112"/>
      <c r="DQ61" s="1110"/>
      <c r="DR61" s="1110"/>
      <c r="DS61" s="1110"/>
      <c r="DT61" s="1110"/>
      <c r="DU61" s="1110"/>
      <c r="DV61" s="1110"/>
      <c r="DW61" s="1110"/>
      <c r="DX61" s="1110"/>
      <c r="DY61" s="1110"/>
      <c r="DZ61" s="1110"/>
      <c r="EA61" s="569" t="s">
        <v>194</v>
      </c>
      <c r="EB61" s="569" t="s">
        <v>194</v>
      </c>
      <c r="EC61" s="570" t="s">
        <v>194</v>
      </c>
      <c r="ED61" s="569"/>
      <c r="EE61" s="569"/>
      <c r="EF61" s="569"/>
      <c r="EG61" s="571"/>
      <c r="EH61" s="571"/>
      <c r="EI61" s="1114"/>
      <c r="EJ61" s="1114"/>
      <c r="EK61" s="1114"/>
      <c r="EL61" s="1114"/>
      <c r="EM61" s="1114"/>
      <c r="EN61" s="1114"/>
      <c r="EO61" s="1114"/>
      <c r="EP61" s="1114"/>
      <c r="EQ61" s="1114"/>
      <c r="ER61" s="1114"/>
      <c r="ES61" s="1114"/>
      <c r="ET61" s="1114"/>
      <c r="EU61" s="1114"/>
      <c r="EV61" s="1114"/>
      <c r="EW61" s="1114"/>
      <c r="EX61" s="60"/>
      <c r="EY61" s="1115" t="s">
        <v>194</v>
      </c>
      <c r="EZ61" s="1115" t="s">
        <v>194</v>
      </c>
    </row>
    <row r="62" spans="1:156" x14ac:dyDescent="0.25">
      <c r="A62" s="18" t="s">
        <v>194</v>
      </c>
      <c r="B62" s="1081"/>
      <c r="C62" s="1081" t="s">
        <v>194</v>
      </c>
      <c r="D62" s="1081" t="s">
        <v>1040</v>
      </c>
      <c r="E62" s="18"/>
      <c r="F62" s="18"/>
      <c r="G62" s="18"/>
      <c r="H62" s="18"/>
      <c r="I62" s="18"/>
      <c r="J62" s="1082">
        <f t="shared" si="23"/>
        <v>0</v>
      </c>
      <c r="K62" s="18"/>
      <c r="L62" s="18"/>
      <c r="M62" s="18"/>
      <c r="N62" s="18"/>
      <c r="O62" s="1082">
        <f t="shared" si="24"/>
        <v>0</v>
      </c>
      <c r="P62" s="18"/>
      <c r="Q62" s="18"/>
      <c r="R62" s="18"/>
      <c r="S62" s="18"/>
      <c r="T62" s="1082">
        <f t="shared" si="25"/>
        <v>0</v>
      </c>
      <c r="U62" s="18"/>
      <c r="V62" s="18"/>
      <c r="W62" s="18"/>
      <c r="X62" s="18"/>
      <c r="Y62" s="1082"/>
      <c r="Z62" s="1083" t="str">
        <f t="shared" si="26"/>
        <v/>
      </c>
      <c r="AA62" s="1084" t="s">
        <v>194</v>
      </c>
      <c r="AB62" s="1084" t="s">
        <v>194</v>
      </c>
      <c r="AC62" s="1084" t="s">
        <v>194</v>
      </c>
      <c r="AD62" s="1085"/>
      <c r="AE62" s="1086"/>
      <c r="AF62" s="1086"/>
      <c r="AG62" s="1086"/>
      <c r="AH62" s="1086"/>
      <c r="AI62" s="1087" t="s">
        <v>194</v>
      </c>
      <c r="AJ62" s="1087"/>
      <c r="AK62" s="1087"/>
      <c r="AL62" s="1088" t="s">
        <v>194</v>
      </c>
      <c r="AM62" s="1089"/>
      <c r="AN62" s="1090"/>
      <c r="AO62" s="1091" t="s">
        <v>194</v>
      </c>
      <c r="AP62" s="1092"/>
      <c r="AQ62" s="1093" t="s">
        <v>194</v>
      </c>
      <c r="AR62" s="18"/>
      <c r="AS62" s="18"/>
      <c r="AT62" s="1094" t="s">
        <v>194</v>
      </c>
      <c r="AU62" s="1095"/>
      <c r="AV62" s="1096"/>
      <c r="AW62" s="1095"/>
      <c r="AX62" s="1096"/>
      <c r="AY62" s="1095"/>
      <c r="AZ62" s="1096"/>
      <c r="BA62" s="1095"/>
      <c r="BB62" s="1095"/>
      <c r="BC62" s="1087"/>
      <c r="BD62" s="1097" t="str">
        <f t="shared" si="27"/>
        <v/>
      </c>
      <c r="BE62" s="1098"/>
      <c r="BF62" s="1099" t="str">
        <f t="shared" si="28"/>
        <v/>
      </c>
      <c r="BG62" s="1100"/>
      <c r="BH62" s="1100"/>
      <c r="BI62" s="1100"/>
      <c r="BJ62" s="1100"/>
      <c r="BK62" s="1100"/>
      <c r="BL62" s="1100"/>
      <c r="BM62" s="1101"/>
      <c r="BN62" s="1101"/>
      <c r="BO62" s="1101"/>
      <c r="BP62" s="1100"/>
      <c r="BQ62" s="1097" t="str">
        <f t="shared" si="29"/>
        <v/>
      </c>
      <c r="BR62" s="1100"/>
      <c r="BS62" s="1097" t="str">
        <f t="shared" si="30"/>
        <v/>
      </c>
      <c r="BT62" s="1100"/>
      <c r="BU62" s="1100"/>
      <c r="BV62" s="1100"/>
      <c r="BW62" s="1100"/>
      <c r="BX62" s="1100"/>
      <c r="BY62" s="1100"/>
      <c r="BZ62" s="1102"/>
      <c r="CA62" s="1102" t="s">
        <v>194</v>
      </c>
      <c r="CB62" s="1103"/>
      <c r="CC62" s="1103"/>
      <c r="CD62" s="1103" t="s">
        <v>194</v>
      </c>
      <c r="CE62" s="1103"/>
      <c r="CF62" s="1103"/>
      <c r="CG62" s="1103"/>
      <c r="CH62" s="1097" t="str">
        <f t="shared" si="31"/>
        <v/>
      </c>
      <c r="CI62" s="1103"/>
      <c r="CJ62" s="1103"/>
      <c r="CK62" s="1103"/>
      <c r="CL62" s="1103"/>
      <c r="CM62" s="1104"/>
      <c r="CN62" s="1103"/>
      <c r="CO62" s="1105"/>
      <c r="CP62" s="1106"/>
      <c r="CQ62" s="1106"/>
      <c r="CR62" s="1106"/>
      <c r="CS62" s="1106"/>
      <c r="CT62" s="1106"/>
      <c r="CU62" s="1106"/>
      <c r="CV62" s="1106"/>
      <c r="CW62" s="1106" t="s">
        <v>194</v>
      </c>
      <c r="CX62" s="1106" t="str">
        <f t="shared" si="32"/>
        <v>-</v>
      </c>
      <c r="CY62" s="1107"/>
      <c r="CZ62" s="1108" t="s">
        <v>194</v>
      </c>
      <c r="DA62" s="1109" t="s">
        <v>194</v>
      </c>
      <c r="DB62" s="1109" t="s">
        <v>194</v>
      </c>
      <c r="DC62" s="1110" t="s">
        <v>194</v>
      </c>
      <c r="DD62" s="1110" t="s">
        <v>194</v>
      </c>
      <c r="DE62" s="1109" t="s">
        <v>194</v>
      </c>
      <c r="DF62" s="1111" t="s">
        <v>194</v>
      </c>
      <c r="DG62" s="1110" t="s">
        <v>194</v>
      </c>
      <c r="DH62" s="1110" t="s">
        <v>194</v>
      </c>
      <c r="DI62" s="1112"/>
      <c r="DJ62" s="1112"/>
      <c r="DK62" s="1112"/>
      <c r="DL62" s="1112"/>
      <c r="DM62" s="1112"/>
      <c r="DN62" s="1113" t="str">
        <f t="shared" si="33"/>
        <v/>
      </c>
      <c r="DO62" s="1112"/>
      <c r="DP62" s="1112"/>
      <c r="DQ62" s="1110"/>
      <c r="DR62" s="1110"/>
      <c r="DS62" s="1110"/>
      <c r="DT62" s="1110"/>
      <c r="DU62" s="1110"/>
      <c r="DV62" s="1110"/>
      <c r="DW62" s="1110"/>
      <c r="DX62" s="1110"/>
      <c r="DY62" s="1110"/>
      <c r="DZ62" s="1110"/>
      <c r="EA62" s="569" t="s">
        <v>194</v>
      </c>
      <c r="EB62" s="569" t="s">
        <v>194</v>
      </c>
      <c r="EC62" s="570" t="s">
        <v>194</v>
      </c>
      <c r="ED62" s="569"/>
      <c r="EE62" s="569"/>
      <c r="EF62" s="569"/>
      <c r="EG62" s="571"/>
      <c r="EH62" s="571"/>
      <c r="EI62" s="1114"/>
      <c r="EJ62" s="1114"/>
      <c r="EK62" s="1114"/>
      <c r="EL62" s="1114"/>
      <c r="EM62" s="1114"/>
      <c r="EN62" s="1114"/>
      <c r="EO62" s="1114"/>
      <c r="EP62" s="1114"/>
      <c r="EQ62" s="1114"/>
      <c r="ER62" s="1114"/>
      <c r="ES62" s="1114"/>
      <c r="ET62" s="1114"/>
      <c r="EU62" s="1114"/>
      <c r="EV62" s="1114"/>
      <c r="EW62" s="1114"/>
      <c r="EX62" s="60"/>
      <c r="EY62" s="1115" t="s">
        <v>194</v>
      </c>
      <c r="EZ62" s="1115" t="s">
        <v>194</v>
      </c>
    </row>
    <row r="63" spans="1:156" x14ac:dyDescent="0.25">
      <c r="A63" s="18" t="s">
        <v>194</v>
      </c>
      <c r="B63" s="1081"/>
      <c r="C63" s="1081" t="s">
        <v>194</v>
      </c>
      <c r="D63" s="1081" t="s">
        <v>1040</v>
      </c>
      <c r="E63" s="18"/>
      <c r="F63" s="18"/>
      <c r="G63" s="18"/>
      <c r="H63" s="18"/>
      <c r="I63" s="18"/>
      <c r="J63" s="1082">
        <f t="shared" si="23"/>
        <v>0</v>
      </c>
      <c r="K63" s="18"/>
      <c r="L63" s="18"/>
      <c r="M63" s="18"/>
      <c r="N63" s="18"/>
      <c r="O63" s="1082">
        <f t="shared" si="24"/>
        <v>0</v>
      </c>
      <c r="P63" s="18"/>
      <c r="Q63" s="18"/>
      <c r="R63" s="18"/>
      <c r="S63" s="18"/>
      <c r="T63" s="1082">
        <f t="shared" si="25"/>
        <v>0</v>
      </c>
      <c r="U63" s="18"/>
      <c r="V63" s="18"/>
      <c r="W63" s="18"/>
      <c r="X63" s="18"/>
      <c r="Y63" s="1082"/>
      <c r="Z63" s="1083" t="str">
        <f t="shared" si="26"/>
        <v/>
      </c>
      <c r="AA63" s="1084" t="s">
        <v>194</v>
      </c>
      <c r="AB63" s="1084" t="s">
        <v>194</v>
      </c>
      <c r="AC63" s="1084" t="s">
        <v>194</v>
      </c>
      <c r="AD63" s="1085"/>
      <c r="AE63" s="1086"/>
      <c r="AF63" s="1086"/>
      <c r="AG63" s="1086"/>
      <c r="AH63" s="1086"/>
      <c r="AI63" s="1087" t="s">
        <v>194</v>
      </c>
      <c r="AJ63" s="1087"/>
      <c r="AK63" s="1087"/>
      <c r="AL63" s="1088" t="s">
        <v>194</v>
      </c>
      <c r="AM63" s="1089"/>
      <c r="AN63" s="1090"/>
      <c r="AO63" s="1091" t="s">
        <v>194</v>
      </c>
      <c r="AP63" s="1092"/>
      <c r="AQ63" s="1093" t="s">
        <v>194</v>
      </c>
      <c r="AR63" s="18"/>
      <c r="AS63" s="18"/>
      <c r="AT63" s="1094" t="s">
        <v>194</v>
      </c>
      <c r="AU63" s="1095"/>
      <c r="AV63" s="1096"/>
      <c r="AW63" s="1095"/>
      <c r="AX63" s="1096"/>
      <c r="AY63" s="1095"/>
      <c r="AZ63" s="1096"/>
      <c r="BA63" s="1095"/>
      <c r="BB63" s="1095"/>
      <c r="BC63" s="1087"/>
      <c r="BD63" s="1097" t="str">
        <f t="shared" si="27"/>
        <v/>
      </c>
      <c r="BE63" s="1098"/>
      <c r="BF63" s="1099" t="str">
        <f t="shared" si="28"/>
        <v/>
      </c>
      <c r="BG63" s="1100"/>
      <c r="BH63" s="1100"/>
      <c r="BI63" s="1100"/>
      <c r="BJ63" s="1100"/>
      <c r="BK63" s="1100"/>
      <c r="BL63" s="1100"/>
      <c r="BM63" s="1101"/>
      <c r="BN63" s="1101"/>
      <c r="BO63" s="1101"/>
      <c r="BP63" s="1100"/>
      <c r="BQ63" s="1097" t="str">
        <f t="shared" si="29"/>
        <v/>
      </c>
      <c r="BR63" s="1100"/>
      <c r="BS63" s="1097" t="str">
        <f t="shared" si="30"/>
        <v/>
      </c>
      <c r="BT63" s="1100"/>
      <c r="BU63" s="1100"/>
      <c r="BV63" s="1100"/>
      <c r="BW63" s="1100"/>
      <c r="BX63" s="1100"/>
      <c r="BY63" s="1100"/>
      <c r="BZ63" s="1102"/>
      <c r="CA63" s="1102" t="s">
        <v>194</v>
      </c>
      <c r="CB63" s="1103"/>
      <c r="CC63" s="1103"/>
      <c r="CD63" s="1103" t="s">
        <v>194</v>
      </c>
      <c r="CE63" s="1103"/>
      <c r="CF63" s="1103"/>
      <c r="CG63" s="1103"/>
      <c r="CH63" s="1097" t="str">
        <f t="shared" si="31"/>
        <v/>
      </c>
      <c r="CI63" s="1103"/>
      <c r="CJ63" s="1103"/>
      <c r="CK63" s="1103"/>
      <c r="CL63" s="1103"/>
      <c r="CM63" s="1104"/>
      <c r="CN63" s="1103"/>
      <c r="CO63" s="1105"/>
      <c r="CP63" s="1106"/>
      <c r="CQ63" s="1106"/>
      <c r="CR63" s="1106"/>
      <c r="CS63" s="1106"/>
      <c r="CT63" s="1106"/>
      <c r="CU63" s="1106"/>
      <c r="CV63" s="1106"/>
      <c r="CW63" s="1106" t="s">
        <v>194</v>
      </c>
      <c r="CX63" s="1106" t="str">
        <f t="shared" si="32"/>
        <v>-</v>
      </c>
      <c r="CY63" s="1107"/>
      <c r="CZ63" s="1108" t="s">
        <v>194</v>
      </c>
      <c r="DA63" s="1109" t="s">
        <v>194</v>
      </c>
      <c r="DB63" s="1109" t="s">
        <v>194</v>
      </c>
      <c r="DC63" s="1110" t="s">
        <v>194</v>
      </c>
      <c r="DD63" s="1110" t="s">
        <v>194</v>
      </c>
      <c r="DE63" s="1109" t="s">
        <v>194</v>
      </c>
      <c r="DF63" s="1111" t="s">
        <v>194</v>
      </c>
      <c r="DG63" s="1110" t="s">
        <v>194</v>
      </c>
      <c r="DH63" s="1110" t="s">
        <v>194</v>
      </c>
      <c r="DI63" s="1112"/>
      <c r="DJ63" s="1112"/>
      <c r="DK63" s="1112"/>
      <c r="DL63" s="1112"/>
      <c r="DM63" s="1112"/>
      <c r="DN63" s="1113" t="str">
        <f t="shared" si="33"/>
        <v/>
      </c>
      <c r="DO63" s="1112"/>
      <c r="DP63" s="1112"/>
      <c r="DQ63" s="1110"/>
      <c r="DR63" s="1110"/>
      <c r="DS63" s="1110"/>
      <c r="DT63" s="1110"/>
      <c r="DU63" s="1110"/>
      <c r="DV63" s="1110"/>
      <c r="DW63" s="1110"/>
      <c r="DX63" s="1110"/>
      <c r="DY63" s="1110"/>
      <c r="DZ63" s="1110"/>
      <c r="EA63" s="569" t="s">
        <v>194</v>
      </c>
      <c r="EB63" s="569" t="s">
        <v>194</v>
      </c>
      <c r="EC63" s="570" t="s">
        <v>194</v>
      </c>
      <c r="ED63" s="569"/>
      <c r="EE63" s="569"/>
      <c r="EF63" s="569"/>
      <c r="EG63" s="571"/>
      <c r="EH63" s="571"/>
      <c r="EI63" s="1114"/>
      <c r="EJ63" s="1114"/>
      <c r="EK63" s="1114"/>
      <c r="EL63" s="1114"/>
      <c r="EM63" s="1114"/>
      <c r="EN63" s="1114"/>
      <c r="EO63" s="1114"/>
      <c r="EP63" s="1114"/>
      <c r="EQ63" s="1114"/>
      <c r="ER63" s="1114"/>
      <c r="ES63" s="1114"/>
      <c r="ET63" s="1114"/>
      <c r="EU63" s="1114"/>
      <c r="EV63" s="1114"/>
      <c r="EW63" s="1114"/>
      <c r="EX63" s="60"/>
      <c r="EY63" s="1115" t="s">
        <v>194</v>
      </c>
      <c r="EZ63" s="1115" t="s">
        <v>194</v>
      </c>
    </row>
    <row r="64" spans="1:156" x14ac:dyDescent="0.25">
      <c r="A64" s="18" t="s">
        <v>194</v>
      </c>
      <c r="B64" s="1081"/>
      <c r="C64" s="1081" t="s">
        <v>194</v>
      </c>
      <c r="D64" s="1081" t="s">
        <v>1040</v>
      </c>
      <c r="E64" s="18"/>
      <c r="F64" s="18"/>
      <c r="G64" s="18"/>
      <c r="H64" s="18"/>
      <c r="I64" s="18"/>
      <c r="J64" s="1082">
        <f t="shared" si="23"/>
        <v>0</v>
      </c>
      <c r="K64" s="18"/>
      <c r="L64" s="18"/>
      <c r="M64" s="18"/>
      <c r="N64" s="18"/>
      <c r="O64" s="1082">
        <f t="shared" si="24"/>
        <v>0</v>
      </c>
      <c r="P64" s="18"/>
      <c r="Q64" s="18"/>
      <c r="R64" s="18"/>
      <c r="S64" s="18"/>
      <c r="T64" s="1082">
        <f t="shared" si="25"/>
        <v>0</v>
      </c>
      <c r="U64" s="18"/>
      <c r="V64" s="18"/>
      <c r="W64" s="18"/>
      <c r="X64" s="18"/>
      <c r="Y64" s="1082"/>
      <c r="Z64" s="1083" t="str">
        <f t="shared" si="26"/>
        <v/>
      </c>
      <c r="AA64" s="1084" t="s">
        <v>194</v>
      </c>
      <c r="AB64" s="1084" t="s">
        <v>194</v>
      </c>
      <c r="AC64" s="1084" t="s">
        <v>194</v>
      </c>
      <c r="AD64" s="1085"/>
      <c r="AE64" s="1086"/>
      <c r="AF64" s="1086"/>
      <c r="AG64" s="1086"/>
      <c r="AH64" s="1086"/>
      <c r="AI64" s="1087" t="s">
        <v>194</v>
      </c>
      <c r="AJ64" s="1087"/>
      <c r="AK64" s="1087"/>
      <c r="AL64" s="1088" t="s">
        <v>194</v>
      </c>
      <c r="AM64" s="1089"/>
      <c r="AN64" s="1090"/>
      <c r="AO64" s="1091" t="s">
        <v>194</v>
      </c>
      <c r="AP64" s="1092"/>
      <c r="AQ64" s="1093" t="s">
        <v>194</v>
      </c>
      <c r="AR64" s="18"/>
      <c r="AS64" s="18"/>
      <c r="AT64" s="1094" t="s">
        <v>194</v>
      </c>
      <c r="AU64" s="1095"/>
      <c r="AV64" s="1096"/>
      <c r="AW64" s="1095"/>
      <c r="AX64" s="1096"/>
      <c r="AY64" s="1095"/>
      <c r="AZ64" s="1096"/>
      <c r="BA64" s="1095"/>
      <c r="BB64" s="1095"/>
      <c r="BC64" s="1087"/>
      <c r="BD64" s="1097" t="str">
        <f t="shared" si="27"/>
        <v/>
      </c>
      <c r="BE64" s="1098"/>
      <c r="BF64" s="1099" t="str">
        <f t="shared" si="28"/>
        <v/>
      </c>
      <c r="BG64" s="1100"/>
      <c r="BH64" s="1100"/>
      <c r="BI64" s="1100"/>
      <c r="BJ64" s="1100"/>
      <c r="BK64" s="1100"/>
      <c r="BL64" s="1100"/>
      <c r="BM64" s="1101"/>
      <c r="BN64" s="1101"/>
      <c r="BO64" s="1101"/>
      <c r="BP64" s="1100"/>
      <c r="BQ64" s="1097" t="str">
        <f t="shared" si="29"/>
        <v/>
      </c>
      <c r="BR64" s="1100"/>
      <c r="BS64" s="1097" t="str">
        <f t="shared" si="30"/>
        <v/>
      </c>
      <c r="BT64" s="1100"/>
      <c r="BU64" s="1100"/>
      <c r="BV64" s="1100"/>
      <c r="BW64" s="1100"/>
      <c r="BX64" s="1100"/>
      <c r="BY64" s="1100"/>
      <c r="BZ64" s="1102"/>
      <c r="CA64" s="1102" t="s">
        <v>194</v>
      </c>
      <c r="CB64" s="1103"/>
      <c r="CC64" s="1103"/>
      <c r="CD64" s="1103" t="s">
        <v>194</v>
      </c>
      <c r="CE64" s="1103"/>
      <c r="CF64" s="1103"/>
      <c r="CG64" s="1103"/>
      <c r="CH64" s="1097" t="str">
        <f t="shared" si="31"/>
        <v/>
      </c>
      <c r="CI64" s="1103"/>
      <c r="CJ64" s="1103"/>
      <c r="CK64" s="1103"/>
      <c r="CL64" s="1103"/>
      <c r="CM64" s="1104"/>
      <c r="CN64" s="1103"/>
      <c r="CO64" s="1105"/>
      <c r="CP64" s="1106"/>
      <c r="CQ64" s="1106"/>
      <c r="CR64" s="1106"/>
      <c r="CS64" s="1106"/>
      <c r="CT64" s="1106"/>
      <c r="CU64" s="1106"/>
      <c r="CV64" s="1106"/>
      <c r="CW64" s="1106" t="s">
        <v>194</v>
      </c>
      <c r="CX64" s="1106" t="str">
        <f t="shared" si="32"/>
        <v>-</v>
      </c>
      <c r="CY64" s="1107"/>
      <c r="CZ64" s="1108" t="s">
        <v>194</v>
      </c>
      <c r="DA64" s="1109" t="s">
        <v>194</v>
      </c>
      <c r="DB64" s="1109" t="s">
        <v>194</v>
      </c>
      <c r="DC64" s="1110" t="s">
        <v>194</v>
      </c>
      <c r="DD64" s="1110" t="s">
        <v>194</v>
      </c>
      <c r="DE64" s="1109" t="s">
        <v>194</v>
      </c>
      <c r="DF64" s="1111" t="s">
        <v>194</v>
      </c>
      <c r="DG64" s="1110" t="s">
        <v>194</v>
      </c>
      <c r="DH64" s="1110" t="s">
        <v>194</v>
      </c>
      <c r="DI64" s="1112"/>
      <c r="DJ64" s="1112"/>
      <c r="DK64" s="1112"/>
      <c r="DL64" s="1112"/>
      <c r="DM64" s="1112"/>
      <c r="DN64" s="1113" t="str">
        <f t="shared" si="33"/>
        <v/>
      </c>
      <c r="DO64" s="1112"/>
      <c r="DP64" s="1112"/>
      <c r="DQ64" s="1110"/>
      <c r="DR64" s="1110"/>
      <c r="DS64" s="1110"/>
      <c r="DT64" s="1110"/>
      <c r="DU64" s="1110"/>
      <c r="DV64" s="1110"/>
      <c r="DW64" s="1110"/>
      <c r="DX64" s="1110"/>
      <c r="DY64" s="1110"/>
      <c r="DZ64" s="1110"/>
      <c r="EA64" s="569" t="s">
        <v>194</v>
      </c>
      <c r="EB64" s="569" t="s">
        <v>194</v>
      </c>
      <c r="EC64" s="570" t="s">
        <v>194</v>
      </c>
      <c r="ED64" s="569"/>
      <c r="EE64" s="569"/>
      <c r="EF64" s="569"/>
      <c r="EG64" s="571"/>
      <c r="EH64" s="571"/>
      <c r="EI64" s="1114"/>
      <c r="EJ64" s="1114"/>
      <c r="EK64" s="1114"/>
      <c r="EL64" s="1114"/>
      <c r="EM64" s="1114"/>
      <c r="EN64" s="1114"/>
      <c r="EO64" s="1114"/>
      <c r="EP64" s="1114"/>
      <c r="EQ64" s="1114"/>
      <c r="ER64" s="1114"/>
      <c r="ES64" s="1114"/>
      <c r="ET64" s="1114"/>
      <c r="EU64" s="1114"/>
      <c r="EV64" s="1114"/>
      <c r="EW64" s="1114"/>
      <c r="EX64" s="60"/>
      <c r="EY64" s="1115" t="s">
        <v>194</v>
      </c>
      <c r="EZ64" s="1115" t="s">
        <v>194</v>
      </c>
    </row>
    <row r="65" spans="1:156" x14ac:dyDescent="0.25">
      <c r="A65" s="18" t="s">
        <v>194</v>
      </c>
      <c r="B65" s="1081"/>
      <c r="C65" s="1081" t="s">
        <v>194</v>
      </c>
      <c r="D65" s="1081" t="s">
        <v>1040</v>
      </c>
      <c r="E65" s="18"/>
      <c r="F65" s="18"/>
      <c r="G65" s="18"/>
      <c r="H65" s="18"/>
      <c r="I65" s="18"/>
      <c r="J65" s="1082">
        <f t="shared" si="23"/>
        <v>0</v>
      </c>
      <c r="K65" s="18"/>
      <c r="L65" s="18"/>
      <c r="M65" s="18"/>
      <c r="N65" s="18"/>
      <c r="O65" s="1082">
        <f t="shared" si="24"/>
        <v>0</v>
      </c>
      <c r="P65" s="18"/>
      <c r="Q65" s="18"/>
      <c r="R65" s="18"/>
      <c r="S65" s="18"/>
      <c r="T65" s="1082">
        <f t="shared" si="25"/>
        <v>0</v>
      </c>
      <c r="U65" s="18"/>
      <c r="V65" s="18"/>
      <c r="W65" s="18"/>
      <c r="X65" s="18"/>
      <c r="Y65" s="1082"/>
      <c r="Z65" s="1083" t="str">
        <f t="shared" si="26"/>
        <v/>
      </c>
      <c r="AA65" s="1084" t="s">
        <v>194</v>
      </c>
      <c r="AB65" s="1084" t="s">
        <v>194</v>
      </c>
      <c r="AC65" s="1084" t="s">
        <v>194</v>
      </c>
      <c r="AD65" s="1085"/>
      <c r="AE65" s="1086"/>
      <c r="AF65" s="1086"/>
      <c r="AG65" s="1086"/>
      <c r="AH65" s="1086"/>
      <c r="AI65" s="1087" t="s">
        <v>194</v>
      </c>
      <c r="AJ65" s="1087"/>
      <c r="AK65" s="1087"/>
      <c r="AL65" s="1088" t="s">
        <v>194</v>
      </c>
      <c r="AM65" s="1089"/>
      <c r="AN65" s="1090"/>
      <c r="AO65" s="1091" t="s">
        <v>194</v>
      </c>
      <c r="AP65" s="1092"/>
      <c r="AQ65" s="1093" t="s">
        <v>194</v>
      </c>
      <c r="AR65" s="18"/>
      <c r="AS65" s="18"/>
      <c r="AT65" s="1094" t="s">
        <v>194</v>
      </c>
      <c r="AU65" s="1095"/>
      <c r="AV65" s="1096"/>
      <c r="AW65" s="1095"/>
      <c r="AX65" s="1096"/>
      <c r="AY65" s="1095"/>
      <c r="AZ65" s="1096"/>
      <c r="BA65" s="1095"/>
      <c r="BB65" s="1095"/>
      <c r="BC65" s="1087"/>
      <c r="BD65" s="1097" t="str">
        <f t="shared" si="27"/>
        <v/>
      </c>
      <c r="BE65" s="1098"/>
      <c r="BF65" s="1099" t="str">
        <f t="shared" si="28"/>
        <v/>
      </c>
      <c r="BG65" s="1100"/>
      <c r="BH65" s="1100"/>
      <c r="BI65" s="1100"/>
      <c r="BJ65" s="1100"/>
      <c r="BK65" s="1100"/>
      <c r="BL65" s="1100"/>
      <c r="BM65" s="1101"/>
      <c r="BN65" s="1101"/>
      <c r="BO65" s="1101"/>
      <c r="BP65" s="1100"/>
      <c r="BQ65" s="1097" t="str">
        <f t="shared" si="29"/>
        <v/>
      </c>
      <c r="BR65" s="1100"/>
      <c r="BS65" s="1097" t="str">
        <f t="shared" si="30"/>
        <v/>
      </c>
      <c r="BT65" s="1100"/>
      <c r="BU65" s="1100"/>
      <c r="BV65" s="1100"/>
      <c r="BW65" s="1100"/>
      <c r="BX65" s="1100"/>
      <c r="BY65" s="1100"/>
      <c r="BZ65" s="1102"/>
      <c r="CA65" s="1102" t="s">
        <v>194</v>
      </c>
      <c r="CB65" s="1103"/>
      <c r="CC65" s="1103"/>
      <c r="CD65" s="1103" t="s">
        <v>194</v>
      </c>
      <c r="CE65" s="1103"/>
      <c r="CF65" s="1103"/>
      <c r="CG65" s="1103"/>
      <c r="CH65" s="1097" t="str">
        <f t="shared" si="31"/>
        <v/>
      </c>
      <c r="CI65" s="1103"/>
      <c r="CJ65" s="1103"/>
      <c r="CK65" s="1103"/>
      <c r="CL65" s="1103"/>
      <c r="CM65" s="1104"/>
      <c r="CN65" s="1103"/>
      <c r="CO65" s="1105"/>
      <c r="CP65" s="1106"/>
      <c r="CQ65" s="1106"/>
      <c r="CR65" s="1106"/>
      <c r="CS65" s="1106"/>
      <c r="CT65" s="1106"/>
      <c r="CU65" s="1106"/>
      <c r="CV65" s="1106"/>
      <c r="CW65" s="1106" t="s">
        <v>194</v>
      </c>
      <c r="CX65" s="1106" t="str">
        <f t="shared" si="32"/>
        <v>-</v>
      </c>
      <c r="CY65" s="1107"/>
      <c r="CZ65" s="1108" t="s">
        <v>194</v>
      </c>
      <c r="DA65" s="1109" t="s">
        <v>194</v>
      </c>
      <c r="DB65" s="1109" t="s">
        <v>194</v>
      </c>
      <c r="DC65" s="1110" t="s">
        <v>194</v>
      </c>
      <c r="DD65" s="1110" t="s">
        <v>194</v>
      </c>
      <c r="DE65" s="1109" t="s">
        <v>194</v>
      </c>
      <c r="DF65" s="1111" t="s">
        <v>194</v>
      </c>
      <c r="DG65" s="1110" t="s">
        <v>194</v>
      </c>
      <c r="DH65" s="1110" t="s">
        <v>194</v>
      </c>
      <c r="DI65" s="1112"/>
      <c r="DJ65" s="1112"/>
      <c r="DK65" s="1112"/>
      <c r="DL65" s="1112"/>
      <c r="DM65" s="1112"/>
      <c r="DN65" s="1113" t="str">
        <f t="shared" si="33"/>
        <v/>
      </c>
      <c r="DO65" s="1112"/>
      <c r="DP65" s="1112"/>
      <c r="DQ65" s="1110"/>
      <c r="DR65" s="1110"/>
      <c r="DS65" s="1110"/>
      <c r="DT65" s="1110"/>
      <c r="DU65" s="1110"/>
      <c r="DV65" s="1110"/>
      <c r="DW65" s="1110"/>
      <c r="DX65" s="1110"/>
      <c r="DY65" s="1110"/>
      <c r="DZ65" s="1110"/>
      <c r="EA65" s="569" t="s">
        <v>194</v>
      </c>
      <c r="EB65" s="569" t="s">
        <v>194</v>
      </c>
      <c r="EC65" s="570" t="s">
        <v>194</v>
      </c>
      <c r="ED65" s="569"/>
      <c r="EE65" s="569"/>
      <c r="EF65" s="569"/>
      <c r="EG65" s="571"/>
      <c r="EH65" s="571"/>
      <c r="EI65" s="1114"/>
      <c r="EJ65" s="1114"/>
      <c r="EK65" s="1114"/>
      <c r="EL65" s="1114"/>
      <c r="EM65" s="1114"/>
      <c r="EN65" s="1114"/>
      <c r="EO65" s="1114"/>
      <c r="EP65" s="1114"/>
      <c r="EQ65" s="1114"/>
      <c r="ER65" s="1114"/>
      <c r="ES65" s="1114"/>
      <c r="ET65" s="1114"/>
      <c r="EU65" s="1114"/>
      <c r="EV65" s="1114"/>
      <c r="EW65" s="1114"/>
      <c r="EX65" s="60"/>
      <c r="EY65" s="1115" t="s">
        <v>194</v>
      </c>
      <c r="EZ65" s="1115" t="s">
        <v>194</v>
      </c>
    </row>
    <row r="66" spans="1:156" x14ac:dyDescent="0.25">
      <c r="A66" s="18" t="s">
        <v>194</v>
      </c>
      <c r="B66" s="1081"/>
      <c r="C66" s="1081" t="s">
        <v>194</v>
      </c>
      <c r="D66" s="1081" t="s">
        <v>1040</v>
      </c>
      <c r="E66" s="18"/>
      <c r="F66" s="18"/>
      <c r="G66" s="18"/>
      <c r="H66" s="18"/>
      <c r="I66" s="18"/>
      <c r="J66" s="1082">
        <f t="shared" si="23"/>
        <v>0</v>
      </c>
      <c r="K66" s="18"/>
      <c r="L66" s="18"/>
      <c r="M66" s="18"/>
      <c r="N66" s="18"/>
      <c r="O66" s="1082">
        <f t="shared" si="24"/>
        <v>0</v>
      </c>
      <c r="P66" s="18"/>
      <c r="Q66" s="18"/>
      <c r="R66" s="18"/>
      <c r="S66" s="18"/>
      <c r="T66" s="1082">
        <f t="shared" si="25"/>
        <v>0</v>
      </c>
      <c r="U66" s="18"/>
      <c r="V66" s="18"/>
      <c r="W66" s="18"/>
      <c r="X66" s="18"/>
      <c r="Y66" s="1082"/>
      <c r="Z66" s="1083" t="str">
        <f t="shared" si="26"/>
        <v/>
      </c>
      <c r="AA66" s="1084" t="s">
        <v>194</v>
      </c>
      <c r="AB66" s="1084" t="s">
        <v>194</v>
      </c>
      <c r="AC66" s="1084" t="s">
        <v>194</v>
      </c>
      <c r="AD66" s="1085"/>
      <c r="AE66" s="1086"/>
      <c r="AF66" s="1086"/>
      <c r="AG66" s="1086"/>
      <c r="AH66" s="1086"/>
      <c r="AI66" s="1087" t="s">
        <v>194</v>
      </c>
      <c r="AJ66" s="1087"/>
      <c r="AK66" s="1087"/>
      <c r="AL66" s="1088" t="s">
        <v>194</v>
      </c>
      <c r="AM66" s="1089"/>
      <c r="AN66" s="1090"/>
      <c r="AO66" s="1091" t="s">
        <v>194</v>
      </c>
      <c r="AP66" s="1092"/>
      <c r="AQ66" s="1093" t="s">
        <v>194</v>
      </c>
      <c r="AR66" s="18"/>
      <c r="AS66" s="18"/>
      <c r="AT66" s="1094" t="s">
        <v>194</v>
      </c>
      <c r="AU66" s="1095"/>
      <c r="AV66" s="1096"/>
      <c r="AW66" s="1095"/>
      <c r="AX66" s="1096"/>
      <c r="AY66" s="1095"/>
      <c r="AZ66" s="1096"/>
      <c r="BA66" s="1095"/>
      <c r="BB66" s="1095"/>
      <c r="BC66" s="1087"/>
      <c r="BD66" s="1097" t="str">
        <f t="shared" si="27"/>
        <v/>
      </c>
      <c r="BE66" s="1098"/>
      <c r="BF66" s="1099" t="str">
        <f t="shared" si="28"/>
        <v/>
      </c>
      <c r="BG66" s="1100"/>
      <c r="BH66" s="1100"/>
      <c r="BI66" s="1100"/>
      <c r="BJ66" s="1100"/>
      <c r="BK66" s="1100"/>
      <c r="BL66" s="1100"/>
      <c r="BM66" s="1101"/>
      <c r="BN66" s="1101"/>
      <c r="BO66" s="1101"/>
      <c r="BP66" s="1100"/>
      <c r="BQ66" s="1097" t="str">
        <f t="shared" si="29"/>
        <v/>
      </c>
      <c r="BR66" s="1100"/>
      <c r="BS66" s="1097" t="str">
        <f t="shared" si="30"/>
        <v/>
      </c>
      <c r="BT66" s="1100"/>
      <c r="BU66" s="1100"/>
      <c r="BV66" s="1100"/>
      <c r="BW66" s="1100"/>
      <c r="BX66" s="1100"/>
      <c r="BY66" s="1100"/>
      <c r="BZ66" s="1102"/>
      <c r="CA66" s="1102" t="s">
        <v>194</v>
      </c>
      <c r="CB66" s="1103"/>
      <c r="CC66" s="1103"/>
      <c r="CD66" s="1103" t="s">
        <v>194</v>
      </c>
      <c r="CE66" s="1103"/>
      <c r="CF66" s="1103"/>
      <c r="CG66" s="1103"/>
      <c r="CH66" s="1097" t="str">
        <f t="shared" si="31"/>
        <v/>
      </c>
      <c r="CI66" s="1103"/>
      <c r="CJ66" s="1103"/>
      <c r="CK66" s="1103"/>
      <c r="CL66" s="1103"/>
      <c r="CM66" s="1104"/>
      <c r="CN66" s="1103"/>
      <c r="CO66" s="1105"/>
      <c r="CP66" s="1106"/>
      <c r="CQ66" s="1106"/>
      <c r="CR66" s="1106"/>
      <c r="CS66" s="1106"/>
      <c r="CT66" s="1106"/>
      <c r="CU66" s="1106"/>
      <c r="CV66" s="1106"/>
      <c r="CW66" s="1106" t="s">
        <v>194</v>
      </c>
      <c r="CX66" s="1106" t="str">
        <f t="shared" si="32"/>
        <v>-</v>
      </c>
      <c r="CY66" s="1107"/>
      <c r="CZ66" s="1108" t="s">
        <v>194</v>
      </c>
      <c r="DA66" s="1109" t="s">
        <v>194</v>
      </c>
      <c r="DB66" s="1109" t="s">
        <v>194</v>
      </c>
      <c r="DC66" s="1110" t="s">
        <v>194</v>
      </c>
      <c r="DD66" s="1110" t="s">
        <v>194</v>
      </c>
      <c r="DE66" s="1109" t="s">
        <v>194</v>
      </c>
      <c r="DF66" s="1111" t="s">
        <v>194</v>
      </c>
      <c r="DG66" s="1110" t="s">
        <v>194</v>
      </c>
      <c r="DH66" s="1110" t="s">
        <v>194</v>
      </c>
      <c r="DI66" s="1112"/>
      <c r="DJ66" s="1112"/>
      <c r="DK66" s="1112"/>
      <c r="DL66" s="1112"/>
      <c r="DM66" s="1112"/>
      <c r="DN66" s="1113" t="str">
        <f t="shared" si="33"/>
        <v/>
      </c>
      <c r="DO66" s="1112"/>
      <c r="DP66" s="1112"/>
      <c r="DQ66" s="1110"/>
      <c r="DR66" s="1110"/>
      <c r="DS66" s="1110"/>
      <c r="DT66" s="1110"/>
      <c r="DU66" s="1110"/>
      <c r="DV66" s="1110"/>
      <c r="DW66" s="1110"/>
      <c r="DX66" s="1110"/>
      <c r="DY66" s="1110"/>
      <c r="DZ66" s="1110"/>
      <c r="EA66" s="569" t="s">
        <v>194</v>
      </c>
      <c r="EB66" s="569" t="s">
        <v>194</v>
      </c>
      <c r="EC66" s="570" t="s">
        <v>194</v>
      </c>
      <c r="ED66" s="569"/>
      <c r="EE66" s="569"/>
      <c r="EF66" s="569"/>
      <c r="EG66" s="571"/>
      <c r="EH66" s="571"/>
      <c r="EI66" s="1114"/>
      <c r="EJ66" s="1114"/>
      <c r="EK66" s="1114"/>
      <c r="EL66" s="1114"/>
      <c r="EM66" s="1114"/>
      <c r="EN66" s="1114"/>
      <c r="EO66" s="1114"/>
      <c r="EP66" s="1114"/>
      <c r="EQ66" s="1114"/>
      <c r="ER66" s="1114"/>
      <c r="ES66" s="1114"/>
      <c r="ET66" s="1114"/>
      <c r="EU66" s="1114"/>
      <c r="EV66" s="1114"/>
      <c r="EW66" s="1114"/>
      <c r="EX66" s="60"/>
      <c r="EY66" s="1115" t="s">
        <v>194</v>
      </c>
      <c r="EZ66" s="1115" t="s">
        <v>194</v>
      </c>
    </row>
    <row r="67" spans="1:156" x14ac:dyDescent="0.25">
      <c r="A67" s="18" t="s">
        <v>194</v>
      </c>
      <c r="B67" s="1081"/>
      <c r="C67" s="1081" t="s">
        <v>194</v>
      </c>
      <c r="D67" s="1081" t="s">
        <v>1040</v>
      </c>
      <c r="E67" s="18"/>
      <c r="F67" s="18"/>
      <c r="G67" s="18"/>
      <c r="H67" s="18"/>
      <c r="I67" s="18"/>
      <c r="J67" s="1082">
        <f t="shared" si="23"/>
        <v>0</v>
      </c>
      <c r="K67" s="18"/>
      <c r="L67" s="18"/>
      <c r="M67" s="18"/>
      <c r="N67" s="18"/>
      <c r="O67" s="1082">
        <f t="shared" si="24"/>
        <v>0</v>
      </c>
      <c r="P67" s="18"/>
      <c r="Q67" s="18"/>
      <c r="R67" s="18"/>
      <c r="S67" s="18"/>
      <c r="T67" s="1082">
        <f t="shared" si="25"/>
        <v>0</v>
      </c>
      <c r="U67" s="18"/>
      <c r="V67" s="18"/>
      <c r="W67" s="18"/>
      <c r="X67" s="18"/>
      <c r="Y67" s="1082"/>
      <c r="Z67" s="1083" t="str">
        <f t="shared" si="26"/>
        <v/>
      </c>
      <c r="AA67" s="1084" t="s">
        <v>194</v>
      </c>
      <c r="AB67" s="1084" t="s">
        <v>194</v>
      </c>
      <c r="AC67" s="1084" t="s">
        <v>194</v>
      </c>
      <c r="AD67" s="1085"/>
      <c r="AE67" s="1086"/>
      <c r="AF67" s="1086"/>
      <c r="AG67" s="1086"/>
      <c r="AH67" s="1086"/>
      <c r="AI67" s="1087" t="s">
        <v>194</v>
      </c>
      <c r="AJ67" s="1087"/>
      <c r="AK67" s="1087"/>
      <c r="AL67" s="1088" t="s">
        <v>194</v>
      </c>
      <c r="AM67" s="1089"/>
      <c r="AN67" s="1090"/>
      <c r="AO67" s="1091" t="s">
        <v>194</v>
      </c>
      <c r="AP67" s="1092"/>
      <c r="AQ67" s="1093" t="s">
        <v>194</v>
      </c>
      <c r="AR67" s="18"/>
      <c r="AS67" s="18"/>
      <c r="AT67" s="1094" t="s">
        <v>194</v>
      </c>
      <c r="AU67" s="1095"/>
      <c r="AV67" s="1096"/>
      <c r="AW67" s="1095"/>
      <c r="AX67" s="1096"/>
      <c r="AY67" s="1095"/>
      <c r="AZ67" s="1096"/>
      <c r="BA67" s="1095"/>
      <c r="BB67" s="1095"/>
      <c r="BC67" s="1087"/>
      <c r="BD67" s="1097" t="str">
        <f t="shared" si="27"/>
        <v/>
      </c>
      <c r="BE67" s="1098"/>
      <c r="BF67" s="1099" t="str">
        <f t="shared" si="28"/>
        <v/>
      </c>
      <c r="BG67" s="1100"/>
      <c r="BH67" s="1100"/>
      <c r="BI67" s="1100"/>
      <c r="BJ67" s="1100"/>
      <c r="BK67" s="1100"/>
      <c r="BL67" s="1100"/>
      <c r="BM67" s="1101"/>
      <c r="BN67" s="1101"/>
      <c r="BO67" s="1101"/>
      <c r="BP67" s="1100"/>
      <c r="BQ67" s="1097" t="str">
        <f t="shared" si="29"/>
        <v/>
      </c>
      <c r="BR67" s="1100"/>
      <c r="BS67" s="1097" t="str">
        <f t="shared" si="30"/>
        <v/>
      </c>
      <c r="BT67" s="1100"/>
      <c r="BU67" s="1100"/>
      <c r="BV67" s="1100"/>
      <c r="BW67" s="1100"/>
      <c r="BX67" s="1100"/>
      <c r="BY67" s="1100"/>
      <c r="BZ67" s="1102"/>
      <c r="CA67" s="1102" t="s">
        <v>194</v>
      </c>
      <c r="CB67" s="1103"/>
      <c r="CC67" s="1103"/>
      <c r="CD67" s="1103" t="s">
        <v>194</v>
      </c>
      <c r="CE67" s="1103"/>
      <c r="CF67" s="1103"/>
      <c r="CG67" s="1103"/>
      <c r="CH67" s="1097" t="str">
        <f t="shared" si="31"/>
        <v/>
      </c>
      <c r="CI67" s="1103"/>
      <c r="CJ67" s="1103"/>
      <c r="CK67" s="1103"/>
      <c r="CL67" s="1103"/>
      <c r="CM67" s="1104"/>
      <c r="CN67" s="1103"/>
      <c r="CO67" s="1105"/>
      <c r="CP67" s="1106"/>
      <c r="CQ67" s="1106"/>
      <c r="CR67" s="1106"/>
      <c r="CS67" s="1106"/>
      <c r="CT67" s="1106"/>
      <c r="CU67" s="1106"/>
      <c r="CV67" s="1106"/>
      <c r="CW67" s="1106" t="s">
        <v>194</v>
      </c>
      <c r="CX67" s="1106" t="str">
        <f t="shared" si="32"/>
        <v>-</v>
      </c>
      <c r="CY67" s="1107"/>
      <c r="CZ67" s="1108" t="s">
        <v>194</v>
      </c>
      <c r="DA67" s="1109" t="s">
        <v>194</v>
      </c>
      <c r="DB67" s="1109" t="s">
        <v>194</v>
      </c>
      <c r="DC67" s="1110" t="s">
        <v>194</v>
      </c>
      <c r="DD67" s="1110" t="s">
        <v>194</v>
      </c>
      <c r="DE67" s="1109" t="s">
        <v>194</v>
      </c>
      <c r="DF67" s="1111" t="s">
        <v>194</v>
      </c>
      <c r="DG67" s="1110" t="s">
        <v>194</v>
      </c>
      <c r="DH67" s="1110" t="s">
        <v>194</v>
      </c>
      <c r="DI67" s="1112"/>
      <c r="DJ67" s="1112"/>
      <c r="DK67" s="1112"/>
      <c r="DL67" s="1112"/>
      <c r="DM67" s="1112"/>
      <c r="DN67" s="1113" t="str">
        <f t="shared" si="33"/>
        <v/>
      </c>
      <c r="DO67" s="1112"/>
      <c r="DP67" s="1112"/>
      <c r="DQ67" s="1110"/>
      <c r="DR67" s="1110"/>
      <c r="DS67" s="1110"/>
      <c r="DT67" s="1110"/>
      <c r="DU67" s="1110"/>
      <c r="DV67" s="1110"/>
      <c r="DW67" s="1110"/>
      <c r="DX67" s="1110"/>
      <c r="DY67" s="1110"/>
      <c r="DZ67" s="1110"/>
      <c r="EA67" s="569" t="s">
        <v>194</v>
      </c>
      <c r="EB67" s="569" t="s">
        <v>194</v>
      </c>
      <c r="EC67" s="570" t="s">
        <v>194</v>
      </c>
      <c r="ED67" s="569"/>
      <c r="EE67" s="569"/>
      <c r="EF67" s="569"/>
      <c r="EG67" s="571"/>
      <c r="EH67" s="571"/>
      <c r="EI67" s="1114"/>
      <c r="EJ67" s="1114"/>
      <c r="EK67" s="1114"/>
      <c r="EL67" s="1114"/>
      <c r="EM67" s="1114"/>
      <c r="EN67" s="1114"/>
      <c r="EO67" s="1114"/>
      <c r="EP67" s="1114"/>
      <c r="EQ67" s="1114"/>
      <c r="ER67" s="1114"/>
      <c r="ES67" s="1114"/>
      <c r="ET67" s="1114"/>
      <c r="EU67" s="1114"/>
      <c r="EV67" s="1114"/>
      <c r="EW67" s="1114"/>
      <c r="EX67" s="60"/>
      <c r="EY67" s="1115" t="s">
        <v>194</v>
      </c>
      <c r="EZ67" s="1115" t="s">
        <v>194</v>
      </c>
    </row>
    <row r="68" spans="1:156" x14ac:dyDescent="0.25">
      <c r="A68" s="18" t="s">
        <v>194</v>
      </c>
      <c r="B68" s="1081"/>
      <c r="C68" s="1081" t="s">
        <v>194</v>
      </c>
      <c r="D68" s="1081" t="s">
        <v>1040</v>
      </c>
      <c r="E68" s="18"/>
      <c r="F68" s="18"/>
      <c r="G68" s="18"/>
      <c r="H68" s="18"/>
      <c r="I68" s="18"/>
      <c r="J68" s="1082">
        <f t="shared" si="23"/>
        <v>0</v>
      </c>
      <c r="K68" s="18"/>
      <c r="L68" s="18"/>
      <c r="M68" s="18"/>
      <c r="N68" s="18"/>
      <c r="O68" s="1082">
        <f t="shared" si="24"/>
        <v>0</v>
      </c>
      <c r="P68" s="18"/>
      <c r="Q68" s="18"/>
      <c r="R68" s="18"/>
      <c r="S68" s="18"/>
      <c r="T68" s="1082">
        <f t="shared" si="25"/>
        <v>0</v>
      </c>
      <c r="U68" s="18"/>
      <c r="V68" s="18"/>
      <c r="W68" s="18"/>
      <c r="X68" s="18"/>
      <c r="Y68" s="1082"/>
      <c r="Z68" s="1083" t="str">
        <f t="shared" si="26"/>
        <v/>
      </c>
      <c r="AA68" s="1084" t="s">
        <v>194</v>
      </c>
      <c r="AB68" s="1084" t="s">
        <v>194</v>
      </c>
      <c r="AC68" s="1084" t="s">
        <v>194</v>
      </c>
      <c r="AD68" s="1085"/>
      <c r="AE68" s="1086"/>
      <c r="AF68" s="1086"/>
      <c r="AG68" s="1086"/>
      <c r="AH68" s="1086"/>
      <c r="AI68" s="1087" t="s">
        <v>194</v>
      </c>
      <c r="AJ68" s="1087"/>
      <c r="AK68" s="1087"/>
      <c r="AL68" s="1088" t="s">
        <v>194</v>
      </c>
      <c r="AM68" s="1089"/>
      <c r="AN68" s="1090"/>
      <c r="AO68" s="1091" t="s">
        <v>194</v>
      </c>
      <c r="AP68" s="1092"/>
      <c r="AQ68" s="1093" t="s">
        <v>194</v>
      </c>
      <c r="AR68" s="18"/>
      <c r="AS68" s="18"/>
      <c r="AT68" s="1094" t="s">
        <v>194</v>
      </c>
      <c r="AU68" s="1095"/>
      <c r="AV68" s="1096"/>
      <c r="AW68" s="1095"/>
      <c r="AX68" s="1096"/>
      <c r="AY68" s="1095"/>
      <c r="AZ68" s="1096"/>
      <c r="BA68" s="1095"/>
      <c r="BB68" s="1095"/>
      <c r="BC68" s="1087"/>
      <c r="BD68" s="1097" t="str">
        <f t="shared" si="27"/>
        <v/>
      </c>
      <c r="BE68" s="1098"/>
      <c r="BF68" s="1099" t="str">
        <f t="shared" si="28"/>
        <v/>
      </c>
      <c r="BG68" s="1100"/>
      <c r="BH68" s="1100"/>
      <c r="BI68" s="1100"/>
      <c r="BJ68" s="1100"/>
      <c r="BK68" s="1100"/>
      <c r="BL68" s="1100"/>
      <c r="BM68" s="1101"/>
      <c r="BN68" s="1101"/>
      <c r="BO68" s="1101"/>
      <c r="BP68" s="1100"/>
      <c r="BQ68" s="1097" t="str">
        <f t="shared" si="29"/>
        <v/>
      </c>
      <c r="BR68" s="1100"/>
      <c r="BS68" s="1097" t="str">
        <f t="shared" si="30"/>
        <v/>
      </c>
      <c r="BT68" s="1100"/>
      <c r="BU68" s="1100"/>
      <c r="BV68" s="1100"/>
      <c r="BW68" s="1100"/>
      <c r="BX68" s="1100"/>
      <c r="BY68" s="1100"/>
      <c r="BZ68" s="1102"/>
      <c r="CA68" s="1102" t="s">
        <v>194</v>
      </c>
      <c r="CB68" s="1103"/>
      <c r="CC68" s="1103"/>
      <c r="CD68" s="1103" t="s">
        <v>194</v>
      </c>
      <c r="CE68" s="1103"/>
      <c r="CF68" s="1103"/>
      <c r="CG68" s="1103"/>
      <c r="CH68" s="1097" t="str">
        <f t="shared" si="31"/>
        <v/>
      </c>
      <c r="CI68" s="1103"/>
      <c r="CJ68" s="1103"/>
      <c r="CK68" s="1103"/>
      <c r="CL68" s="1103"/>
      <c r="CM68" s="1104"/>
      <c r="CN68" s="1103"/>
      <c r="CO68" s="1105"/>
      <c r="CP68" s="1106"/>
      <c r="CQ68" s="1106"/>
      <c r="CR68" s="1106"/>
      <c r="CS68" s="1106"/>
      <c r="CT68" s="1106"/>
      <c r="CU68" s="1106"/>
      <c r="CV68" s="1106"/>
      <c r="CW68" s="1106" t="s">
        <v>194</v>
      </c>
      <c r="CX68" s="1106" t="str">
        <f t="shared" si="32"/>
        <v>-</v>
      </c>
      <c r="CY68" s="1107"/>
      <c r="CZ68" s="1108" t="s">
        <v>194</v>
      </c>
      <c r="DA68" s="1109" t="s">
        <v>194</v>
      </c>
      <c r="DB68" s="1109" t="s">
        <v>194</v>
      </c>
      <c r="DC68" s="1110" t="s">
        <v>194</v>
      </c>
      <c r="DD68" s="1110" t="s">
        <v>194</v>
      </c>
      <c r="DE68" s="1109" t="s">
        <v>194</v>
      </c>
      <c r="DF68" s="1111" t="s">
        <v>194</v>
      </c>
      <c r="DG68" s="1110" t="s">
        <v>194</v>
      </c>
      <c r="DH68" s="1110" t="s">
        <v>194</v>
      </c>
      <c r="DI68" s="1112"/>
      <c r="DJ68" s="1112"/>
      <c r="DK68" s="1112"/>
      <c r="DL68" s="1112"/>
      <c r="DM68" s="1112"/>
      <c r="DN68" s="1113" t="str">
        <f t="shared" si="33"/>
        <v/>
      </c>
      <c r="DO68" s="1112"/>
      <c r="DP68" s="1112"/>
      <c r="DQ68" s="1110"/>
      <c r="DR68" s="1110"/>
      <c r="DS68" s="1110"/>
      <c r="DT68" s="1110"/>
      <c r="DU68" s="1110"/>
      <c r="DV68" s="1110"/>
      <c r="DW68" s="1110"/>
      <c r="DX68" s="1110"/>
      <c r="DY68" s="1110"/>
      <c r="DZ68" s="1110"/>
      <c r="EA68" s="569" t="s">
        <v>194</v>
      </c>
      <c r="EB68" s="569" t="s">
        <v>194</v>
      </c>
      <c r="EC68" s="570" t="s">
        <v>194</v>
      </c>
      <c r="ED68" s="569"/>
      <c r="EE68" s="569"/>
      <c r="EF68" s="569"/>
      <c r="EG68" s="571"/>
      <c r="EH68" s="571"/>
      <c r="EI68" s="1114"/>
      <c r="EJ68" s="1114"/>
      <c r="EK68" s="1114"/>
      <c r="EL68" s="1114"/>
      <c r="EM68" s="1114"/>
      <c r="EN68" s="1114"/>
      <c r="EO68" s="1114"/>
      <c r="EP68" s="1114"/>
      <c r="EQ68" s="1114"/>
      <c r="ER68" s="1114"/>
      <c r="ES68" s="1114"/>
      <c r="ET68" s="1114"/>
      <c r="EU68" s="1114"/>
      <c r="EV68" s="1114"/>
      <c r="EW68" s="1114"/>
      <c r="EX68" s="60"/>
      <c r="EY68" s="1115" t="s">
        <v>194</v>
      </c>
      <c r="EZ68" s="1115" t="s">
        <v>194</v>
      </c>
    </row>
    <row r="69" spans="1:156" x14ac:dyDescent="0.25">
      <c r="A69" s="18" t="s">
        <v>194</v>
      </c>
      <c r="B69" s="1081"/>
      <c r="C69" s="1081" t="s">
        <v>194</v>
      </c>
      <c r="D69" s="1081" t="s">
        <v>1040</v>
      </c>
      <c r="E69" s="18"/>
      <c r="F69" s="18"/>
      <c r="G69" s="18"/>
      <c r="H69" s="18"/>
      <c r="I69" s="18"/>
      <c r="J69" s="1082">
        <f t="shared" si="23"/>
        <v>0</v>
      </c>
      <c r="K69" s="18"/>
      <c r="L69" s="18"/>
      <c r="M69" s="18"/>
      <c r="N69" s="18"/>
      <c r="O69" s="1082">
        <f t="shared" si="24"/>
        <v>0</v>
      </c>
      <c r="P69" s="18"/>
      <c r="Q69" s="18"/>
      <c r="R69" s="18"/>
      <c r="S69" s="18"/>
      <c r="T69" s="1082">
        <f t="shared" si="25"/>
        <v>0</v>
      </c>
      <c r="U69" s="18"/>
      <c r="V69" s="18"/>
      <c r="W69" s="18"/>
      <c r="X69" s="18"/>
      <c r="Y69" s="1082"/>
      <c r="Z69" s="1083" t="str">
        <f t="shared" si="26"/>
        <v/>
      </c>
      <c r="AA69" s="1084" t="s">
        <v>194</v>
      </c>
      <c r="AB69" s="1084" t="s">
        <v>194</v>
      </c>
      <c r="AC69" s="1084" t="s">
        <v>194</v>
      </c>
      <c r="AD69" s="1085"/>
      <c r="AE69" s="1086"/>
      <c r="AF69" s="1086"/>
      <c r="AG69" s="1086"/>
      <c r="AH69" s="1086"/>
      <c r="AI69" s="1087" t="s">
        <v>194</v>
      </c>
      <c r="AJ69" s="1087"/>
      <c r="AK69" s="1087"/>
      <c r="AL69" s="1088" t="s">
        <v>194</v>
      </c>
      <c r="AM69" s="1089"/>
      <c r="AN69" s="1090"/>
      <c r="AO69" s="1091" t="s">
        <v>194</v>
      </c>
      <c r="AP69" s="1092"/>
      <c r="AQ69" s="1093" t="s">
        <v>194</v>
      </c>
      <c r="AR69" s="18"/>
      <c r="AS69" s="18"/>
      <c r="AT69" s="1094" t="s">
        <v>194</v>
      </c>
      <c r="AU69" s="1095"/>
      <c r="AV69" s="1096"/>
      <c r="AW69" s="1095"/>
      <c r="AX69" s="1096"/>
      <c r="AY69" s="1095"/>
      <c r="AZ69" s="1096"/>
      <c r="BA69" s="1095"/>
      <c r="BB69" s="1095"/>
      <c r="BC69" s="1087"/>
      <c r="BD69" s="1097" t="str">
        <f t="shared" si="27"/>
        <v/>
      </c>
      <c r="BE69" s="1098"/>
      <c r="BF69" s="1099" t="str">
        <f t="shared" si="28"/>
        <v/>
      </c>
      <c r="BG69" s="1100"/>
      <c r="BH69" s="1100"/>
      <c r="BI69" s="1100"/>
      <c r="BJ69" s="1100"/>
      <c r="BK69" s="1100"/>
      <c r="BL69" s="1100"/>
      <c r="BM69" s="1101"/>
      <c r="BN69" s="1101"/>
      <c r="BO69" s="1101"/>
      <c r="BP69" s="1100"/>
      <c r="BQ69" s="1097" t="str">
        <f t="shared" si="29"/>
        <v/>
      </c>
      <c r="BR69" s="1100"/>
      <c r="BS69" s="1097" t="str">
        <f t="shared" si="30"/>
        <v/>
      </c>
      <c r="BT69" s="1100"/>
      <c r="BU69" s="1100"/>
      <c r="BV69" s="1100"/>
      <c r="BW69" s="1100"/>
      <c r="BX69" s="1100"/>
      <c r="BY69" s="1100"/>
      <c r="BZ69" s="1102"/>
      <c r="CA69" s="1102" t="s">
        <v>194</v>
      </c>
      <c r="CB69" s="1103"/>
      <c r="CC69" s="1103"/>
      <c r="CD69" s="1103" t="s">
        <v>194</v>
      </c>
      <c r="CE69" s="1103"/>
      <c r="CF69" s="1103"/>
      <c r="CG69" s="1103"/>
      <c r="CH69" s="1097" t="str">
        <f t="shared" si="31"/>
        <v/>
      </c>
      <c r="CI69" s="1103"/>
      <c r="CJ69" s="1103"/>
      <c r="CK69" s="1103"/>
      <c r="CL69" s="1103"/>
      <c r="CM69" s="1104"/>
      <c r="CN69" s="1103"/>
      <c r="CO69" s="1105"/>
      <c r="CP69" s="1106"/>
      <c r="CQ69" s="1106"/>
      <c r="CR69" s="1106"/>
      <c r="CS69" s="1106"/>
      <c r="CT69" s="1106"/>
      <c r="CU69" s="1106"/>
      <c r="CV69" s="1106"/>
      <c r="CW69" s="1106" t="s">
        <v>194</v>
      </c>
      <c r="CX69" s="1106" t="str">
        <f t="shared" si="32"/>
        <v>-</v>
      </c>
      <c r="CY69" s="1107"/>
      <c r="CZ69" s="1108" t="s">
        <v>194</v>
      </c>
      <c r="DA69" s="1109" t="s">
        <v>194</v>
      </c>
      <c r="DB69" s="1109" t="s">
        <v>194</v>
      </c>
      <c r="DC69" s="1110" t="s">
        <v>194</v>
      </c>
      <c r="DD69" s="1110" t="s">
        <v>194</v>
      </c>
      <c r="DE69" s="1109" t="s">
        <v>194</v>
      </c>
      <c r="DF69" s="1111" t="s">
        <v>194</v>
      </c>
      <c r="DG69" s="1110" t="s">
        <v>194</v>
      </c>
      <c r="DH69" s="1110" t="s">
        <v>194</v>
      </c>
      <c r="DI69" s="1112"/>
      <c r="DJ69" s="1112"/>
      <c r="DK69" s="1112"/>
      <c r="DL69" s="1112"/>
      <c r="DM69" s="1112"/>
      <c r="DN69" s="1113" t="str">
        <f t="shared" si="33"/>
        <v/>
      </c>
      <c r="DO69" s="1112"/>
      <c r="DP69" s="1112"/>
      <c r="DQ69" s="1110"/>
      <c r="DR69" s="1110"/>
      <c r="DS69" s="1110"/>
      <c r="DT69" s="1110"/>
      <c r="DU69" s="1110"/>
      <c r="DV69" s="1110"/>
      <c r="DW69" s="1110"/>
      <c r="DX69" s="1110"/>
      <c r="DY69" s="1110"/>
      <c r="DZ69" s="1110"/>
      <c r="EA69" s="569" t="s">
        <v>194</v>
      </c>
      <c r="EB69" s="569" t="s">
        <v>194</v>
      </c>
      <c r="EC69" s="570" t="s">
        <v>194</v>
      </c>
      <c r="ED69" s="569"/>
      <c r="EE69" s="569"/>
      <c r="EF69" s="569"/>
      <c r="EG69" s="571"/>
      <c r="EH69" s="571"/>
      <c r="EI69" s="1114"/>
      <c r="EJ69" s="1114"/>
      <c r="EK69" s="1114"/>
      <c r="EL69" s="1114"/>
      <c r="EM69" s="1114"/>
      <c r="EN69" s="1114"/>
      <c r="EO69" s="1114"/>
      <c r="EP69" s="1114"/>
      <c r="EQ69" s="1114"/>
      <c r="ER69" s="1114"/>
      <c r="ES69" s="1114"/>
      <c r="ET69" s="1114"/>
      <c r="EU69" s="1114"/>
      <c r="EV69" s="1114"/>
      <c r="EW69" s="1114"/>
      <c r="EX69" s="60"/>
      <c r="EY69" s="1115" t="s">
        <v>194</v>
      </c>
      <c r="EZ69" s="1115" t="s">
        <v>194</v>
      </c>
    </row>
    <row r="70" spans="1:156" x14ac:dyDescent="0.25">
      <c r="A70" s="18" t="s">
        <v>194</v>
      </c>
      <c r="B70" s="1081"/>
      <c r="C70" s="1081" t="s">
        <v>194</v>
      </c>
      <c r="D70" s="1081" t="s">
        <v>1040</v>
      </c>
      <c r="E70" s="18"/>
      <c r="F70" s="18"/>
      <c r="G70" s="18"/>
      <c r="H70" s="18"/>
      <c r="I70" s="18"/>
      <c r="J70" s="1082">
        <f t="shared" si="23"/>
        <v>0</v>
      </c>
      <c r="K70" s="18"/>
      <c r="L70" s="18"/>
      <c r="M70" s="18"/>
      <c r="N70" s="18"/>
      <c r="O70" s="1082">
        <f t="shared" si="24"/>
        <v>0</v>
      </c>
      <c r="P70" s="18"/>
      <c r="Q70" s="18"/>
      <c r="R70" s="18"/>
      <c r="S70" s="18"/>
      <c r="T70" s="1082">
        <f t="shared" si="25"/>
        <v>0</v>
      </c>
      <c r="U70" s="18"/>
      <c r="V70" s="18"/>
      <c r="W70" s="18"/>
      <c r="X70" s="18"/>
      <c r="Y70" s="1082"/>
      <c r="Z70" s="1083" t="str">
        <f t="shared" si="26"/>
        <v/>
      </c>
      <c r="AA70" s="1084" t="s">
        <v>194</v>
      </c>
      <c r="AB70" s="1084" t="s">
        <v>194</v>
      </c>
      <c r="AC70" s="1084" t="s">
        <v>194</v>
      </c>
      <c r="AD70" s="1085"/>
      <c r="AE70" s="1086"/>
      <c r="AF70" s="1086"/>
      <c r="AG70" s="1086"/>
      <c r="AH70" s="1086"/>
      <c r="AI70" s="1087" t="s">
        <v>194</v>
      </c>
      <c r="AJ70" s="1087"/>
      <c r="AK70" s="1087"/>
      <c r="AL70" s="1088" t="s">
        <v>194</v>
      </c>
      <c r="AM70" s="1089"/>
      <c r="AN70" s="1090"/>
      <c r="AO70" s="1091" t="s">
        <v>194</v>
      </c>
      <c r="AP70" s="1092"/>
      <c r="AQ70" s="1093" t="s">
        <v>194</v>
      </c>
      <c r="AR70" s="18"/>
      <c r="AS70" s="18"/>
      <c r="AT70" s="1094" t="s">
        <v>194</v>
      </c>
      <c r="AU70" s="1095"/>
      <c r="AV70" s="1096"/>
      <c r="AW70" s="1095"/>
      <c r="AX70" s="1096"/>
      <c r="AY70" s="1095"/>
      <c r="AZ70" s="1096"/>
      <c r="BA70" s="1095"/>
      <c r="BB70" s="1095"/>
      <c r="BC70" s="1087"/>
      <c r="BD70" s="1097" t="str">
        <f t="shared" si="27"/>
        <v/>
      </c>
      <c r="BE70" s="1098"/>
      <c r="BF70" s="1099" t="str">
        <f t="shared" si="28"/>
        <v/>
      </c>
      <c r="BG70" s="1100"/>
      <c r="BH70" s="1100"/>
      <c r="BI70" s="1100"/>
      <c r="BJ70" s="1100"/>
      <c r="BK70" s="1100"/>
      <c r="BL70" s="1100"/>
      <c r="BM70" s="1101"/>
      <c r="BN70" s="1101"/>
      <c r="BO70" s="1101"/>
      <c r="BP70" s="1100"/>
      <c r="BQ70" s="1097" t="str">
        <f t="shared" si="29"/>
        <v/>
      </c>
      <c r="BR70" s="1100"/>
      <c r="BS70" s="1097" t="str">
        <f t="shared" si="30"/>
        <v/>
      </c>
      <c r="BT70" s="1100"/>
      <c r="BU70" s="1100"/>
      <c r="BV70" s="1100"/>
      <c r="BW70" s="1100"/>
      <c r="BX70" s="1100"/>
      <c r="BY70" s="1100"/>
      <c r="BZ70" s="1102"/>
      <c r="CA70" s="1102" t="s">
        <v>194</v>
      </c>
      <c r="CB70" s="1103"/>
      <c r="CC70" s="1103"/>
      <c r="CD70" s="1103" t="s">
        <v>194</v>
      </c>
      <c r="CE70" s="1103"/>
      <c r="CF70" s="1103"/>
      <c r="CG70" s="1103"/>
      <c r="CH70" s="1097" t="str">
        <f t="shared" si="31"/>
        <v/>
      </c>
      <c r="CI70" s="1103"/>
      <c r="CJ70" s="1103"/>
      <c r="CK70" s="1103"/>
      <c r="CL70" s="1103"/>
      <c r="CM70" s="1104"/>
      <c r="CN70" s="1103"/>
      <c r="CO70" s="1105"/>
      <c r="CP70" s="1106"/>
      <c r="CQ70" s="1106"/>
      <c r="CR70" s="1106"/>
      <c r="CS70" s="1106"/>
      <c r="CT70" s="1106"/>
      <c r="CU70" s="1106"/>
      <c r="CV70" s="1106"/>
      <c r="CW70" s="1106" t="s">
        <v>194</v>
      </c>
      <c r="CX70" s="1106" t="str">
        <f t="shared" si="32"/>
        <v>-</v>
      </c>
      <c r="CY70" s="1107"/>
      <c r="CZ70" s="1108" t="s">
        <v>194</v>
      </c>
      <c r="DA70" s="1109" t="s">
        <v>194</v>
      </c>
      <c r="DB70" s="1109" t="s">
        <v>194</v>
      </c>
      <c r="DC70" s="1110" t="s">
        <v>194</v>
      </c>
      <c r="DD70" s="1110" t="s">
        <v>194</v>
      </c>
      <c r="DE70" s="1109" t="s">
        <v>194</v>
      </c>
      <c r="DF70" s="1111" t="s">
        <v>194</v>
      </c>
      <c r="DG70" s="1110" t="s">
        <v>194</v>
      </c>
      <c r="DH70" s="1110" t="s">
        <v>194</v>
      </c>
      <c r="DI70" s="1112"/>
      <c r="DJ70" s="1112"/>
      <c r="DK70" s="1112"/>
      <c r="DL70" s="1112"/>
      <c r="DM70" s="1112"/>
      <c r="DN70" s="1113" t="str">
        <f t="shared" si="33"/>
        <v/>
      </c>
      <c r="DO70" s="1112"/>
      <c r="DP70" s="1112"/>
      <c r="DQ70" s="1110"/>
      <c r="DR70" s="1110"/>
      <c r="DS70" s="1110"/>
      <c r="DT70" s="1110"/>
      <c r="DU70" s="1110"/>
      <c r="DV70" s="1110"/>
      <c r="DW70" s="1110"/>
      <c r="DX70" s="1110"/>
      <c r="DY70" s="1110"/>
      <c r="DZ70" s="1110"/>
      <c r="EA70" s="569" t="s">
        <v>194</v>
      </c>
      <c r="EB70" s="569" t="s">
        <v>194</v>
      </c>
      <c r="EC70" s="570" t="s">
        <v>194</v>
      </c>
      <c r="ED70" s="569"/>
      <c r="EE70" s="569"/>
      <c r="EF70" s="569"/>
      <c r="EG70" s="571"/>
      <c r="EH70" s="571"/>
      <c r="EI70" s="1114"/>
      <c r="EJ70" s="1114"/>
      <c r="EK70" s="1114"/>
      <c r="EL70" s="1114"/>
      <c r="EM70" s="1114"/>
      <c r="EN70" s="1114"/>
      <c r="EO70" s="1114"/>
      <c r="EP70" s="1114"/>
      <c r="EQ70" s="1114"/>
      <c r="ER70" s="1114"/>
      <c r="ES70" s="1114"/>
      <c r="ET70" s="1114"/>
      <c r="EU70" s="1114"/>
      <c r="EV70" s="1114"/>
      <c r="EW70" s="1114"/>
      <c r="EX70" s="60"/>
      <c r="EY70" s="1115" t="s">
        <v>194</v>
      </c>
      <c r="EZ70" s="1115" t="s">
        <v>194</v>
      </c>
    </row>
    <row r="71" spans="1:156" x14ac:dyDescent="0.25">
      <c r="A71" s="18" t="s">
        <v>194</v>
      </c>
      <c r="B71" s="1081"/>
      <c r="C71" s="1081" t="s">
        <v>194</v>
      </c>
      <c r="D71" s="1081" t="s">
        <v>1040</v>
      </c>
      <c r="E71" s="18"/>
      <c r="F71" s="18"/>
      <c r="G71" s="18"/>
      <c r="H71" s="18"/>
      <c r="I71" s="18"/>
      <c r="J71" s="1082">
        <f t="shared" si="23"/>
        <v>0</v>
      </c>
      <c r="K71" s="18"/>
      <c r="L71" s="18"/>
      <c r="M71" s="18"/>
      <c r="N71" s="18"/>
      <c r="O71" s="1082">
        <f t="shared" si="24"/>
        <v>0</v>
      </c>
      <c r="P71" s="18"/>
      <c r="Q71" s="18"/>
      <c r="R71" s="18"/>
      <c r="S71" s="18"/>
      <c r="T71" s="1082">
        <f t="shared" si="25"/>
        <v>0</v>
      </c>
      <c r="U71" s="18"/>
      <c r="V71" s="18"/>
      <c r="W71" s="18"/>
      <c r="X71" s="18"/>
      <c r="Y71" s="1082"/>
      <c r="Z71" s="1083" t="str">
        <f t="shared" si="26"/>
        <v/>
      </c>
      <c r="AA71" s="1084" t="s">
        <v>194</v>
      </c>
      <c r="AB71" s="1084" t="s">
        <v>194</v>
      </c>
      <c r="AC71" s="1084" t="s">
        <v>194</v>
      </c>
      <c r="AD71" s="1085"/>
      <c r="AE71" s="1086"/>
      <c r="AF71" s="1086"/>
      <c r="AG71" s="1086"/>
      <c r="AH71" s="1086"/>
      <c r="AI71" s="1087" t="s">
        <v>194</v>
      </c>
      <c r="AJ71" s="1087"/>
      <c r="AK71" s="1087"/>
      <c r="AL71" s="1088" t="s">
        <v>194</v>
      </c>
      <c r="AM71" s="1089"/>
      <c r="AN71" s="1090"/>
      <c r="AO71" s="1091" t="s">
        <v>194</v>
      </c>
      <c r="AP71" s="1092"/>
      <c r="AQ71" s="1093" t="s">
        <v>194</v>
      </c>
      <c r="AR71" s="18"/>
      <c r="AS71" s="18"/>
      <c r="AT71" s="1094" t="s">
        <v>194</v>
      </c>
      <c r="AU71" s="1095"/>
      <c r="AV71" s="1096"/>
      <c r="AW71" s="1095"/>
      <c r="AX71" s="1096"/>
      <c r="AY71" s="1095"/>
      <c r="AZ71" s="1096"/>
      <c r="BA71" s="1095"/>
      <c r="BB71" s="1095"/>
      <c r="BC71" s="1087"/>
      <c r="BD71" s="1097" t="str">
        <f t="shared" si="27"/>
        <v/>
      </c>
      <c r="BE71" s="1098"/>
      <c r="BF71" s="1099" t="str">
        <f t="shared" si="28"/>
        <v/>
      </c>
      <c r="BG71" s="1100"/>
      <c r="BH71" s="1100"/>
      <c r="BI71" s="1100"/>
      <c r="BJ71" s="1100"/>
      <c r="BK71" s="1100"/>
      <c r="BL71" s="1100"/>
      <c r="BM71" s="1101"/>
      <c r="BN71" s="1101"/>
      <c r="BO71" s="1101"/>
      <c r="BP71" s="1100"/>
      <c r="BQ71" s="1097" t="str">
        <f t="shared" si="29"/>
        <v/>
      </c>
      <c r="BR71" s="1100"/>
      <c r="BS71" s="1097" t="str">
        <f t="shared" si="30"/>
        <v/>
      </c>
      <c r="BT71" s="1100"/>
      <c r="BU71" s="1100"/>
      <c r="BV71" s="1100"/>
      <c r="BW71" s="1100"/>
      <c r="BX71" s="1100"/>
      <c r="BY71" s="1100"/>
      <c r="BZ71" s="1102"/>
      <c r="CA71" s="1102" t="s">
        <v>194</v>
      </c>
      <c r="CB71" s="1103"/>
      <c r="CC71" s="1103"/>
      <c r="CD71" s="1103" t="s">
        <v>194</v>
      </c>
      <c r="CE71" s="1103"/>
      <c r="CF71" s="1103"/>
      <c r="CG71" s="1103"/>
      <c r="CH71" s="1097" t="str">
        <f t="shared" si="31"/>
        <v/>
      </c>
      <c r="CI71" s="1103"/>
      <c r="CJ71" s="1103"/>
      <c r="CK71" s="1103"/>
      <c r="CL71" s="1103"/>
      <c r="CM71" s="1104"/>
      <c r="CN71" s="1103"/>
      <c r="CO71" s="1105"/>
      <c r="CP71" s="1106"/>
      <c r="CQ71" s="1106"/>
      <c r="CR71" s="1106"/>
      <c r="CS71" s="1106"/>
      <c r="CT71" s="1106"/>
      <c r="CU71" s="1106"/>
      <c r="CV71" s="1106"/>
      <c r="CW71" s="1106" t="s">
        <v>194</v>
      </c>
      <c r="CX71" s="1106" t="str">
        <f t="shared" si="32"/>
        <v>-</v>
      </c>
      <c r="CY71" s="1107"/>
      <c r="CZ71" s="1108" t="s">
        <v>194</v>
      </c>
      <c r="DA71" s="1109" t="s">
        <v>194</v>
      </c>
      <c r="DB71" s="1109" t="s">
        <v>194</v>
      </c>
      <c r="DC71" s="1110" t="s">
        <v>194</v>
      </c>
      <c r="DD71" s="1110" t="s">
        <v>194</v>
      </c>
      <c r="DE71" s="1109" t="s">
        <v>194</v>
      </c>
      <c r="DF71" s="1111" t="s">
        <v>194</v>
      </c>
      <c r="DG71" s="1110" t="s">
        <v>194</v>
      </c>
      <c r="DH71" s="1110" t="s">
        <v>194</v>
      </c>
      <c r="DI71" s="1112"/>
      <c r="DJ71" s="1112"/>
      <c r="DK71" s="1112"/>
      <c r="DL71" s="1112"/>
      <c r="DM71" s="1112"/>
      <c r="DN71" s="1113" t="str">
        <f t="shared" si="33"/>
        <v/>
      </c>
      <c r="DO71" s="1112"/>
      <c r="DP71" s="1112"/>
      <c r="DQ71" s="1110"/>
      <c r="DR71" s="1110"/>
      <c r="DS71" s="1110"/>
      <c r="DT71" s="1110"/>
      <c r="DU71" s="1110"/>
      <c r="DV71" s="1110"/>
      <c r="DW71" s="1110"/>
      <c r="DX71" s="1110"/>
      <c r="DY71" s="1110"/>
      <c r="DZ71" s="1110"/>
      <c r="EA71" s="569" t="s">
        <v>194</v>
      </c>
      <c r="EB71" s="569" t="s">
        <v>194</v>
      </c>
      <c r="EC71" s="570" t="s">
        <v>194</v>
      </c>
      <c r="ED71" s="569"/>
      <c r="EE71" s="569"/>
      <c r="EF71" s="569"/>
      <c r="EG71" s="571"/>
      <c r="EH71" s="571"/>
      <c r="EI71" s="1114"/>
      <c r="EJ71" s="1114"/>
      <c r="EK71" s="1114"/>
      <c r="EL71" s="1114"/>
      <c r="EM71" s="1114"/>
      <c r="EN71" s="1114"/>
      <c r="EO71" s="1114"/>
      <c r="EP71" s="1114"/>
      <c r="EQ71" s="1114"/>
      <c r="ER71" s="1114"/>
      <c r="ES71" s="1114"/>
      <c r="ET71" s="1114"/>
      <c r="EU71" s="1114"/>
      <c r="EV71" s="1114"/>
      <c r="EW71" s="1114"/>
      <c r="EX71" s="60"/>
      <c r="EY71" s="1115" t="s">
        <v>194</v>
      </c>
      <c r="EZ71" s="1115" t="s">
        <v>194</v>
      </c>
    </row>
    <row r="72" spans="1:156" x14ac:dyDescent="0.25">
      <c r="A72" s="18" t="s">
        <v>194</v>
      </c>
      <c r="B72" s="1081"/>
      <c r="C72" s="1081" t="s">
        <v>194</v>
      </c>
      <c r="D72" s="1081" t="s">
        <v>1040</v>
      </c>
      <c r="E72" s="18"/>
      <c r="F72" s="18"/>
      <c r="G72" s="18"/>
      <c r="H72" s="18"/>
      <c r="I72" s="18"/>
      <c r="J72" s="1082">
        <f t="shared" si="23"/>
        <v>0</v>
      </c>
      <c r="K72" s="18"/>
      <c r="L72" s="18"/>
      <c r="M72" s="18"/>
      <c r="N72" s="18"/>
      <c r="O72" s="1082">
        <f t="shared" si="24"/>
        <v>0</v>
      </c>
      <c r="P72" s="18"/>
      <c r="Q72" s="18"/>
      <c r="R72" s="18"/>
      <c r="S72" s="18"/>
      <c r="T72" s="1082">
        <f t="shared" si="25"/>
        <v>0</v>
      </c>
      <c r="U72" s="18"/>
      <c r="V72" s="18"/>
      <c r="W72" s="18"/>
      <c r="X72" s="18"/>
      <c r="Y72" s="1082"/>
      <c r="Z72" s="1083" t="str">
        <f t="shared" si="26"/>
        <v/>
      </c>
      <c r="AA72" s="1084" t="s">
        <v>194</v>
      </c>
      <c r="AB72" s="1084" t="s">
        <v>194</v>
      </c>
      <c r="AC72" s="1084" t="s">
        <v>194</v>
      </c>
      <c r="AD72" s="1085"/>
      <c r="AE72" s="1086"/>
      <c r="AF72" s="1086"/>
      <c r="AG72" s="1086"/>
      <c r="AH72" s="1086"/>
      <c r="AI72" s="1087" t="s">
        <v>194</v>
      </c>
      <c r="AJ72" s="1087"/>
      <c r="AK72" s="1087"/>
      <c r="AL72" s="1088" t="s">
        <v>194</v>
      </c>
      <c r="AM72" s="1089"/>
      <c r="AN72" s="1090"/>
      <c r="AO72" s="1091" t="s">
        <v>194</v>
      </c>
      <c r="AP72" s="1092"/>
      <c r="AQ72" s="1093" t="s">
        <v>194</v>
      </c>
      <c r="AR72" s="18"/>
      <c r="AS72" s="18"/>
      <c r="AT72" s="1094" t="s">
        <v>194</v>
      </c>
      <c r="AU72" s="1095"/>
      <c r="AV72" s="1096"/>
      <c r="AW72" s="1095"/>
      <c r="AX72" s="1096"/>
      <c r="AY72" s="1095"/>
      <c r="AZ72" s="1096"/>
      <c r="BA72" s="1095"/>
      <c r="BB72" s="1095"/>
      <c r="BC72" s="1087"/>
      <c r="BD72" s="1097" t="str">
        <f t="shared" si="27"/>
        <v/>
      </c>
      <c r="BE72" s="1098"/>
      <c r="BF72" s="1099" t="str">
        <f t="shared" si="28"/>
        <v/>
      </c>
      <c r="BG72" s="1100"/>
      <c r="BH72" s="1100"/>
      <c r="BI72" s="1100"/>
      <c r="BJ72" s="1100"/>
      <c r="BK72" s="1100"/>
      <c r="BL72" s="1100"/>
      <c r="BM72" s="1101"/>
      <c r="BN72" s="1101"/>
      <c r="BO72" s="1101"/>
      <c r="BP72" s="1100"/>
      <c r="BQ72" s="1097" t="str">
        <f t="shared" si="29"/>
        <v/>
      </c>
      <c r="BR72" s="1100"/>
      <c r="BS72" s="1097" t="str">
        <f t="shared" si="30"/>
        <v/>
      </c>
      <c r="BT72" s="1100"/>
      <c r="BU72" s="1100"/>
      <c r="BV72" s="1100"/>
      <c r="BW72" s="1100"/>
      <c r="BX72" s="1100"/>
      <c r="BY72" s="1100"/>
      <c r="BZ72" s="1102"/>
      <c r="CA72" s="1102" t="s">
        <v>194</v>
      </c>
      <c r="CB72" s="1103"/>
      <c r="CC72" s="1103"/>
      <c r="CD72" s="1103" t="s">
        <v>194</v>
      </c>
      <c r="CE72" s="1103"/>
      <c r="CF72" s="1103"/>
      <c r="CG72" s="1103"/>
      <c r="CH72" s="1097" t="str">
        <f t="shared" si="31"/>
        <v/>
      </c>
      <c r="CI72" s="1103"/>
      <c r="CJ72" s="1103"/>
      <c r="CK72" s="1103"/>
      <c r="CL72" s="1103"/>
      <c r="CM72" s="1104"/>
      <c r="CN72" s="1103"/>
      <c r="CO72" s="1105"/>
      <c r="CP72" s="1106"/>
      <c r="CQ72" s="1106"/>
      <c r="CR72" s="1106"/>
      <c r="CS72" s="1106"/>
      <c r="CT72" s="1106"/>
      <c r="CU72" s="1106"/>
      <c r="CV72" s="1106"/>
      <c r="CW72" s="1106" t="s">
        <v>194</v>
      </c>
      <c r="CX72" s="1106" t="str">
        <f t="shared" si="32"/>
        <v>-</v>
      </c>
      <c r="CY72" s="1107"/>
      <c r="CZ72" s="1108" t="s">
        <v>194</v>
      </c>
      <c r="DA72" s="1109" t="s">
        <v>194</v>
      </c>
      <c r="DB72" s="1109" t="s">
        <v>194</v>
      </c>
      <c r="DC72" s="1110" t="s">
        <v>194</v>
      </c>
      <c r="DD72" s="1110" t="s">
        <v>194</v>
      </c>
      <c r="DE72" s="1109" t="s">
        <v>194</v>
      </c>
      <c r="DF72" s="1111" t="s">
        <v>194</v>
      </c>
      <c r="DG72" s="1110" t="s">
        <v>194</v>
      </c>
      <c r="DH72" s="1110" t="s">
        <v>194</v>
      </c>
      <c r="DI72" s="1112"/>
      <c r="DJ72" s="1112"/>
      <c r="DK72" s="1112"/>
      <c r="DL72" s="1112"/>
      <c r="DM72" s="1112"/>
      <c r="DN72" s="1113" t="str">
        <f t="shared" si="33"/>
        <v/>
      </c>
      <c r="DO72" s="1112"/>
      <c r="DP72" s="1112"/>
      <c r="DQ72" s="1110"/>
      <c r="DR72" s="1110"/>
      <c r="DS72" s="1110"/>
      <c r="DT72" s="1110"/>
      <c r="DU72" s="1110"/>
      <c r="DV72" s="1110"/>
      <c r="DW72" s="1110"/>
      <c r="DX72" s="1110"/>
      <c r="DY72" s="1110"/>
      <c r="DZ72" s="1110"/>
      <c r="EA72" s="569" t="s">
        <v>194</v>
      </c>
      <c r="EB72" s="569" t="s">
        <v>194</v>
      </c>
      <c r="EC72" s="570" t="s">
        <v>194</v>
      </c>
      <c r="ED72" s="569"/>
      <c r="EE72" s="569"/>
      <c r="EF72" s="569"/>
      <c r="EG72" s="571"/>
      <c r="EH72" s="571"/>
      <c r="EI72" s="1114"/>
      <c r="EJ72" s="1114"/>
      <c r="EK72" s="1114"/>
      <c r="EL72" s="1114"/>
      <c r="EM72" s="1114"/>
      <c r="EN72" s="1114"/>
      <c r="EO72" s="1114"/>
      <c r="EP72" s="1114"/>
      <c r="EQ72" s="1114"/>
      <c r="ER72" s="1114"/>
      <c r="ES72" s="1114"/>
      <c r="ET72" s="1114"/>
      <c r="EU72" s="1114"/>
      <c r="EV72" s="1114"/>
      <c r="EW72" s="1114"/>
      <c r="EX72" s="60"/>
      <c r="EY72" s="1115" t="s">
        <v>194</v>
      </c>
      <c r="EZ72" s="1115" t="s">
        <v>194</v>
      </c>
    </row>
    <row r="73" spans="1:156" x14ac:dyDescent="0.25">
      <c r="A73" s="18" t="s">
        <v>194</v>
      </c>
      <c r="B73" s="1081"/>
      <c r="C73" s="1081" t="s">
        <v>194</v>
      </c>
      <c r="D73" s="1081" t="s">
        <v>1040</v>
      </c>
      <c r="E73" s="18"/>
      <c r="F73" s="18"/>
      <c r="G73" s="18"/>
      <c r="H73" s="18"/>
      <c r="I73" s="18"/>
      <c r="J73" s="1082">
        <f t="shared" si="23"/>
        <v>0</v>
      </c>
      <c r="K73" s="18"/>
      <c r="L73" s="18"/>
      <c r="M73" s="18"/>
      <c r="N73" s="18"/>
      <c r="O73" s="1082">
        <f t="shared" si="24"/>
        <v>0</v>
      </c>
      <c r="P73" s="18"/>
      <c r="Q73" s="18"/>
      <c r="R73" s="18"/>
      <c r="S73" s="18"/>
      <c r="T73" s="1082">
        <f t="shared" si="25"/>
        <v>0</v>
      </c>
      <c r="U73" s="18"/>
      <c r="V73" s="18"/>
      <c r="W73" s="18"/>
      <c r="X73" s="18"/>
      <c r="Y73" s="1082"/>
      <c r="Z73" s="1083" t="str">
        <f t="shared" si="26"/>
        <v/>
      </c>
      <c r="AA73" s="1084" t="s">
        <v>194</v>
      </c>
      <c r="AB73" s="1084" t="s">
        <v>194</v>
      </c>
      <c r="AC73" s="1084" t="s">
        <v>194</v>
      </c>
      <c r="AD73" s="1085"/>
      <c r="AE73" s="1086"/>
      <c r="AF73" s="1086"/>
      <c r="AG73" s="1086"/>
      <c r="AH73" s="1086"/>
      <c r="AI73" s="1087" t="s">
        <v>194</v>
      </c>
      <c r="AJ73" s="1087"/>
      <c r="AK73" s="1087"/>
      <c r="AL73" s="1088" t="s">
        <v>194</v>
      </c>
      <c r="AM73" s="1089"/>
      <c r="AN73" s="1090"/>
      <c r="AO73" s="1091" t="s">
        <v>194</v>
      </c>
      <c r="AP73" s="1092"/>
      <c r="AQ73" s="1093" t="s">
        <v>194</v>
      </c>
      <c r="AR73" s="18"/>
      <c r="AS73" s="18"/>
      <c r="AT73" s="1094" t="s">
        <v>194</v>
      </c>
      <c r="AU73" s="1095"/>
      <c r="AV73" s="1096"/>
      <c r="AW73" s="1095"/>
      <c r="AX73" s="1096"/>
      <c r="AY73" s="1095"/>
      <c r="AZ73" s="1096"/>
      <c r="BA73" s="1095"/>
      <c r="BB73" s="1095"/>
      <c r="BC73" s="1087"/>
      <c r="BD73" s="1097" t="str">
        <f t="shared" si="27"/>
        <v/>
      </c>
      <c r="BE73" s="1098"/>
      <c r="BF73" s="1099" t="str">
        <f t="shared" si="28"/>
        <v/>
      </c>
      <c r="BG73" s="1100"/>
      <c r="BH73" s="1100"/>
      <c r="BI73" s="1100"/>
      <c r="BJ73" s="1100"/>
      <c r="BK73" s="1100"/>
      <c r="BL73" s="1100"/>
      <c r="BM73" s="1101"/>
      <c r="BN73" s="1101"/>
      <c r="BO73" s="1101"/>
      <c r="BP73" s="1100"/>
      <c r="BQ73" s="1097" t="str">
        <f t="shared" si="29"/>
        <v/>
      </c>
      <c r="BR73" s="1100"/>
      <c r="BS73" s="1097" t="str">
        <f t="shared" si="30"/>
        <v/>
      </c>
      <c r="BT73" s="1100"/>
      <c r="BU73" s="1100"/>
      <c r="BV73" s="1100"/>
      <c r="BW73" s="1100"/>
      <c r="BX73" s="1100"/>
      <c r="BY73" s="1100"/>
      <c r="BZ73" s="1102"/>
      <c r="CA73" s="1102" t="s">
        <v>194</v>
      </c>
      <c r="CB73" s="1103"/>
      <c r="CC73" s="1103"/>
      <c r="CD73" s="1103" t="s">
        <v>194</v>
      </c>
      <c r="CE73" s="1103"/>
      <c r="CF73" s="1103"/>
      <c r="CG73" s="1103"/>
      <c r="CH73" s="1097" t="str">
        <f t="shared" si="31"/>
        <v/>
      </c>
      <c r="CI73" s="1103"/>
      <c r="CJ73" s="1103"/>
      <c r="CK73" s="1103"/>
      <c r="CL73" s="1103"/>
      <c r="CM73" s="1104"/>
      <c r="CN73" s="1103"/>
      <c r="CO73" s="1105"/>
      <c r="CP73" s="1106"/>
      <c r="CQ73" s="1106"/>
      <c r="CR73" s="1106"/>
      <c r="CS73" s="1106"/>
      <c r="CT73" s="1106"/>
      <c r="CU73" s="1106"/>
      <c r="CV73" s="1106"/>
      <c r="CW73" s="1106" t="s">
        <v>194</v>
      </c>
      <c r="CX73" s="1106" t="str">
        <f t="shared" si="32"/>
        <v>-</v>
      </c>
      <c r="CY73" s="1107"/>
      <c r="CZ73" s="1108" t="s">
        <v>194</v>
      </c>
      <c r="DA73" s="1109" t="s">
        <v>194</v>
      </c>
      <c r="DB73" s="1109" t="s">
        <v>194</v>
      </c>
      <c r="DC73" s="1110" t="s">
        <v>194</v>
      </c>
      <c r="DD73" s="1110" t="s">
        <v>194</v>
      </c>
      <c r="DE73" s="1109" t="s">
        <v>194</v>
      </c>
      <c r="DF73" s="1111" t="s">
        <v>194</v>
      </c>
      <c r="DG73" s="1110" t="s">
        <v>194</v>
      </c>
      <c r="DH73" s="1110" t="s">
        <v>194</v>
      </c>
      <c r="DI73" s="1112"/>
      <c r="DJ73" s="1112"/>
      <c r="DK73" s="1112"/>
      <c r="DL73" s="1112"/>
      <c r="DM73" s="1112"/>
      <c r="DN73" s="1113" t="str">
        <f t="shared" si="33"/>
        <v/>
      </c>
      <c r="DO73" s="1112"/>
      <c r="DP73" s="1112"/>
      <c r="DQ73" s="1110"/>
      <c r="DR73" s="1110"/>
      <c r="DS73" s="1110"/>
      <c r="DT73" s="1110"/>
      <c r="DU73" s="1110"/>
      <c r="DV73" s="1110"/>
      <c r="DW73" s="1110"/>
      <c r="DX73" s="1110"/>
      <c r="DY73" s="1110"/>
      <c r="DZ73" s="1110"/>
      <c r="EA73" s="569" t="s">
        <v>194</v>
      </c>
      <c r="EB73" s="569" t="s">
        <v>194</v>
      </c>
      <c r="EC73" s="570" t="s">
        <v>194</v>
      </c>
      <c r="ED73" s="569"/>
      <c r="EE73" s="569"/>
      <c r="EF73" s="569"/>
      <c r="EG73" s="571"/>
      <c r="EH73" s="571"/>
      <c r="EI73" s="1114"/>
      <c r="EJ73" s="1114"/>
      <c r="EK73" s="1114"/>
      <c r="EL73" s="1114"/>
      <c r="EM73" s="1114"/>
      <c r="EN73" s="1114"/>
      <c r="EO73" s="1114"/>
      <c r="EP73" s="1114"/>
      <c r="EQ73" s="1114"/>
      <c r="ER73" s="1114"/>
      <c r="ES73" s="1114"/>
      <c r="ET73" s="1114"/>
      <c r="EU73" s="1114"/>
      <c r="EV73" s="1114"/>
      <c r="EW73" s="1114"/>
      <c r="EX73" s="60"/>
      <c r="EY73" s="1115" t="s">
        <v>194</v>
      </c>
      <c r="EZ73" s="1115" t="s">
        <v>194</v>
      </c>
    </row>
    <row r="74" spans="1:156" x14ac:dyDescent="0.25">
      <c r="A74" s="18" t="s">
        <v>194</v>
      </c>
      <c r="B74" s="1081"/>
      <c r="C74" s="1081" t="s">
        <v>194</v>
      </c>
      <c r="D74" s="1081" t="s">
        <v>1040</v>
      </c>
      <c r="E74" s="18"/>
      <c r="F74" s="18"/>
      <c r="G74" s="18"/>
      <c r="H74" s="18"/>
      <c r="I74" s="18"/>
      <c r="J74" s="1082">
        <f t="shared" si="23"/>
        <v>0</v>
      </c>
      <c r="K74" s="18"/>
      <c r="L74" s="18"/>
      <c r="M74" s="18"/>
      <c r="N74" s="18"/>
      <c r="O74" s="1082">
        <f t="shared" si="24"/>
        <v>0</v>
      </c>
      <c r="P74" s="18"/>
      <c r="Q74" s="18"/>
      <c r="R74" s="18"/>
      <c r="S74" s="18"/>
      <c r="T74" s="1082">
        <f t="shared" si="25"/>
        <v>0</v>
      </c>
      <c r="U74" s="18"/>
      <c r="V74" s="18"/>
      <c r="W74" s="18"/>
      <c r="X74" s="18"/>
      <c r="Y74" s="1082"/>
      <c r="Z74" s="1083" t="str">
        <f t="shared" si="26"/>
        <v/>
      </c>
      <c r="AA74" s="1084" t="s">
        <v>194</v>
      </c>
      <c r="AB74" s="1084" t="s">
        <v>194</v>
      </c>
      <c r="AC74" s="1084" t="s">
        <v>194</v>
      </c>
      <c r="AD74" s="1085"/>
      <c r="AE74" s="1086"/>
      <c r="AF74" s="1086"/>
      <c r="AG74" s="1086"/>
      <c r="AH74" s="1086"/>
      <c r="AI74" s="1087" t="s">
        <v>194</v>
      </c>
      <c r="AJ74" s="1087"/>
      <c r="AK74" s="1087"/>
      <c r="AL74" s="1088" t="s">
        <v>194</v>
      </c>
      <c r="AM74" s="1089"/>
      <c r="AN74" s="1090"/>
      <c r="AO74" s="1091" t="s">
        <v>194</v>
      </c>
      <c r="AP74" s="1092"/>
      <c r="AQ74" s="1093" t="s">
        <v>194</v>
      </c>
      <c r="AR74" s="18"/>
      <c r="AS74" s="18"/>
      <c r="AT74" s="1094" t="s">
        <v>194</v>
      </c>
      <c r="AU74" s="1095"/>
      <c r="AV74" s="1096"/>
      <c r="AW74" s="1095"/>
      <c r="AX74" s="1096"/>
      <c r="AY74" s="1095"/>
      <c r="AZ74" s="1096"/>
      <c r="BA74" s="1095"/>
      <c r="BB74" s="1095"/>
      <c r="BC74" s="1087"/>
      <c r="BD74" s="1097" t="str">
        <f t="shared" si="27"/>
        <v/>
      </c>
      <c r="BE74" s="1098"/>
      <c r="BF74" s="1099" t="str">
        <f t="shared" si="28"/>
        <v/>
      </c>
      <c r="BG74" s="1100"/>
      <c r="BH74" s="1100"/>
      <c r="BI74" s="1100"/>
      <c r="BJ74" s="1100"/>
      <c r="BK74" s="1100"/>
      <c r="BL74" s="1100"/>
      <c r="BM74" s="1101"/>
      <c r="BN74" s="1101"/>
      <c r="BO74" s="1101"/>
      <c r="BP74" s="1100"/>
      <c r="BQ74" s="1097" t="str">
        <f t="shared" si="29"/>
        <v/>
      </c>
      <c r="BR74" s="1100"/>
      <c r="BS74" s="1097" t="str">
        <f t="shared" si="30"/>
        <v/>
      </c>
      <c r="BT74" s="1100"/>
      <c r="BU74" s="1100"/>
      <c r="BV74" s="1100"/>
      <c r="BW74" s="1100"/>
      <c r="BX74" s="1100"/>
      <c r="BY74" s="1100"/>
      <c r="BZ74" s="1102"/>
      <c r="CA74" s="1102" t="s">
        <v>194</v>
      </c>
      <c r="CB74" s="1103"/>
      <c r="CC74" s="1103"/>
      <c r="CD74" s="1103" t="s">
        <v>194</v>
      </c>
      <c r="CE74" s="1103"/>
      <c r="CF74" s="1103"/>
      <c r="CG74" s="1103"/>
      <c r="CH74" s="1097" t="str">
        <f t="shared" si="31"/>
        <v/>
      </c>
      <c r="CI74" s="1103"/>
      <c r="CJ74" s="1103"/>
      <c r="CK74" s="1103"/>
      <c r="CL74" s="1103"/>
      <c r="CM74" s="1104"/>
      <c r="CN74" s="1103"/>
      <c r="CO74" s="1105"/>
      <c r="CP74" s="1106"/>
      <c r="CQ74" s="1106"/>
      <c r="CR74" s="1106"/>
      <c r="CS74" s="1106"/>
      <c r="CT74" s="1106"/>
      <c r="CU74" s="1106"/>
      <c r="CV74" s="1106"/>
      <c r="CW74" s="1106" t="s">
        <v>194</v>
      </c>
      <c r="CX74" s="1106" t="str">
        <f t="shared" si="32"/>
        <v>-</v>
      </c>
      <c r="CY74" s="1107"/>
      <c r="CZ74" s="1108" t="s">
        <v>194</v>
      </c>
      <c r="DA74" s="1109" t="s">
        <v>194</v>
      </c>
      <c r="DB74" s="1109" t="s">
        <v>194</v>
      </c>
      <c r="DC74" s="1110" t="s">
        <v>194</v>
      </c>
      <c r="DD74" s="1110" t="s">
        <v>194</v>
      </c>
      <c r="DE74" s="1109" t="s">
        <v>194</v>
      </c>
      <c r="DF74" s="1111" t="s">
        <v>194</v>
      </c>
      <c r="DG74" s="1110" t="s">
        <v>194</v>
      </c>
      <c r="DH74" s="1110" t="s">
        <v>194</v>
      </c>
      <c r="DI74" s="1112"/>
      <c r="DJ74" s="1112"/>
      <c r="DK74" s="1112"/>
      <c r="DL74" s="1112"/>
      <c r="DM74" s="1112"/>
      <c r="DN74" s="1113" t="str">
        <f t="shared" si="33"/>
        <v/>
      </c>
      <c r="DO74" s="1112"/>
      <c r="DP74" s="1112"/>
      <c r="DQ74" s="1110"/>
      <c r="DR74" s="1110"/>
      <c r="DS74" s="1110"/>
      <c r="DT74" s="1110"/>
      <c r="DU74" s="1110"/>
      <c r="DV74" s="1110"/>
      <c r="DW74" s="1110"/>
      <c r="DX74" s="1110"/>
      <c r="DY74" s="1110"/>
      <c r="DZ74" s="1110"/>
      <c r="EA74" s="569" t="s">
        <v>194</v>
      </c>
      <c r="EB74" s="569" t="s">
        <v>194</v>
      </c>
      <c r="EC74" s="570" t="s">
        <v>194</v>
      </c>
      <c r="ED74" s="569"/>
      <c r="EE74" s="569"/>
      <c r="EF74" s="569"/>
      <c r="EG74" s="571"/>
      <c r="EH74" s="571"/>
      <c r="EI74" s="1114"/>
      <c r="EJ74" s="1114"/>
      <c r="EK74" s="1114"/>
      <c r="EL74" s="1114"/>
      <c r="EM74" s="1114"/>
      <c r="EN74" s="1114"/>
      <c r="EO74" s="1114"/>
      <c r="EP74" s="1114"/>
      <c r="EQ74" s="1114"/>
      <c r="ER74" s="1114"/>
      <c r="ES74" s="1114"/>
      <c r="ET74" s="1114"/>
      <c r="EU74" s="1114"/>
      <c r="EV74" s="1114"/>
      <c r="EW74" s="1114"/>
      <c r="EX74" s="60"/>
      <c r="EY74" s="1115" t="s">
        <v>194</v>
      </c>
      <c r="EZ74" s="1115" t="s">
        <v>194</v>
      </c>
    </row>
    <row r="75" spans="1:156" x14ac:dyDescent="0.25">
      <c r="A75" s="18" t="s">
        <v>194</v>
      </c>
      <c r="B75" s="1081"/>
      <c r="C75" s="1081" t="s">
        <v>194</v>
      </c>
      <c r="D75" s="1081" t="s">
        <v>1040</v>
      </c>
      <c r="E75" s="18"/>
      <c r="F75" s="18"/>
      <c r="G75" s="18"/>
      <c r="H75" s="18"/>
      <c r="I75" s="18"/>
      <c r="J75" s="1082">
        <f t="shared" si="23"/>
        <v>0</v>
      </c>
      <c r="K75" s="18"/>
      <c r="L75" s="18"/>
      <c r="M75" s="18"/>
      <c r="N75" s="18"/>
      <c r="O75" s="1082">
        <f t="shared" si="24"/>
        <v>0</v>
      </c>
      <c r="P75" s="18"/>
      <c r="Q75" s="18"/>
      <c r="R75" s="18"/>
      <c r="S75" s="18"/>
      <c r="T75" s="1082">
        <f t="shared" si="25"/>
        <v>0</v>
      </c>
      <c r="U75" s="18"/>
      <c r="V75" s="18"/>
      <c r="W75" s="18"/>
      <c r="X75" s="18"/>
      <c r="Y75" s="1082"/>
      <c r="Z75" s="1083" t="str">
        <f t="shared" si="26"/>
        <v/>
      </c>
      <c r="AA75" s="1084" t="s">
        <v>194</v>
      </c>
      <c r="AB75" s="1084" t="s">
        <v>194</v>
      </c>
      <c r="AC75" s="1084" t="s">
        <v>194</v>
      </c>
      <c r="AD75" s="1085"/>
      <c r="AE75" s="1086"/>
      <c r="AF75" s="1086"/>
      <c r="AG75" s="1086"/>
      <c r="AH75" s="1086"/>
      <c r="AI75" s="1087" t="s">
        <v>194</v>
      </c>
      <c r="AJ75" s="1087"/>
      <c r="AK75" s="1087"/>
      <c r="AL75" s="1088" t="s">
        <v>194</v>
      </c>
      <c r="AM75" s="1089"/>
      <c r="AN75" s="1090"/>
      <c r="AO75" s="1091" t="s">
        <v>194</v>
      </c>
      <c r="AP75" s="1092"/>
      <c r="AQ75" s="1093" t="s">
        <v>194</v>
      </c>
      <c r="AR75" s="18"/>
      <c r="AS75" s="18"/>
      <c r="AT75" s="1094" t="s">
        <v>194</v>
      </c>
      <c r="AU75" s="1095"/>
      <c r="AV75" s="1096"/>
      <c r="AW75" s="1095"/>
      <c r="AX75" s="1096"/>
      <c r="AY75" s="1095"/>
      <c r="AZ75" s="1096"/>
      <c r="BA75" s="1095"/>
      <c r="BB75" s="1095"/>
      <c r="BC75" s="1087"/>
      <c r="BD75" s="1097" t="str">
        <f t="shared" si="27"/>
        <v/>
      </c>
      <c r="BE75" s="1098"/>
      <c r="BF75" s="1099" t="str">
        <f t="shared" si="28"/>
        <v/>
      </c>
      <c r="BG75" s="1100"/>
      <c r="BH75" s="1100"/>
      <c r="BI75" s="1100"/>
      <c r="BJ75" s="1100"/>
      <c r="BK75" s="1100"/>
      <c r="BL75" s="1100"/>
      <c r="BM75" s="1101"/>
      <c r="BN75" s="1101"/>
      <c r="BO75" s="1101"/>
      <c r="BP75" s="1100"/>
      <c r="BQ75" s="1097" t="str">
        <f t="shared" si="29"/>
        <v/>
      </c>
      <c r="BR75" s="1100"/>
      <c r="BS75" s="1097" t="str">
        <f t="shared" si="30"/>
        <v/>
      </c>
      <c r="BT75" s="1100"/>
      <c r="BU75" s="1100"/>
      <c r="BV75" s="1100"/>
      <c r="BW75" s="1100"/>
      <c r="BX75" s="1100"/>
      <c r="BY75" s="1100"/>
      <c r="BZ75" s="1102"/>
      <c r="CA75" s="1102" t="s">
        <v>194</v>
      </c>
      <c r="CB75" s="1103"/>
      <c r="CC75" s="1103"/>
      <c r="CD75" s="1103" t="s">
        <v>194</v>
      </c>
      <c r="CE75" s="1103"/>
      <c r="CF75" s="1103"/>
      <c r="CG75" s="1103"/>
      <c r="CH75" s="1097" t="str">
        <f t="shared" si="31"/>
        <v/>
      </c>
      <c r="CI75" s="1103"/>
      <c r="CJ75" s="1103"/>
      <c r="CK75" s="1103"/>
      <c r="CL75" s="1103"/>
      <c r="CM75" s="1104"/>
      <c r="CN75" s="1103"/>
      <c r="CO75" s="1105"/>
      <c r="CP75" s="1106"/>
      <c r="CQ75" s="1106"/>
      <c r="CR75" s="1106"/>
      <c r="CS75" s="1106"/>
      <c r="CT75" s="1106"/>
      <c r="CU75" s="1106"/>
      <c r="CV75" s="1106"/>
      <c r="CW75" s="1106" t="s">
        <v>194</v>
      </c>
      <c r="CX75" s="1106" t="str">
        <f t="shared" si="32"/>
        <v>-</v>
      </c>
      <c r="CY75" s="1107"/>
      <c r="CZ75" s="1108" t="s">
        <v>194</v>
      </c>
      <c r="DA75" s="1109" t="s">
        <v>194</v>
      </c>
      <c r="DB75" s="1109" t="s">
        <v>194</v>
      </c>
      <c r="DC75" s="1110" t="s">
        <v>194</v>
      </c>
      <c r="DD75" s="1110" t="s">
        <v>194</v>
      </c>
      <c r="DE75" s="1109" t="s">
        <v>194</v>
      </c>
      <c r="DF75" s="1111" t="s">
        <v>194</v>
      </c>
      <c r="DG75" s="1110" t="s">
        <v>194</v>
      </c>
      <c r="DH75" s="1110" t="s">
        <v>194</v>
      </c>
      <c r="DI75" s="1112"/>
      <c r="DJ75" s="1112"/>
      <c r="DK75" s="1112"/>
      <c r="DL75" s="1112"/>
      <c r="DM75" s="1112"/>
      <c r="DN75" s="1113" t="str">
        <f t="shared" si="33"/>
        <v/>
      </c>
      <c r="DO75" s="1112"/>
      <c r="DP75" s="1112"/>
      <c r="DQ75" s="1110"/>
      <c r="DR75" s="1110"/>
      <c r="DS75" s="1110"/>
      <c r="DT75" s="1110"/>
      <c r="DU75" s="1110"/>
      <c r="DV75" s="1110"/>
      <c r="DW75" s="1110"/>
      <c r="DX75" s="1110"/>
      <c r="DY75" s="1110"/>
      <c r="DZ75" s="1110"/>
      <c r="EA75" s="569" t="s">
        <v>194</v>
      </c>
      <c r="EB75" s="569" t="s">
        <v>194</v>
      </c>
      <c r="EC75" s="570" t="s">
        <v>194</v>
      </c>
      <c r="ED75" s="569"/>
      <c r="EE75" s="569"/>
      <c r="EF75" s="569"/>
      <c r="EG75" s="571"/>
      <c r="EH75" s="571"/>
      <c r="EI75" s="1114"/>
      <c r="EJ75" s="1114"/>
      <c r="EK75" s="1114"/>
      <c r="EL75" s="1114"/>
      <c r="EM75" s="1114"/>
      <c r="EN75" s="1114"/>
      <c r="EO75" s="1114"/>
      <c r="EP75" s="1114"/>
      <c r="EQ75" s="1114"/>
      <c r="ER75" s="1114"/>
      <c r="ES75" s="1114"/>
      <c r="ET75" s="1114"/>
      <c r="EU75" s="1114"/>
      <c r="EV75" s="1114"/>
      <c r="EW75" s="1114"/>
      <c r="EX75" s="60"/>
      <c r="EY75" s="1115" t="s">
        <v>194</v>
      </c>
      <c r="EZ75" s="1115" t="s">
        <v>194</v>
      </c>
    </row>
    <row r="76" spans="1:156" x14ac:dyDescent="0.25">
      <c r="A76" s="18" t="s">
        <v>194</v>
      </c>
      <c r="B76" s="1081"/>
      <c r="C76" s="1081" t="s">
        <v>194</v>
      </c>
      <c r="D76" s="1081" t="s">
        <v>1040</v>
      </c>
      <c r="E76" s="18"/>
      <c r="F76" s="18"/>
      <c r="G76" s="18"/>
      <c r="H76" s="18"/>
      <c r="I76" s="18"/>
      <c r="J76" s="1082">
        <f t="shared" si="23"/>
        <v>0</v>
      </c>
      <c r="K76" s="18"/>
      <c r="L76" s="18"/>
      <c r="M76" s="18"/>
      <c r="N76" s="18"/>
      <c r="O76" s="1082">
        <f t="shared" si="24"/>
        <v>0</v>
      </c>
      <c r="P76" s="18"/>
      <c r="Q76" s="18"/>
      <c r="R76" s="18"/>
      <c r="S76" s="18"/>
      <c r="T76" s="1082">
        <f t="shared" si="25"/>
        <v>0</v>
      </c>
      <c r="U76" s="18"/>
      <c r="V76" s="18"/>
      <c r="W76" s="18"/>
      <c r="X76" s="18"/>
      <c r="Y76" s="1082"/>
      <c r="Z76" s="1083" t="str">
        <f t="shared" si="26"/>
        <v/>
      </c>
      <c r="AA76" s="1084" t="s">
        <v>194</v>
      </c>
      <c r="AB76" s="1084" t="s">
        <v>194</v>
      </c>
      <c r="AC76" s="1084" t="s">
        <v>194</v>
      </c>
      <c r="AD76" s="1085"/>
      <c r="AE76" s="1086"/>
      <c r="AF76" s="1086"/>
      <c r="AG76" s="1086"/>
      <c r="AH76" s="1086"/>
      <c r="AI76" s="1087" t="s">
        <v>194</v>
      </c>
      <c r="AJ76" s="1087"/>
      <c r="AK76" s="1087"/>
      <c r="AL76" s="1088" t="s">
        <v>194</v>
      </c>
      <c r="AM76" s="1089"/>
      <c r="AN76" s="1090"/>
      <c r="AO76" s="1091" t="s">
        <v>194</v>
      </c>
      <c r="AP76" s="1092"/>
      <c r="AQ76" s="1093" t="s">
        <v>194</v>
      </c>
      <c r="AR76" s="18"/>
      <c r="AS76" s="18"/>
      <c r="AT76" s="1094" t="s">
        <v>194</v>
      </c>
      <c r="AU76" s="1095"/>
      <c r="AV76" s="1096"/>
      <c r="AW76" s="1095"/>
      <c r="AX76" s="1096"/>
      <c r="AY76" s="1095"/>
      <c r="AZ76" s="1096"/>
      <c r="BA76" s="1095"/>
      <c r="BB76" s="1095"/>
      <c r="BC76" s="1087"/>
      <c r="BD76" s="1097" t="str">
        <f t="shared" si="27"/>
        <v/>
      </c>
      <c r="BE76" s="1098"/>
      <c r="BF76" s="1099" t="str">
        <f t="shared" si="28"/>
        <v/>
      </c>
      <c r="BG76" s="1100"/>
      <c r="BH76" s="1100"/>
      <c r="BI76" s="1100"/>
      <c r="BJ76" s="1100"/>
      <c r="BK76" s="1100"/>
      <c r="BL76" s="1100"/>
      <c r="BM76" s="1101"/>
      <c r="BN76" s="1101"/>
      <c r="BO76" s="1101"/>
      <c r="BP76" s="1100"/>
      <c r="BQ76" s="1097" t="str">
        <f t="shared" si="29"/>
        <v/>
      </c>
      <c r="BR76" s="1100"/>
      <c r="BS76" s="1097" t="str">
        <f t="shared" si="30"/>
        <v/>
      </c>
      <c r="BT76" s="1100"/>
      <c r="BU76" s="1100"/>
      <c r="BV76" s="1100"/>
      <c r="BW76" s="1100"/>
      <c r="BX76" s="1100"/>
      <c r="BY76" s="1100"/>
      <c r="BZ76" s="1102"/>
      <c r="CA76" s="1102" t="s">
        <v>194</v>
      </c>
      <c r="CB76" s="1103"/>
      <c r="CC76" s="1103"/>
      <c r="CD76" s="1103" t="s">
        <v>194</v>
      </c>
      <c r="CE76" s="1103"/>
      <c r="CF76" s="1103"/>
      <c r="CG76" s="1103"/>
      <c r="CH76" s="1097" t="str">
        <f t="shared" si="31"/>
        <v/>
      </c>
      <c r="CI76" s="1103"/>
      <c r="CJ76" s="1103"/>
      <c r="CK76" s="1103"/>
      <c r="CL76" s="1103"/>
      <c r="CM76" s="1104"/>
      <c r="CN76" s="1103"/>
      <c r="CO76" s="1105"/>
      <c r="CP76" s="1106"/>
      <c r="CQ76" s="1106"/>
      <c r="CR76" s="1106"/>
      <c r="CS76" s="1106"/>
      <c r="CT76" s="1106"/>
      <c r="CU76" s="1106"/>
      <c r="CV76" s="1106"/>
      <c r="CW76" s="1106" t="s">
        <v>194</v>
      </c>
      <c r="CX76" s="1106" t="str">
        <f t="shared" si="32"/>
        <v>-</v>
      </c>
      <c r="CY76" s="1107"/>
      <c r="CZ76" s="1108" t="s">
        <v>194</v>
      </c>
      <c r="DA76" s="1109" t="s">
        <v>194</v>
      </c>
      <c r="DB76" s="1109" t="s">
        <v>194</v>
      </c>
      <c r="DC76" s="1110" t="s">
        <v>194</v>
      </c>
      <c r="DD76" s="1110" t="s">
        <v>194</v>
      </c>
      <c r="DE76" s="1109" t="s">
        <v>194</v>
      </c>
      <c r="DF76" s="1111" t="s">
        <v>194</v>
      </c>
      <c r="DG76" s="1110" t="s">
        <v>194</v>
      </c>
      <c r="DH76" s="1110" t="s">
        <v>194</v>
      </c>
      <c r="DI76" s="1112"/>
      <c r="DJ76" s="1112"/>
      <c r="DK76" s="1112"/>
      <c r="DL76" s="1112"/>
      <c r="DM76" s="1112"/>
      <c r="DN76" s="1113" t="str">
        <f t="shared" si="33"/>
        <v/>
      </c>
      <c r="DO76" s="1112"/>
      <c r="DP76" s="1112"/>
      <c r="DQ76" s="1110"/>
      <c r="DR76" s="1110"/>
      <c r="DS76" s="1110"/>
      <c r="DT76" s="1110"/>
      <c r="DU76" s="1110"/>
      <c r="DV76" s="1110"/>
      <c r="DW76" s="1110"/>
      <c r="DX76" s="1110"/>
      <c r="DY76" s="1110"/>
      <c r="DZ76" s="1110"/>
      <c r="EA76" s="569" t="s">
        <v>194</v>
      </c>
      <c r="EB76" s="569" t="s">
        <v>194</v>
      </c>
      <c r="EC76" s="570" t="s">
        <v>194</v>
      </c>
      <c r="ED76" s="569"/>
      <c r="EE76" s="569"/>
      <c r="EF76" s="569"/>
      <c r="EG76" s="571"/>
      <c r="EH76" s="571"/>
      <c r="EI76" s="1114"/>
      <c r="EJ76" s="1114"/>
      <c r="EK76" s="1114"/>
      <c r="EL76" s="1114"/>
      <c r="EM76" s="1114"/>
      <c r="EN76" s="1114"/>
      <c r="EO76" s="1114"/>
      <c r="EP76" s="1114"/>
      <c r="EQ76" s="1114"/>
      <c r="ER76" s="1114"/>
      <c r="ES76" s="1114"/>
      <c r="ET76" s="1114"/>
      <c r="EU76" s="1114"/>
      <c r="EV76" s="1114"/>
      <c r="EW76" s="1114"/>
      <c r="EX76" s="60"/>
      <c r="EY76" s="1115" t="s">
        <v>194</v>
      </c>
      <c r="EZ76" s="1115" t="s">
        <v>194</v>
      </c>
    </row>
    <row r="77" spans="1:156" x14ac:dyDescent="0.25">
      <c r="A77" s="18" t="s">
        <v>194</v>
      </c>
      <c r="B77" s="1081"/>
      <c r="C77" s="1081" t="s">
        <v>194</v>
      </c>
      <c r="D77" s="1081" t="s">
        <v>1040</v>
      </c>
      <c r="E77" s="18"/>
      <c r="F77" s="18"/>
      <c r="G77" s="18"/>
      <c r="H77" s="18"/>
      <c r="I77" s="18"/>
      <c r="J77" s="1082">
        <f t="shared" si="23"/>
        <v>0</v>
      </c>
      <c r="K77" s="18"/>
      <c r="L77" s="18"/>
      <c r="M77" s="18"/>
      <c r="N77" s="18"/>
      <c r="O77" s="1082">
        <f t="shared" si="24"/>
        <v>0</v>
      </c>
      <c r="P77" s="18"/>
      <c r="Q77" s="18"/>
      <c r="R77" s="18"/>
      <c r="S77" s="18"/>
      <c r="T77" s="1082">
        <f t="shared" si="25"/>
        <v>0</v>
      </c>
      <c r="U77" s="18"/>
      <c r="V77" s="18"/>
      <c r="W77" s="18"/>
      <c r="X77" s="18"/>
      <c r="Y77" s="1082"/>
      <c r="Z77" s="1083" t="str">
        <f t="shared" si="26"/>
        <v/>
      </c>
      <c r="AA77" s="1084" t="s">
        <v>194</v>
      </c>
      <c r="AB77" s="1084" t="s">
        <v>194</v>
      </c>
      <c r="AC77" s="1084" t="s">
        <v>194</v>
      </c>
      <c r="AD77" s="1085"/>
      <c r="AE77" s="1086"/>
      <c r="AF77" s="1086"/>
      <c r="AG77" s="1086"/>
      <c r="AH77" s="1086"/>
      <c r="AI77" s="1087" t="s">
        <v>194</v>
      </c>
      <c r="AJ77" s="1087"/>
      <c r="AK77" s="1087"/>
      <c r="AL77" s="1088" t="s">
        <v>194</v>
      </c>
      <c r="AM77" s="1089"/>
      <c r="AN77" s="1090"/>
      <c r="AO77" s="1091" t="s">
        <v>194</v>
      </c>
      <c r="AP77" s="1092"/>
      <c r="AQ77" s="1093" t="s">
        <v>194</v>
      </c>
      <c r="AR77" s="18"/>
      <c r="AS77" s="18"/>
      <c r="AT77" s="1094" t="s">
        <v>194</v>
      </c>
      <c r="AU77" s="1095"/>
      <c r="AV77" s="1096"/>
      <c r="AW77" s="1095"/>
      <c r="AX77" s="1096"/>
      <c r="AY77" s="1095"/>
      <c r="AZ77" s="1096"/>
      <c r="BA77" s="1095"/>
      <c r="BB77" s="1095"/>
      <c r="BC77" s="1087"/>
      <c r="BD77" s="1097" t="str">
        <f t="shared" si="27"/>
        <v/>
      </c>
      <c r="BE77" s="1098"/>
      <c r="BF77" s="1099" t="str">
        <f t="shared" si="28"/>
        <v/>
      </c>
      <c r="BG77" s="1100"/>
      <c r="BH77" s="1100"/>
      <c r="BI77" s="1100"/>
      <c r="BJ77" s="1100"/>
      <c r="BK77" s="1100"/>
      <c r="BL77" s="1100"/>
      <c r="BM77" s="1101"/>
      <c r="BN77" s="1101"/>
      <c r="BO77" s="1101"/>
      <c r="BP77" s="1100"/>
      <c r="BQ77" s="1097" t="str">
        <f t="shared" si="29"/>
        <v/>
      </c>
      <c r="BR77" s="1100"/>
      <c r="BS77" s="1097" t="str">
        <f t="shared" si="30"/>
        <v/>
      </c>
      <c r="BT77" s="1100"/>
      <c r="BU77" s="1100"/>
      <c r="BV77" s="1100"/>
      <c r="BW77" s="1100"/>
      <c r="BX77" s="1100"/>
      <c r="BY77" s="1100"/>
      <c r="BZ77" s="1102"/>
      <c r="CA77" s="1102" t="s">
        <v>194</v>
      </c>
      <c r="CB77" s="1103"/>
      <c r="CC77" s="1103"/>
      <c r="CD77" s="1103" t="s">
        <v>194</v>
      </c>
      <c r="CE77" s="1103"/>
      <c r="CF77" s="1103"/>
      <c r="CG77" s="1103"/>
      <c r="CH77" s="1097" t="str">
        <f t="shared" si="31"/>
        <v/>
      </c>
      <c r="CI77" s="1103"/>
      <c r="CJ77" s="1103"/>
      <c r="CK77" s="1103"/>
      <c r="CL77" s="1103"/>
      <c r="CM77" s="1104"/>
      <c r="CN77" s="1103"/>
      <c r="CO77" s="1105"/>
      <c r="CP77" s="1106"/>
      <c r="CQ77" s="1106"/>
      <c r="CR77" s="1106"/>
      <c r="CS77" s="1106"/>
      <c r="CT77" s="1106"/>
      <c r="CU77" s="1106"/>
      <c r="CV77" s="1106"/>
      <c r="CW77" s="1106" t="s">
        <v>194</v>
      </c>
      <c r="CX77" s="1106" t="str">
        <f t="shared" si="32"/>
        <v>-</v>
      </c>
      <c r="CY77" s="1107"/>
      <c r="CZ77" s="1108" t="s">
        <v>194</v>
      </c>
      <c r="DA77" s="1109" t="s">
        <v>194</v>
      </c>
      <c r="DB77" s="1109" t="s">
        <v>194</v>
      </c>
      <c r="DC77" s="1110" t="s">
        <v>194</v>
      </c>
      <c r="DD77" s="1110" t="s">
        <v>194</v>
      </c>
      <c r="DE77" s="1109" t="s">
        <v>194</v>
      </c>
      <c r="DF77" s="1111" t="s">
        <v>194</v>
      </c>
      <c r="DG77" s="1110" t="s">
        <v>194</v>
      </c>
      <c r="DH77" s="1110" t="s">
        <v>194</v>
      </c>
      <c r="DI77" s="1112"/>
      <c r="DJ77" s="1112"/>
      <c r="DK77" s="1112"/>
      <c r="DL77" s="1112"/>
      <c r="DM77" s="1112"/>
      <c r="DN77" s="1113" t="str">
        <f t="shared" si="33"/>
        <v/>
      </c>
      <c r="DO77" s="1112"/>
      <c r="DP77" s="1112"/>
      <c r="DQ77" s="1110"/>
      <c r="DR77" s="1110"/>
      <c r="DS77" s="1110"/>
      <c r="DT77" s="1110"/>
      <c r="DU77" s="1110"/>
      <c r="DV77" s="1110"/>
      <c r="DW77" s="1110"/>
      <c r="DX77" s="1110"/>
      <c r="DY77" s="1110"/>
      <c r="DZ77" s="1110"/>
      <c r="EA77" s="569" t="s">
        <v>194</v>
      </c>
      <c r="EB77" s="569" t="s">
        <v>194</v>
      </c>
      <c r="EC77" s="570" t="s">
        <v>194</v>
      </c>
      <c r="ED77" s="569"/>
      <c r="EE77" s="569"/>
      <c r="EF77" s="569"/>
      <c r="EG77" s="571"/>
      <c r="EH77" s="571"/>
      <c r="EI77" s="1114"/>
      <c r="EJ77" s="1114"/>
      <c r="EK77" s="1114"/>
      <c r="EL77" s="1114"/>
      <c r="EM77" s="1114"/>
      <c r="EN77" s="1114"/>
      <c r="EO77" s="1114"/>
      <c r="EP77" s="1114"/>
      <c r="EQ77" s="1114"/>
      <c r="ER77" s="1114"/>
      <c r="ES77" s="1114"/>
      <c r="ET77" s="1114"/>
      <c r="EU77" s="1114"/>
      <c r="EV77" s="1114"/>
      <c r="EW77" s="1114"/>
      <c r="EX77" s="60"/>
      <c r="EY77" s="1115" t="s">
        <v>194</v>
      </c>
      <c r="EZ77" s="1115" t="s">
        <v>194</v>
      </c>
    </row>
    <row r="78" spans="1:156" x14ac:dyDescent="0.25">
      <c r="A78" s="18" t="s">
        <v>194</v>
      </c>
      <c r="B78" s="1081"/>
      <c r="C78" s="1081" t="s">
        <v>194</v>
      </c>
      <c r="D78" s="1081" t="s">
        <v>1040</v>
      </c>
      <c r="E78" s="18"/>
      <c r="F78" s="18"/>
      <c r="G78" s="18"/>
      <c r="H78" s="18"/>
      <c r="I78" s="18"/>
      <c r="J78" s="1082">
        <f t="shared" si="23"/>
        <v>0</v>
      </c>
      <c r="K78" s="18"/>
      <c r="L78" s="18"/>
      <c r="M78" s="18"/>
      <c r="N78" s="18"/>
      <c r="O78" s="1082">
        <f t="shared" si="24"/>
        <v>0</v>
      </c>
      <c r="P78" s="18"/>
      <c r="Q78" s="18"/>
      <c r="R78" s="18"/>
      <c r="S78" s="18"/>
      <c r="T78" s="1082">
        <f t="shared" si="25"/>
        <v>0</v>
      </c>
      <c r="U78" s="18"/>
      <c r="V78" s="18"/>
      <c r="W78" s="18"/>
      <c r="X78" s="18"/>
      <c r="Y78" s="1082"/>
      <c r="Z78" s="1083" t="str">
        <f t="shared" si="26"/>
        <v/>
      </c>
      <c r="AA78" s="1084" t="s">
        <v>194</v>
      </c>
      <c r="AB78" s="1084" t="s">
        <v>194</v>
      </c>
      <c r="AC78" s="1084" t="s">
        <v>194</v>
      </c>
      <c r="AD78" s="1085"/>
      <c r="AE78" s="1086"/>
      <c r="AF78" s="1086"/>
      <c r="AG78" s="1086"/>
      <c r="AH78" s="1086"/>
      <c r="AI78" s="1087" t="s">
        <v>194</v>
      </c>
      <c r="AJ78" s="1087"/>
      <c r="AK78" s="1087"/>
      <c r="AL78" s="1088" t="s">
        <v>194</v>
      </c>
      <c r="AM78" s="1089"/>
      <c r="AN78" s="1090"/>
      <c r="AO78" s="1091" t="s">
        <v>194</v>
      </c>
      <c r="AP78" s="1092"/>
      <c r="AQ78" s="1093" t="s">
        <v>194</v>
      </c>
      <c r="AR78" s="18"/>
      <c r="AS78" s="18"/>
      <c r="AT78" s="1094" t="s">
        <v>194</v>
      </c>
      <c r="AU78" s="1095"/>
      <c r="AV78" s="1096"/>
      <c r="AW78" s="1095"/>
      <c r="AX78" s="1096"/>
      <c r="AY78" s="1095"/>
      <c r="AZ78" s="1096"/>
      <c r="BA78" s="1095"/>
      <c r="BB78" s="1095"/>
      <c r="BC78" s="1087"/>
      <c r="BD78" s="1097" t="str">
        <f t="shared" si="27"/>
        <v/>
      </c>
      <c r="BE78" s="1098"/>
      <c r="BF78" s="1099" t="str">
        <f t="shared" si="28"/>
        <v/>
      </c>
      <c r="BG78" s="1100"/>
      <c r="BH78" s="1100"/>
      <c r="BI78" s="1100"/>
      <c r="BJ78" s="1100"/>
      <c r="BK78" s="1100"/>
      <c r="BL78" s="1100"/>
      <c r="BM78" s="1101"/>
      <c r="BN78" s="1101"/>
      <c r="BO78" s="1101"/>
      <c r="BP78" s="1100"/>
      <c r="BQ78" s="1097" t="str">
        <f t="shared" si="29"/>
        <v/>
      </c>
      <c r="BR78" s="1100"/>
      <c r="BS78" s="1097" t="str">
        <f t="shared" si="30"/>
        <v/>
      </c>
      <c r="BT78" s="1100"/>
      <c r="BU78" s="1100"/>
      <c r="BV78" s="1100"/>
      <c r="BW78" s="1100"/>
      <c r="BX78" s="1100"/>
      <c r="BY78" s="1100"/>
      <c r="BZ78" s="1102"/>
      <c r="CA78" s="1102" t="s">
        <v>194</v>
      </c>
      <c r="CB78" s="1103"/>
      <c r="CC78" s="1103"/>
      <c r="CD78" s="1103" t="s">
        <v>194</v>
      </c>
      <c r="CE78" s="1103"/>
      <c r="CF78" s="1103"/>
      <c r="CG78" s="1103"/>
      <c r="CH78" s="1097" t="str">
        <f t="shared" si="31"/>
        <v/>
      </c>
      <c r="CI78" s="1103"/>
      <c r="CJ78" s="1103"/>
      <c r="CK78" s="1103"/>
      <c r="CL78" s="1103"/>
      <c r="CM78" s="1104"/>
      <c r="CN78" s="1103"/>
      <c r="CO78" s="1105"/>
      <c r="CP78" s="1106"/>
      <c r="CQ78" s="1106"/>
      <c r="CR78" s="1106"/>
      <c r="CS78" s="1106"/>
      <c r="CT78" s="1106"/>
      <c r="CU78" s="1106"/>
      <c r="CV78" s="1106"/>
      <c r="CW78" s="1106" t="s">
        <v>194</v>
      </c>
      <c r="CX78" s="1106" t="str">
        <f t="shared" si="32"/>
        <v>-</v>
      </c>
      <c r="CY78" s="1107"/>
      <c r="CZ78" s="1108" t="s">
        <v>194</v>
      </c>
      <c r="DA78" s="1109" t="s">
        <v>194</v>
      </c>
      <c r="DB78" s="1109" t="s">
        <v>194</v>
      </c>
      <c r="DC78" s="1110" t="s">
        <v>194</v>
      </c>
      <c r="DD78" s="1110" t="s">
        <v>194</v>
      </c>
      <c r="DE78" s="1109" t="s">
        <v>194</v>
      </c>
      <c r="DF78" s="1111" t="s">
        <v>194</v>
      </c>
      <c r="DG78" s="1110" t="s">
        <v>194</v>
      </c>
      <c r="DH78" s="1110" t="s">
        <v>194</v>
      </c>
      <c r="DI78" s="1112"/>
      <c r="DJ78" s="1112"/>
      <c r="DK78" s="1112"/>
      <c r="DL78" s="1112"/>
      <c r="DM78" s="1112"/>
      <c r="DN78" s="1113" t="str">
        <f t="shared" si="33"/>
        <v/>
      </c>
      <c r="DO78" s="1112"/>
      <c r="DP78" s="1112"/>
      <c r="DQ78" s="1110"/>
      <c r="DR78" s="1110"/>
      <c r="DS78" s="1110"/>
      <c r="DT78" s="1110"/>
      <c r="DU78" s="1110"/>
      <c r="DV78" s="1110"/>
      <c r="DW78" s="1110"/>
      <c r="DX78" s="1110"/>
      <c r="DY78" s="1110"/>
      <c r="DZ78" s="1110"/>
      <c r="EA78" s="569" t="s">
        <v>194</v>
      </c>
      <c r="EB78" s="569" t="s">
        <v>194</v>
      </c>
      <c r="EC78" s="570" t="s">
        <v>194</v>
      </c>
      <c r="ED78" s="569"/>
      <c r="EE78" s="569"/>
      <c r="EF78" s="569"/>
      <c r="EG78" s="571"/>
      <c r="EH78" s="571"/>
      <c r="EI78" s="1114"/>
      <c r="EJ78" s="1114"/>
      <c r="EK78" s="1114"/>
      <c r="EL78" s="1114"/>
      <c r="EM78" s="1114"/>
      <c r="EN78" s="1114"/>
      <c r="EO78" s="1114"/>
      <c r="EP78" s="1114"/>
      <c r="EQ78" s="1114"/>
      <c r="ER78" s="1114"/>
      <c r="ES78" s="1114"/>
      <c r="ET78" s="1114"/>
      <c r="EU78" s="1114"/>
      <c r="EV78" s="1114"/>
      <c r="EW78" s="1114"/>
      <c r="EX78" s="60"/>
      <c r="EY78" s="1115" t="s">
        <v>194</v>
      </c>
      <c r="EZ78" s="1115" t="s">
        <v>194</v>
      </c>
    </row>
    <row r="79" spans="1:156" x14ac:dyDescent="0.25">
      <c r="A79" s="18" t="s">
        <v>194</v>
      </c>
      <c r="B79" s="1081"/>
      <c r="C79" s="1081" t="s">
        <v>194</v>
      </c>
      <c r="D79" s="1081" t="s">
        <v>1040</v>
      </c>
      <c r="E79" s="18"/>
      <c r="F79" s="18"/>
      <c r="G79" s="18"/>
      <c r="H79" s="18"/>
      <c r="I79" s="18"/>
      <c r="J79" s="1082">
        <f t="shared" si="23"/>
        <v>0</v>
      </c>
      <c r="K79" s="18"/>
      <c r="L79" s="18"/>
      <c r="M79" s="18"/>
      <c r="N79" s="18"/>
      <c r="O79" s="1082">
        <f t="shared" si="24"/>
        <v>0</v>
      </c>
      <c r="P79" s="18"/>
      <c r="Q79" s="18"/>
      <c r="R79" s="18"/>
      <c r="S79" s="18"/>
      <c r="T79" s="1082">
        <f t="shared" si="25"/>
        <v>0</v>
      </c>
      <c r="U79" s="18"/>
      <c r="V79" s="18"/>
      <c r="W79" s="18"/>
      <c r="X79" s="18"/>
      <c r="Y79" s="1082"/>
      <c r="Z79" s="1083" t="str">
        <f t="shared" si="26"/>
        <v/>
      </c>
      <c r="AA79" s="1084" t="s">
        <v>194</v>
      </c>
      <c r="AB79" s="1084" t="s">
        <v>194</v>
      </c>
      <c r="AC79" s="1084" t="s">
        <v>194</v>
      </c>
      <c r="AD79" s="1085"/>
      <c r="AE79" s="1086"/>
      <c r="AF79" s="1086"/>
      <c r="AG79" s="1086"/>
      <c r="AH79" s="1086"/>
      <c r="AI79" s="1087" t="s">
        <v>194</v>
      </c>
      <c r="AJ79" s="1087"/>
      <c r="AK79" s="1087"/>
      <c r="AL79" s="1088" t="s">
        <v>194</v>
      </c>
      <c r="AM79" s="1089"/>
      <c r="AN79" s="1090"/>
      <c r="AO79" s="1091" t="s">
        <v>194</v>
      </c>
      <c r="AP79" s="1092"/>
      <c r="AQ79" s="1093" t="s">
        <v>194</v>
      </c>
      <c r="AR79" s="18"/>
      <c r="AS79" s="18"/>
      <c r="AT79" s="1094" t="s">
        <v>194</v>
      </c>
      <c r="AU79" s="1095"/>
      <c r="AV79" s="1096"/>
      <c r="AW79" s="1095"/>
      <c r="AX79" s="1096"/>
      <c r="AY79" s="1095"/>
      <c r="AZ79" s="1096"/>
      <c r="BA79" s="1095"/>
      <c r="BB79" s="1095"/>
      <c r="BC79" s="1087"/>
      <c r="BD79" s="1097" t="str">
        <f t="shared" si="27"/>
        <v/>
      </c>
      <c r="BE79" s="1098"/>
      <c r="BF79" s="1099" t="str">
        <f t="shared" si="28"/>
        <v/>
      </c>
      <c r="BG79" s="1100"/>
      <c r="BH79" s="1100"/>
      <c r="BI79" s="1100"/>
      <c r="BJ79" s="1100"/>
      <c r="BK79" s="1100"/>
      <c r="BL79" s="1100"/>
      <c r="BM79" s="1101"/>
      <c r="BN79" s="1101"/>
      <c r="BO79" s="1101"/>
      <c r="BP79" s="1100"/>
      <c r="BQ79" s="1097" t="str">
        <f t="shared" si="29"/>
        <v/>
      </c>
      <c r="BR79" s="1100"/>
      <c r="BS79" s="1097" t="str">
        <f t="shared" si="30"/>
        <v/>
      </c>
      <c r="BT79" s="1100"/>
      <c r="BU79" s="1100"/>
      <c r="BV79" s="1100"/>
      <c r="BW79" s="1100"/>
      <c r="BX79" s="1100"/>
      <c r="BY79" s="1100"/>
      <c r="BZ79" s="1102"/>
      <c r="CA79" s="1102" t="s">
        <v>194</v>
      </c>
      <c r="CB79" s="1103"/>
      <c r="CC79" s="1103"/>
      <c r="CD79" s="1103" t="s">
        <v>194</v>
      </c>
      <c r="CE79" s="1103"/>
      <c r="CF79" s="1103"/>
      <c r="CG79" s="1103"/>
      <c r="CH79" s="1097" t="str">
        <f t="shared" si="31"/>
        <v/>
      </c>
      <c r="CI79" s="1103"/>
      <c r="CJ79" s="1103"/>
      <c r="CK79" s="1103"/>
      <c r="CL79" s="1103"/>
      <c r="CM79" s="1104"/>
      <c r="CN79" s="1103"/>
      <c r="CO79" s="1105"/>
      <c r="CP79" s="1106"/>
      <c r="CQ79" s="1106"/>
      <c r="CR79" s="1106"/>
      <c r="CS79" s="1106"/>
      <c r="CT79" s="1106"/>
      <c r="CU79" s="1106"/>
      <c r="CV79" s="1106"/>
      <c r="CW79" s="1106" t="s">
        <v>194</v>
      </c>
      <c r="CX79" s="1106" t="str">
        <f t="shared" si="32"/>
        <v>-</v>
      </c>
      <c r="CY79" s="1107"/>
      <c r="CZ79" s="1108" t="s">
        <v>194</v>
      </c>
      <c r="DA79" s="1109" t="s">
        <v>194</v>
      </c>
      <c r="DB79" s="1109" t="s">
        <v>194</v>
      </c>
      <c r="DC79" s="1110" t="s">
        <v>194</v>
      </c>
      <c r="DD79" s="1110" t="s">
        <v>194</v>
      </c>
      <c r="DE79" s="1109" t="s">
        <v>194</v>
      </c>
      <c r="DF79" s="1111" t="s">
        <v>194</v>
      </c>
      <c r="DG79" s="1110" t="s">
        <v>194</v>
      </c>
      <c r="DH79" s="1110" t="s">
        <v>194</v>
      </c>
      <c r="DI79" s="1112"/>
      <c r="DJ79" s="1112"/>
      <c r="DK79" s="1112"/>
      <c r="DL79" s="1112"/>
      <c r="DM79" s="1112"/>
      <c r="DN79" s="1113" t="str">
        <f t="shared" si="33"/>
        <v/>
      </c>
      <c r="DO79" s="1112"/>
      <c r="DP79" s="1112"/>
      <c r="DQ79" s="1110"/>
      <c r="DR79" s="1110"/>
      <c r="DS79" s="1110"/>
      <c r="DT79" s="1110"/>
      <c r="DU79" s="1110"/>
      <c r="DV79" s="1110"/>
      <c r="DW79" s="1110"/>
      <c r="DX79" s="1110"/>
      <c r="DY79" s="1110"/>
      <c r="DZ79" s="1110"/>
      <c r="EA79" s="569" t="s">
        <v>194</v>
      </c>
      <c r="EB79" s="569" t="s">
        <v>194</v>
      </c>
      <c r="EC79" s="570" t="s">
        <v>194</v>
      </c>
      <c r="ED79" s="569"/>
      <c r="EE79" s="569"/>
      <c r="EF79" s="569"/>
      <c r="EG79" s="571"/>
      <c r="EH79" s="571"/>
      <c r="EI79" s="1114"/>
      <c r="EJ79" s="1114"/>
      <c r="EK79" s="1114"/>
      <c r="EL79" s="1114"/>
      <c r="EM79" s="1114"/>
      <c r="EN79" s="1114"/>
      <c r="EO79" s="1114"/>
      <c r="EP79" s="1114"/>
      <c r="EQ79" s="1114"/>
      <c r="ER79" s="1114"/>
      <c r="ES79" s="1114"/>
      <c r="ET79" s="1114"/>
      <c r="EU79" s="1114"/>
      <c r="EV79" s="1114"/>
      <c r="EW79" s="1114"/>
      <c r="EX79" s="60"/>
      <c r="EY79" s="1115" t="s">
        <v>194</v>
      </c>
      <c r="EZ79" s="1115" t="s">
        <v>194</v>
      </c>
    </row>
    <row r="80" spans="1:156" x14ac:dyDescent="0.25">
      <c r="A80" s="18" t="s">
        <v>194</v>
      </c>
      <c r="B80" s="1081"/>
      <c r="C80" s="1081" t="s">
        <v>194</v>
      </c>
      <c r="D80" s="1081" t="s">
        <v>1040</v>
      </c>
      <c r="E80" s="18"/>
      <c r="F80" s="18"/>
      <c r="G80" s="18"/>
      <c r="H80" s="18"/>
      <c r="I80" s="18"/>
      <c r="J80" s="1082">
        <f t="shared" si="23"/>
        <v>0</v>
      </c>
      <c r="K80" s="18"/>
      <c r="L80" s="18"/>
      <c r="M80" s="18"/>
      <c r="N80" s="18"/>
      <c r="O80" s="1082">
        <f t="shared" si="24"/>
        <v>0</v>
      </c>
      <c r="P80" s="18"/>
      <c r="Q80" s="18"/>
      <c r="R80" s="18"/>
      <c r="S80" s="18"/>
      <c r="T80" s="1082">
        <f t="shared" si="25"/>
        <v>0</v>
      </c>
      <c r="U80" s="18"/>
      <c r="V80" s="18"/>
      <c r="W80" s="18"/>
      <c r="X80" s="18"/>
      <c r="Y80" s="1082"/>
      <c r="Z80" s="1083" t="str">
        <f t="shared" si="26"/>
        <v/>
      </c>
      <c r="AA80" s="1084" t="s">
        <v>194</v>
      </c>
      <c r="AB80" s="1084" t="s">
        <v>194</v>
      </c>
      <c r="AC80" s="1084" t="s">
        <v>194</v>
      </c>
      <c r="AD80" s="1085"/>
      <c r="AE80" s="1086"/>
      <c r="AF80" s="1086"/>
      <c r="AG80" s="1086"/>
      <c r="AH80" s="1086"/>
      <c r="AI80" s="1087" t="s">
        <v>194</v>
      </c>
      <c r="AJ80" s="1087"/>
      <c r="AK80" s="1087"/>
      <c r="AL80" s="1088" t="s">
        <v>194</v>
      </c>
      <c r="AM80" s="1089"/>
      <c r="AN80" s="1090"/>
      <c r="AO80" s="1091" t="s">
        <v>194</v>
      </c>
      <c r="AP80" s="1092"/>
      <c r="AQ80" s="1093" t="s">
        <v>194</v>
      </c>
      <c r="AR80" s="18"/>
      <c r="AS80" s="18"/>
      <c r="AT80" s="1094" t="s">
        <v>194</v>
      </c>
      <c r="AU80" s="1095"/>
      <c r="AV80" s="1096"/>
      <c r="AW80" s="1095"/>
      <c r="AX80" s="1096"/>
      <c r="AY80" s="1095"/>
      <c r="AZ80" s="1096"/>
      <c r="BA80" s="1095"/>
      <c r="BB80" s="1095"/>
      <c r="BC80" s="1087"/>
      <c r="BD80" s="1097" t="str">
        <f t="shared" si="27"/>
        <v/>
      </c>
      <c r="BE80" s="1098"/>
      <c r="BF80" s="1099" t="str">
        <f t="shared" si="28"/>
        <v/>
      </c>
      <c r="BG80" s="1100"/>
      <c r="BH80" s="1100"/>
      <c r="BI80" s="1100"/>
      <c r="BJ80" s="1100"/>
      <c r="BK80" s="1100"/>
      <c r="BL80" s="1100"/>
      <c r="BM80" s="1101"/>
      <c r="BN80" s="1101"/>
      <c r="BO80" s="1101"/>
      <c r="BP80" s="1100"/>
      <c r="BQ80" s="1097" t="str">
        <f t="shared" si="29"/>
        <v/>
      </c>
      <c r="BR80" s="1100"/>
      <c r="BS80" s="1097" t="str">
        <f t="shared" si="30"/>
        <v/>
      </c>
      <c r="BT80" s="1100"/>
      <c r="BU80" s="1100"/>
      <c r="BV80" s="1100"/>
      <c r="BW80" s="1100"/>
      <c r="BX80" s="1100"/>
      <c r="BY80" s="1100"/>
      <c r="BZ80" s="1102"/>
      <c r="CA80" s="1102" t="s">
        <v>194</v>
      </c>
      <c r="CB80" s="1103"/>
      <c r="CC80" s="1103"/>
      <c r="CD80" s="1103" t="s">
        <v>194</v>
      </c>
      <c r="CE80" s="1103"/>
      <c r="CF80" s="1103"/>
      <c r="CG80" s="1103"/>
      <c r="CH80" s="1097" t="str">
        <f t="shared" si="31"/>
        <v/>
      </c>
      <c r="CI80" s="1103"/>
      <c r="CJ80" s="1103"/>
      <c r="CK80" s="1103"/>
      <c r="CL80" s="1103"/>
      <c r="CM80" s="1104"/>
      <c r="CN80" s="1103"/>
      <c r="CO80" s="1105"/>
      <c r="CP80" s="1106"/>
      <c r="CQ80" s="1106"/>
      <c r="CR80" s="1106"/>
      <c r="CS80" s="1106"/>
      <c r="CT80" s="1106"/>
      <c r="CU80" s="1106"/>
      <c r="CV80" s="1106"/>
      <c r="CW80" s="1106" t="s">
        <v>194</v>
      </c>
      <c r="CX80" s="1106" t="str">
        <f t="shared" si="32"/>
        <v>-</v>
      </c>
      <c r="CY80" s="1107"/>
      <c r="CZ80" s="1108" t="s">
        <v>194</v>
      </c>
      <c r="DA80" s="1109" t="s">
        <v>194</v>
      </c>
      <c r="DB80" s="1109" t="s">
        <v>194</v>
      </c>
      <c r="DC80" s="1110" t="s">
        <v>194</v>
      </c>
      <c r="DD80" s="1110" t="s">
        <v>194</v>
      </c>
      <c r="DE80" s="1109" t="s">
        <v>194</v>
      </c>
      <c r="DF80" s="1111" t="s">
        <v>194</v>
      </c>
      <c r="DG80" s="1110" t="s">
        <v>194</v>
      </c>
      <c r="DH80" s="1110" t="s">
        <v>194</v>
      </c>
      <c r="DI80" s="1112"/>
      <c r="DJ80" s="1112"/>
      <c r="DK80" s="1112"/>
      <c r="DL80" s="1112"/>
      <c r="DM80" s="1112"/>
      <c r="DN80" s="1113" t="str">
        <f t="shared" si="33"/>
        <v/>
      </c>
      <c r="DO80" s="1112"/>
      <c r="DP80" s="1112"/>
      <c r="DQ80" s="1110"/>
      <c r="DR80" s="1110"/>
      <c r="DS80" s="1110"/>
      <c r="DT80" s="1110"/>
      <c r="DU80" s="1110"/>
      <c r="DV80" s="1110"/>
      <c r="DW80" s="1110"/>
      <c r="DX80" s="1110"/>
      <c r="DY80" s="1110"/>
      <c r="DZ80" s="1110"/>
      <c r="EA80" s="569" t="s">
        <v>194</v>
      </c>
      <c r="EB80" s="569" t="s">
        <v>194</v>
      </c>
      <c r="EC80" s="570" t="s">
        <v>194</v>
      </c>
      <c r="ED80" s="569"/>
      <c r="EE80" s="569"/>
      <c r="EF80" s="569"/>
      <c r="EG80" s="571"/>
      <c r="EH80" s="571"/>
      <c r="EI80" s="1114"/>
      <c r="EJ80" s="1114"/>
      <c r="EK80" s="1114"/>
      <c r="EL80" s="1114"/>
      <c r="EM80" s="1114"/>
      <c r="EN80" s="1114"/>
      <c r="EO80" s="1114"/>
      <c r="EP80" s="1114"/>
      <c r="EQ80" s="1114"/>
      <c r="ER80" s="1114"/>
      <c r="ES80" s="1114"/>
      <c r="ET80" s="1114"/>
      <c r="EU80" s="1114"/>
      <c r="EV80" s="1114"/>
      <c r="EW80" s="1114"/>
      <c r="EX80" s="60"/>
      <c r="EY80" s="1115" t="s">
        <v>194</v>
      </c>
      <c r="EZ80" s="1115" t="s">
        <v>194</v>
      </c>
    </row>
    <row r="81" spans="1:156" x14ac:dyDescent="0.25">
      <c r="A81" s="18" t="s">
        <v>194</v>
      </c>
      <c r="B81" s="1081"/>
      <c r="C81" s="1081" t="s">
        <v>194</v>
      </c>
      <c r="D81" s="1081" t="s">
        <v>1040</v>
      </c>
      <c r="E81" s="18"/>
      <c r="F81" s="18"/>
      <c r="G81" s="18"/>
      <c r="H81" s="18"/>
      <c r="I81" s="18"/>
      <c r="J81" s="1082">
        <f t="shared" si="23"/>
        <v>0</v>
      </c>
      <c r="K81" s="18"/>
      <c r="L81" s="18"/>
      <c r="M81" s="18"/>
      <c r="N81" s="18"/>
      <c r="O81" s="1082">
        <f t="shared" si="24"/>
        <v>0</v>
      </c>
      <c r="P81" s="18"/>
      <c r="Q81" s="18"/>
      <c r="R81" s="18"/>
      <c r="S81" s="18"/>
      <c r="T81" s="1082">
        <f t="shared" si="25"/>
        <v>0</v>
      </c>
      <c r="U81" s="18"/>
      <c r="V81" s="18"/>
      <c r="W81" s="18"/>
      <c r="X81" s="18"/>
      <c r="Y81" s="1082"/>
      <c r="Z81" s="1083" t="str">
        <f t="shared" si="26"/>
        <v/>
      </c>
      <c r="AA81" s="1084" t="s">
        <v>194</v>
      </c>
      <c r="AB81" s="1084" t="s">
        <v>194</v>
      </c>
      <c r="AC81" s="1084" t="s">
        <v>194</v>
      </c>
      <c r="AD81" s="1085"/>
      <c r="AE81" s="1086"/>
      <c r="AF81" s="1086"/>
      <c r="AG81" s="1086"/>
      <c r="AH81" s="1086"/>
      <c r="AI81" s="1087" t="s">
        <v>194</v>
      </c>
      <c r="AJ81" s="1087"/>
      <c r="AK81" s="1087"/>
      <c r="AL81" s="1088" t="s">
        <v>194</v>
      </c>
      <c r="AM81" s="1089"/>
      <c r="AN81" s="1090"/>
      <c r="AO81" s="1091" t="s">
        <v>194</v>
      </c>
      <c r="AP81" s="1092"/>
      <c r="AQ81" s="1093" t="s">
        <v>194</v>
      </c>
      <c r="AR81" s="18"/>
      <c r="AS81" s="18"/>
      <c r="AT81" s="1094" t="s">
        <v>194</v>
      </c>
      <c r="AU81" s="1095"/>
      <c r="AV81" s="1096"/>
      <c r="AW81" s="1095"/>
      <c r="AX81" s="1096"/>
      <c r="AY81" s="1095"/>
      <c r="AZ81" s="1096"/>
      <c r="BA81" s="1095"/>
      <c r="BB81" s="1095"/>
      <c r="BC81" s="1087"/>
      <c r="BD81" s="1097" t="str">
        <f t="shared" si="27"/>
        <v/>
      </c>
      <c r="BE81" s="1098"/>
      <c r="BF81" s="1099" t="str">
        <f t="shared" si="28"/>
        <v/>
      </c>
      <c r="BG81" s="1100"/>
      <c r="BH81" s="1100"/>
      <c r="BI81" s="1100"/>
      <c r="BJ81" s="1100"/>
      <c r="BK81" s="1100"/>
      <c r="BL81" s="1100"/>
      <c r="BM81" s="1101"/>
      <c r="BN81" s="1101"/>
      <c r="BO81" s="1101"/>
      <c r="BP81" s="1100"/>
      <c r="BQ81" s="1097" t="str">
        <f t="shared" si="29"/>
        <v/>
      </c>
      <c r="BR81" s="1100"/>
      <c r="BS81" s="1097" t="str">
        <f t="shared" si="30"/>
        <v/>
      </c>
      <c r="BT81" s="1100"/>
      <c r="BU81" s="1100"/>
      <c r="BV81" s="1100"/>
      <c r="BW81" s="1100"/>
      <c r="BX81" s="1100"/>
      <c r="BY81" s="1100"/>
      <c r="BZ81" s="1102"/>
      <c r="CA81" s="1102" t="s">
        <v>194</v>
      </c>
      <c r="CB81" s="1103"/>
      <c r="CC81" s="1103"/>
      <c r="CD81" s="1103" t="s">
        <v>194</v>
      </c>
      <c r="CE81" s="1103"/>
      <c r="CF81" s="1103"/>
      <c r="CG81" s="1103"/>
      <c r="CH81" s="1097" t="str">
        <f t="shared" si="31"/>
        <v/>
      </c>
      <c r="CI81" s="1103"/>
      <c r="CJ81" s="1103"/>
      <c r="CK81" s="1103"/>
      <c r="CL81" s="1103"/>
      <c r="CM81" s="1104"/>
      <c r="CN81" s="1103"/>
      <c r="CO81" s="1105"/>
      <c r="CP81" s="1106"/>
      <c r="CQ81" s="1106"/>
      <c r="CR81" s="1106"/>
      <c r="CS81" s="1106"/>
      <c r="CT81" s="1106"/>
      <c r="CU81" s="1106"/>
      <c r="CV81" s="1106"/>
      <c r="CW81" s="1106" t="s">
        <v>194</v>
      </c>
      <c r="CX81" s="1106" t="str">
        <f t="shared" si="32"/>
        <v>-</v>
      </c>
      <c r="CY81" s="1107"/>
      <c r="CZ81" s="1108" t="s">
        <v>194</v>
      </c>
      <c r="DA81" s="1109" t="s">
        <v>194</v>
      </c>
      <c r="DB81" s="1109" t="s">
        <v>194</v>
      </c>
      <c r="DC81" s="1110" t="s">
        <v>194</v>
      </c>
      <c r="DD81" s="1110" t="s">
        <v>194</v>
      </c>
      <c r="DE81" s="1109" t="s">
        <v>194</v>
      </c>
      <c r="DF81" s="1111" t="s">
        <v>194</v>
      </c>
      <c r="DG81" s="1110" t="s">
        <v>194</v>
      </c>
      <c r="DH81" s="1110" t="s">
        <v>194</v>
      </c>
      <c r="DI81" s="1112"/>
      <c r="DJ81" s="1112"/>
      <c r="DK81" s="1112"/>
      <c r="DL81" s="1112"/>
      <c r="DM81" s="1112"/>
      <c r="DN81" s="1113" t="str">
        <f t="shared" si="33"/>
        <v/>
      </c>
      <c r="DO81" s="1112"/>
      <c r="DP81" s="1112"/>
      <c r="DQ81" s="1110"/>
      <c r="DR81" s="1110"/>
      <c r="DS81" s="1110"/>
      <c r="DT81" s="1110"/>
      <c r="DU81" s="1110"/>
      <c r="DV81" s="1110"/>
      <c r="DW81" s="1110"/>
      <c r="DX81" s="1110"/>
      <c r="DY81" s="1110"/>
      <c r="DZ81" s="1110"/>
      <c r="EA81" s="569" t="s">
        <v>194</v>
      </c>
      <c r="EB81" s="569" t="s">
        <v>194</v>
      </c>
      <c r="EC81" s="570" t="s">
        <v>194</v>
      </c>
      <c r="ED81" s="569"/>
      <c r="EE81" s="569"/>
      <c r="EF81" s="569"/>
      <c r="EG81" s="571"/>
      <c r="EH81" s="571"/>
      <c r="EI81" s="1114"/>
      <c r="EJ81" s="1114"/>
      <c r="EK81" s="1114"/>
      <c r="EL81" s="1114"/>
      <c r="EM81" s="1114"/>
      <c r="EN81" s="1114"/>
      <c r="EO81" s="1114"/>
      <c r="EP81" s="1114"/>
      <c r="EQ81" s="1114"/>
      <c r="ER81" s="1114"/>
      <c r="ES81" s="1114"/>
      <c r="ET81" s="1114"/>
      <c r="EU81" s="1114"/>
      <c r="EV81" s="1114"/>
      <c r="EW81" s="1114"/>
      <c r="EX81" s="60"/>
      <c r="EY81" s="1115" t="s">
        <v>194</v>
      </c>
      <c r="EZ81" s="1115" t="s">
        <v>194</v>
      </c>
    </row>
    <row r="82" spans="1:156" x14ac:dyDescent="0.25">
      <c r="A82" s="18" t="s">
        <v>194</v>
      </c>
      <c r="B82" s="1081"/>
      <c r="C82" s="1081" t="s">
        <v>194</v>
      </c>
      <c r="D82" s="1081" t="s">
        <v>1040</v>
      </c>
      <c r="E82" s="18"/>
      <c r="F82" s="18"/>
      <c r="G82" s="18"/>
      <c r="H82" s="18"/>
      <c r="I82" s="18"/>
      <c r="J82" s="1082">
        <f t="shared" si="23"/>
        <v>0</v>
      </c>
      <c r="K82" s="18"/>
      <c r="L82" s="18"/>
      <c r="M82" s="18"/>
      <c r="N82" s="18"/>
      <c r="O82" s="1082">
        <f t="shared" si="24"/>
        <v>0</v>
      </c>
      <c r="P82" s="18"/>
      <c r="Q82" s="18"/>
      <c r="R82" s="18"/>
      <c r="S82" s="18"/>
      <c r="T82" s="1082">
        <f t="shared" si="25"/>
        <v>0</v>
      </c>
      <c r="U82" s="18"/>
      <c r="V82" s="18"/>
      <c r="W82" s="18"/>
      <c r="X82" s="18"/>
      <c r="Y82" s="1082"/>
      <c r="Z82" s="1083" t="str">
        <f t="shared" si="26"/>
        <v/>
      </c>
      <c r="AA82" s="1084" t="s">
        <v>194</v>
      </c>
      <c r="AB82" s="1084" t="s">
        <v>194</v>
      </c>
      <c r="AC82" s="1084" t="s">
        <v>194</v>
      </c>
      <c r="AD82" s="1085"/>
      <c r="AE82" s="1086"/>
      <c r="AF82" s="1086"/>
      <c r="AG82" s="1086"/>
      <c r="AH82" s="1086"/>
      <c r="AI82" s="1087" t="s">
        <v>194</v>
      </c>
      <c r="AJ82" s="1087"/>
      <c r="AK82" s="1087"/>
      <c r="AL82" s="1088" t="s">
        <v>194</v>
      </c>
      <c r="AM82" s="1089"/>
      <c r="AN82" s="1090"/>
      <c r="AO82" s="1091" t="s">
        <v>194</v>
      </c>
      <c r="AP82" s="1092"/>
      <c r="AQ82" s="1093" t="s">
        <v>194</v>
      </c>
      <c r="AR82" s="18"/>
      <c r="AS82" s="18"/>
      <c r="AT82" s="1094" t="s">
        <v>194</v>
      </c>
      <c r="AU82" s="1095"/>
      <c r="AV82" s="1096"/>
      <c r="AW82" s="1095"/>
      <c r="AX82" s="1096"/>
      <c r="AY82" s="1095"/>
      <c r="AZ82" s="1096"/>
      <c r="BA82" s="1095"/>
      <c r="BB82" s="1095"/>
      <c r="BC82" s="1087"/>
      <c r="BD82" s="1097" t="str">
        <f t="shared" si="27"/>
        <v/>
      </c>
      <c r="BE82" s="1098"/>
      <c r="BF82" s="1099" t="str">
        <f t="shared" si="28"/>
        <v/>
      </c>
      <c r="BG82" s="1100"/>
      <c r="BH82" s="1100"/>
      <c r="BI82" s="1100"/>
      <c r="BJ82" s="1100"/>
      <c r="BK82" s="1100"/>
      <c r="BL82" s="1100"/>
      <c r="BM82" s="1101"/>
      <c r="BN82" s="1101"/>
      <c r="BO82" s="1101"/>
      <c r="BP82" s="1100"/>
      <c r="BQ82" s="1097" t="str">
        <f t="shared" si="29"/>
        <v/>
      </c>
      <c r="BR82" s="1100"/>
      <c r="BS82" s="1097" t="str">
        <f t="shared" si="30"/>
        <v/>
      </c>
      <c r="BT82" s="1100"/>
      <c r="BU82" s="1100"/>
      <c r="BV82" s="1100"/>
      <c r="BW82" s="1100"/>
      <c r="BX82" s="1100"/>
      <c r="BY82" s="1100"/>
      <c r="BZ82" s="1102"/>
      <c r="CA82" s="1102" t="s">
        <v>194</v>
      </c>
      <c r="CB82" s="1103"/>
      <c r="CC82" s="1103"/>
      <c r="CD82" s="1103" t="s">
        <v>194</v>
      </c>
      <c r="CE82" s="1103"/>
      <c r="CF82" s="1103"/>
      <c r="CG82" s="1103"/>
      <c r="CH82" s="1097" t="str">
        <f t="shared" si="31"/>
        <v/>
      </c>
      <c r="CI82" s="1103"/>
      <c r="CJ82" s="1103"/>
      <c r="CK82" s="1103"/>
      <c r="CL82" s="1103"/>
      <c r="CM82" s="1104"/>
      <c r="CN82" s="1103"/>
      <c r="CO82" s="1105"/>
      <c r="CP82" s="1106"/>
      <c r="CQ82" s="1106"/>
      <c r="CR82" s="1106"/>
      <c r="CS82" s="1106"/>
      <c r="CT82" s="1106"/>
      <c r="CU82" s="1106"/>
      <c r="CV82" s="1106"/>
      <c r="CW82" s="1106" t="s">
        <v>194</v>
      </c>
      <c r="CX82" s="1106" t="str">
        <f t="shared" si="32"/>
        <v>-</v>
      </c>
      <c r="CY82" s="1107"/>
      <c r="CZ82" s="1108" t="s">
        <v>194</v>
      </c>
      <c r="DA82" s="1109" t="s">
        <v>194</v>
      </c>
      <c r="DB82" s="1109" t="s">
        <v>194</v>
      </c>
      <c r="DC82" s="1110" t="s">
        <v>194</v>
      </c>
      <c r="DD82" s="1110" t="s">
        <v>194</v>
      </c>
      <c r="DE82" s="1109" t="s">
        <v>194</v>
      </c>
      <c r="DF82" s="1111" t="s">
        <v>194</v>
      </c>
      <c r="DG82" s="1110" t="s">
        <v>194</v>
      </c>
      <c r="DH82" s="1110" t="s">
        <v>194</v>
      </c>
      <c r="DI82" s="1112"/>
      <c r="DJ82" s="1112"/>
      <c r="DK82" s="1112"/>
      <c r="DL82" s="1112"/>
      <c r="DM82" s="1112"/>
      <c r="DN82" s="1113" t="str">
        <f t="shared" si="33"/>
        <v/>
      </c>
      <c r="DO82" s="1112"/>
      <c r="DP82" s="1112"/>
      <c r="DQ82" s="1110"/>
      <c r="DR82" s="1110"/>
      <c r="DS82" s="1110"/>
      <c r="DT82" s="1110"/>
      <c r="DU82" s="1110"/>
      <c r="DV82" s="1110"/>
      <c r="DW82" s="1110"/>
      <c r="DX82" s="1110"/>
      <c r="DY82" s="1110"/>
      <c r="DZ82" s="1110"/>
      <c r="EA82" s="569" t="s">
        <v>194</v>
      </c>
      <c r="EB82" s="569" t="s">
        <v>194</v>
      </c>
      <c r="EC82" s="570" t="s">
        <v>194</v>
      </c>
      <c r="ED82" s="569"/>
      <c r="EE82" s="569"/>
      <c r="EF82" s="569"/>
      <c r="EG82" s="571"/>
      <c r="EH82" s="571"/>
      <c r="EI82" s="1114"/>
      <c r="EJ82" s="1114"/>
      <c r="EK82" s="1114"/>
      <c r="EL82" s="1114"/>
      <c r="EM82" s="1114"/>
      <c r="EN82" s="1114"/>
      <c r="EO82" s="1114"/>
      <c r="EP82" s="1114"/>
      <c r="EQ82" s="1114"/>
      <c r="ER82" s="1114"/>
      <c r="ES82" s="1114"/>
      <c r="ET82" s="1114"/>
      <c r="EU82" s="1114"/>
      <c r="EV82" s="1114"/>
      <c r="EW82" s="1114"/>
      <c r="EX82" s="60"/>
      <c r="EY82" s="1115" t="s">
        <v>194</v>
      </c>
      <c r="EZ82" s="1115" t="s">
        <v>194</v>
      </c>
    </row>
    <row r="83" spans="1:156" x14ac:dyDescent="0.25">
      <c r="A83" s="18" t="s">
        <v>194</v>
      </c>
      <c r="B83" s="1081"/>
      <c r="C83" s="1081" t="s">
        <v>194</v>
      </c>
      <c r="D83" s="1081" t="s">
        <v>1040</v>
      </c>
      <c r="E83" s="18"/>
      <c r="F83" s="18"/>
      <c r="G83" s="18"/>
      <c r="H83" s="18"/>
      <c r="I83" s="18"/>
      <c r="J83" s="1082">
        <f t="shared" si="23"/>
        <v>0</v>
      </c>
      <c r="K83" s="18"/>
      <c r="L83" s="18"/>
      <c r="M83" s="18"/>
      <c r="N83" s="18"/>
      <c r="O83" s="1082">
        <f t="shared" si="24"/>
        <v>0</v>
      </c>
      <c r="P83" s="18"/>
      <c r="Q83" s="18"/>
      <c r="R83" s="18"/>
      <c r="S83" s="18"/>
      <c r="T83" s="1082">
        <f t="shared" si="25"/>
        <v>0</v>
      </c>
      <c r="U83" s="18"/>
      <c r="V83" s="18"/>
      <c r="W83" s="18"/>
      <c r="X83" s="18"/>
      <c r="Y83" s="1082"/>
      <c r="Z83" s="1083" t="str">
        <f t="shared" si="26"/>
        <v/>
      </c>
      <c r="AA83" s="1084" t="s">
        <v>194</v>
      </c>
      <c r="AB83" s="1084" t="s">
        <v>194</v>
      </c>
      <c r="AC83" s="1084" t="s">
        <v>194</v>
      </c>
      <c r="AD83" s="1085"/>
      <c r="AE83" s="1086"/>
      <c r="AF83" s="1086"/>
      <c r="AG83" s="1086"/>
      <c r="AH83" s="1086"/>
      <c r="AI83" s="1087" t="s">
        <v>194</v>
      </c>
      <c r="AJ83" s="1087"/>
      <c r="AK83" s="1087"/>
      <c r="AL83" s="1088" t="s">
        <v>194</v>
      </c>
      <c r="AM83" s="1089"/>
      <c r="AN83" s="1090"/>
      <c r="AO83" s="1091" t="s">
        <v>194</v>
      </c>
      <c r="AP83" s="1092"/>
      <c r="AQ83" s="1093" t="s">
        <v>194</v>
      </c>
      <c r="AR83" s="18"/>
      <c r="AS83" s="18"/>
      <c r="AT83" s="1094" t="s">
        <v>194</v>
      </c>
      <c r="AU83" s="1095"/>
      <c r="AV83" s="1096"/>
      <c r="AW83" s="1095"/>
      <c r="AX83" s="1096"/>
      <c r="AY83" s="1095"/>
      <c r="AZ83" s="1096"/>
      <c r="BA83" s="1095"/>
      <c r="BB83" s="1095"/>
      <c r="BC83" s="1087"/>
      <c r="BD83" s="1097" t="str">
        <f t="shared" si="27"/>
        <v/>
      </c>
      <c r="BE83" s="1098"/>
      <c r="BF83" s="1099" t="str">
        <f t="shared" si="28"/>
        <v/>
      </c>
      <c r="BG83" s="1100"/>
      <c r="BH83" s="1100"/>
      <c r="BI83" s="1100"/>
      <c r="BJ83" s="1100"/>
      <c r="BK83" s="1100"/>
      <c r="BL83" s="1100"/>
      <c r="BM83" s="1101"/>
      <c r="BN83" s="1101"/>
      <c r="BO83" s="1101"/>
      <c r="BP83" s="1100"/>
      <c r="BQ83" s="1097" t="str">
        <f t="shared" si="29"/>
        <v/>
      </c>
      <c r="BR83" s="1100"/>
      <c r="BS83" s="1097" t="str">
        <f t="shared" si="30"/>
        <v/>
      </c>
      <c r="BT83" s="1100"/>
      <c r="BU83" s="1100"/>
      <c r="BV83" s="1100"/>
      <c r="BW83" s="1100"/>
      <c r="BX83" s="1100"/>
      <c r="BY83" s="1100"/>
      <c r="BZ83" s="1102"/>
      <c r="CA83" s="1102" t="s">
        <v>194</v>
      </c>
      <c r="CB83" s="1103"/>
      <c r="CC83" s="1103"/>
      <c r="CD83" s="1103" t="s">
        <v>194</v>
      </c>
      <c r="CE83" s="1103"/>
      <c r="CF83" s="1103"/>
      <c r="CG83" s="1103"/>
      <c r="CH83" s="1097" t="str">
        <f t="shared" si="31"/>
        <v/>
      </c>
      <c r="CI83" s="1103"/>
      <c r="CJ83" s="1103"/>
      <c r="CK83" s="1103"/>
      <c r="CL83" s="1103"/>
      <c r="CM83" s="1104"/>
      <c r="CN83" s="1103"/>
      <c r="CO83" s="1105"/>
      <c r="CP83" s="1106"/>
      <c r="CQ83" s="1106"/>
      <c r="CR83" s="1106"/>
      <c r="CS83" s="1106"/>
      <c r="CT83" s="1106"/>
      <c r="CU83" s="1106"/>
      <c r="CV83" s="1106"/>
      <c r="CW83" s="1106" t="s">
        <v>194</v>
      </c>
      <c r="CX83" s="1106" t="str">
        <f t="shared" si="32"/>
        <v>-</v>
      </c>
      <c r="CY83" s="1107"/>
      <c r="CZ83" s="1108" t="s">
        <v>194</v>
      </c>
      <c r="DA83" s="1109" t="s">
        <v>194</v>
      </c>
      <c r="DB83" s="1109" t="s">
        <v>194</v>
      </c>
      <c r="DC83" s="1110" t="s">
        <v>194</v>
      </c>
      <c r="DD83" s="1110" t="s">
        <v>194</v>
      </c>
      <c r="DE83" s="1109" t="s">
        <v>194</v>
      </c>
      <c r="DF83" s="1111" t="s">
        <v>194</v>
      </c>
      <c r="DG83" s="1110" t="s">
        <v>194</v>
      </c>
      <c r="DH83" s="1110" t="s">
        <v>194</v>
      </c>
      <c r="DI83" s="1112"/>
      <c r="DJ83" s="1112"/>
      <c r="DK83" s="1112"/>
      <c r="DL83" s="1112"/>
      <c r="DM83" s="1112"/>
      <c r="DN83" s="1113" t="str">
        <f t="shared" si="33"/>
        <v/>
      </c>
      <c r="DO83" s="1112"/>
      <c r="DP83" s="1112"/>
      <c r="DQ83" s="1110"/>
      <c r="DR83" s="1110"/>
      <c r="DS83" s="1110"/>
      <c r="DT83" s="1110"/>
      <c r="DU83" s="1110"/>
      <c r="DV83" s="1110"/>
      <c r="DW83" s="1110"/>
      <c r="DX83" s="1110"/>
      <c r="DY83" s="1110"/>
      <c r="DZ83" s="1110"/>
      <c r="EA83" s="569" t="s">
        <v>194</v>
      </c>
      <c r="EB83" s="569" t="s">
        <v>194</v>
      </c>
      <c r="EC83" s="570" t="s">
        <v>194</v>
      </c>
      <c r="ED83" s="569"/>
      <c r="EE83" s="569"/>
      <c r="EF83" s="569"/>
      <c r="EG83" s="571"/>
      <c r="EH83" s="571"/>
      <c r="EI83" s="1114"/>
      <c r="EJ83" s="1114"/>
      <c r="EK83" s="1114"/>
      <c r="EL83" s="1114"/>
      <c r="EM83" s="1114"/>
      <c r="EN83" s="1114"/>
      <c r="EO83" s="1114"/>
      <c r="EP83" s="1114"/>
      <c r="EQ83" s="1114"/>
      <c r="ER83" s="1114"/>
      <c r="ES83" s="1114"/>
      <c r="ET83" s="1114"/>
      <c r="EU83" s="1114"/>
      <c r="EV83" s="1114"/>
      <c r="EW83" s="1114"/>
      <c r="EX83" s="60"/>
      <c r="EY83" s="1115" t="s">
        <v>194</v>
      </c>
      <c r="EZ83" s="1115" t="s">
        <v>194</v>
      </c>
    </row>
    <row r="84" spans="1:156" x14ac:dyDescent="0.25">
      <c r="A84" s="18" t="s">
        <v>194</v>
      </c>
      <c r="B84" s="1081"/>
      <c r="C84" s="1081" t="s">
        <v>194</v>
      </c>
      <c r="D84" s="1081" t="s">
        <v>1040</v>
      </c>
      <c r="E84" s="18"/>
      <c r="F84" s="18"/>
      <c r="G84" s="18"/>
      <c r="H84" s="18"/>
      <c r="I84" s="18"/>
      <c r="J84" s="1082">
        <f t="shared" ref="J84:J123" si="34">SUM(F84:I84)</f>
        <v>0</v>
      </c>
      <c r="K84" s="18"/>
      <c r="L84" s="18"/>
      <c r="M84" s="18"/>
      <c r="N84" s="18"/>
      <c r="O84" s="1082">
        <f t="shared" ref="O84:O123" si="35">SUM(K84:N84)</f>
        <v>0</v>
      </c>
      <c r="P84" s="18"/>
      <c r="Q84" s="18"/>
      <c r="R84" s="18"/>
      <c r="S84" s="18"/>
      <c r="T84" s="1082">
        <f t="shared" ref="T84:T123" si="36">SUM(P84:S84)</f>
        <v>0</v>
      </c>
      <c r="U84" s="18"/>
      <c r="V84" s="18"/>
      <c r="W84" s="18"/>
      <c r="X84" s="18"/>
      <c r="Y84" s="1082"/>
      <c r="Z84" s="1083" t="str">
        <f t="shared" ref="Z84:Z123" si="37">+IF(ISERROR(Y84/J84),"",Y84/J84)</f>
        <v/>
      </c>
      <c r="AA84" s="1084" t="s">
        <v>194</v>
      </c>
      <c r="AB84" s="1084" t="s">
        <v>194</v>
      </c>
      <c r="AC84" s="1084" t="s">
        <v>194</v>
      </c>
      <c r="AD84" s="1085"/>
      <c r="AE84" s="1086"/>
      <c r="AF84" s="1086"/>
      <c r="AG84" s="1086"/>
      <c r="AH84" s="1086"/>
      <c r="AI84" s="1087" t="s">
        <v>194</v>
      </c>
      <c r="AJ84" s="1087"/>
      <c r="AK84" s="1087"/>
      <c r="AL84" s="1088" t="s">
        <v>194</v>
      </c>
      <c r="AM84" s="1089"/>
      <c r="AN84" s="1090"/>
      <c r="AO84" s="1091" t="s">
        <v>194</v>
      </c>
      <c r="AP84" s="1092"/>
      <c r="AQ84" s="1093" t="s">
        <v>194</v>
      </c>
      <c r="AR84" s="18"/>
      <c r="AS84" s="18"/>
      <c r="AT84" s="1094" t="s">
        <v>194</v>
      </c>
      <c r="AU84" s="1095"/>
      <c r="AV84" s="1096"/>
      <c r="AW84" s="1095"/>
      <c r="AX84" s="1096"/>
      <c r="AY84" s="1095"/>
      <c r="AZ84" s="1096"/>
      <c r="BA84" s="1095"/>
      <c r="BB84" s="1095"/>
      <c r="BC84" s="1087"/>
      <c r="BD84" s="1097" t="str">
        <f t="shared" ref="BD84:BD123" si="38">+IF(ISERROR(BC84/G84),"",BC84/G84)</f>
        <v/>
      </c>
      <c r="BE84" s="1098"/>
      <c r="BF84" s="1099" t="str">
        <f t="shared" ref="BF84:BF123" si="39">+IF(ISERROR(BE84/G84),"",BE84/G84)</f>
        <v/>
      </c>
      <c r="BG84" s="1100"/>
      <c r="BH84" s="1100"/>
      <c r="BI84" s="1100"/>
      <c r="BJ84" s="1100"/>
      <c r="BK84" s="1100"/>
      <c r="BL84" s="1100"/>
      <c r="BM84" s="1101"/>
      <c r="BN84" s="1101"/>
      <c r="BO84" s="1101"/>
      <c r="BP84" s="1100"/>
      <c r="BQ84" s="1097" t="str">
        <f t="shared" ref="BQ84:BQ123" si="40">+IF(ISERROR(BP84/BO84),"",BP84/BO84)</f>
        <v/>
      </c>
      <c r="BR84" s="1100"/>
      <c r="BS84" s="1097" t="str">
        <f t="shared" ref="BS84:BS123" si="41">+IF(ISERROR(BR84/BO84),"",BR84/BO84)</f>
        <v/>
      </c>
      <c r="BT84" s="1100"/>
      <c r="BU84" s="1100"/>
      <c r="BV84" s="1100"/>
      <c r="BW84" s="1100"/>
      <c r="BX84" s="1100"/>
      <c r="BY84" s="1100"/>
      <c r="BZ84" s="1102"/>
      <c r="CA84" s="1102" t="s">
        <v>194</v>
      </c>
      <c r="CB84" s="1103"/>
      <c r="CC84" s="1103"/>
      <c r="CD84" s="1103" t="s">
        <v>194</v>
      </c>
      <c r="CE84" s="1103"/>
      <c r="CF84" s="1103"/>
      <c r="CG84" s="1103"/>
      <c r="CH84" s="1097" t="str">
        <f t="shared" ref="CH84:CH123" si="42">+IF(ISERROR(CG84/CE84),"",CG84/CE84)</f>
        <v/>
      </c>
      <c r="CI84" s="1103"/>
      <c r="CJ84" s="1103"/>
      <c r="CK84" s="1103"/>
      <c r="CL84" s="1103"/>
      <c r="CM84" s="1104"/>
      <c r="CN84" s="1103"/>
      <c r="CO84" s="1105"/>
      <c r="CP84" s="1106"/>
      <c r="CQ84" s="1106"/>
      <c r="CR84" s="1106"/>
      <c r="CS84" s="1106"/>
      <c r="CT84" s="1106"/>
      <c r="CU84" s="1106"/>
      <c r="CV84" s="1106"/>
      <c r="CW84" s="1106" t="s">
        <v>194</v>
      </c>
      <c r="CX84" s="1106" t="str">
        <f t="shared" ref="CX84:CX123" si="43">IFERROR(CO84/CW84,"-")</f>
        <v>-</v>
      </c>
      <c r="CY84" s="1107"/>
      <c r="CZ84" s="1108" t="s">
        <v>194</v>
      </c>
      <c r="DA84" s="1109" t="s">
        <v>194</v>
      </c>
      <c r="DB84" s="1109" t="s">
        <v>194</v>
      </c>
      <c r="DC84" s="1110" t="s">
        <v>194</v>
      </c>
      <c r="DD84" s="1110" t="s">
        <v>194</v>
      </c>
      <c r="DE84" s="1109" t="s">
        <v>194</v>
      </c>
      <c r="DF84" s="1111" t="s">
        <v>194</v>
      </c>
      <c r="DG84" s="1110" t="s">
        <v>194</v>
      </c>
      <c r="DH84" s="1110" t="s">
        <v>194</v>
      </c>
      <c r="DI84" s="1112"/>
      <c r="DJ84" s="1112"/>
      <c r="DK84" s="1112"/>
      <c r="DL84" s="1112"/>
      <c r="DM84" s="1112"/>
      <c r="DN84" s="1113" t="str">
        <f t="shared" ref="DN84:DN123" si="44">+IFERROR(AVERAGE(DI84:DM84),"")</f>
        <v/>
      </c>
      <c r="DO84" s="1112"/>
      <c r="DP84" s="1112"/>
      <c r="DQ84" s="1110"/>
      <c r="DR84" s="1110"/>
      <c r="DS84" s="1110"/>
      <c r="DT84" s="1110"/>
      <c r="DU84" s="1110"/>
      <c r="DV84" s="1110"/>
      <c r="DW84" s="1110"/>
      <c r="DX84" s="1110"/>
      <c r="DY84" s="1110"/>
      <c r="DZ84" s="1110"/>
      <c r="EA84" s="569" t="s">
        <v>194</v>
      </c>
      <c r="EB84" s="569" t="s">
        <v>194</v>
      </c>
      <c r="EC84" s="570" t="s">
        <v>194</v>
      </c>
      <c r="ED84" s="569"/>
      <c r="EE84" s="569"/>
      <c r="EF84" s="569"/>
      <c r="EG84" s="571"/>
      <c r="EH84" s="571"/>
      <c r="EI84" s="1114"/>
      <c r="EJ84" s="1114"/>
      <c r="EK84" s="1114"/>
      <c r="EL84" s="1114"/>
      <c r="EM84" s="1114"/>
      <c r="EN84" s="1114"/>
      <c r="EO84" s="1114"/>
      <c r="EP84" s="1114"/>
      <c r="EQ84" s="1114"/>
      <c r="ER84" s="1114"/>
      <c r="ES84" s="1114"/>
      <c r="ET84" s="1114"/>
      <c r="EU84" s="1114"/>
      <c r="EV84" s="1114"/>
      <c r="EW84" s="1114"/>
      <c r="EX84" s="60"/>
      <c r="EY84" s="1115" t="s">
        <v>194</v>
      </c>
      <c r="EZ84" s="1115" t="s">
        <v>194</v>
      </c>
    </row>
    <row r="85" spans="1:156" x14ac:dyDescent="0.25">
      <c r="A85" s="18" t="s">
        <v>194</v>
      </c>
      <c r="B85" s="1081"/>
      <c r="C85" s="1081" t="s">
        <v>194</v>
      </c>
      <c r="D85" s="1081" t="s">
        <v>1040</v>
      </c>
      <c r="E85" s="18"/>
      <c r="F85" s="18"/>
      <c r="G85" s="18"/>
      <c r="H85" s="18"/>
      <c r="I85" s="18"/>
      <c r="J85" s="1082">
        <f t="shared" si="34"/>
        <v>0</v>
      </c>
      <c r="K85" s="18"/>
      <c r="L85" s="18"/>
      <c r="M85" s="18"/>
      <c r="N85" s="18"/>
      <c r="O85" s="1082">
        <f t="shared" si="35"/>
        <v>0</v>
      </c>
      <c r="P85" s="18"/>
      <c r="Q85" s="18"/>
      <c r="R85" s="18"/>
      <c r="S85" s="18"/>
      <c r="T85" s="1082">
        <f t="shared" si="36"/>
        <v>0</v>
      </c>
      <c r="U85" s="18"/>
      <c r="V85" s="18"/>
      <c r="W85" s="18"/>
      <c r="X85" s="18"/>
      <c r="Y85" s="1082"/>
      <c r="Z85" s="1083" t="str">
        <f t="shared" si="37"/>
        <v/>
      </c>
      <c r="AA85" s="1084" t="s">
        <v>194</v>
      </c>
      <c r="AB85" s="1084" t="s">
        <v>194</v>
      </c>
      <c r="AC85" s="1084" t="s">
        <v>194</v>
      </c>
      <c r="AD85" s="1085"/>
      <c r="AE85" s="1086"/>
      <c r="AF85" s="1086"/>
      <c r="AG85" s="1086"/>
      <c r="AH85" s="1086"/>
      <c r="AI85" s="1087" t="s">
        <v>194</v>
      </c>
      <c r="AJ85" s="1087"/>
      <c r="AK85" s="1087"/>
      <c r="AL85" s="1088" t="s">
        <v>194</v>
      </c>
      <c r="AM85" s="1089"/>
      <c r="AN85" s="1090"/>
      <c r="AO85" s="1091" t="s">
        <v>194</v>
      </c>
      <c r="AP85" s="1092"/>
      <c r="AQ85" s="1093" t="s">
        <v>194</v>
      </c>
      <c r="AR85" s="18"/>
      <c r="AS85" s="18"/>
      <c r="AT85" s="1094" t="s">
        <v>194</v>
      </c>
      <c r="AU85" s="1095"/>
      <c r="AV85" s="1096"/>
      <c r="AW85" s="1095"/>
      <c r="AX85" s="1096"/>
      <c r="AY85" s="1095"/>
      <c r="AZ85" s="1096"/>
      <c r="BA85" s="1095"/>
      <c r="BB85" s="1095"/>
      <c r="BC85" s="1087"/>
      <c r="BD85" s="1097" t="str">
        <f t="shared" si="38"/>
        <v/>
      </c>
      <c r="BE85" s="1098"/>
      <c r="BF85" s="1099" t="str">
        <f t="shared" si="39"/>
        <v/>
      </c>
      <c r="BG85" s="1100"/>
      <c r="BH85" s="1100"/>
      <c r="BI85" s="1100"/>
      <c r="BJ85" s="1100"/>
      <c r="BK85" s="1100"/>
      <c r="BL85" s="1100"/>
      <c r="BM85" s="1101"/>
      <c r="BN85" s="1101"/>
      <c r="BO85" s="1101"/>
      <c r="BP85" s="1100"/>
      <c r="BQ85" s="1097" t="str">
        <f t="shared" si="40"/>
        <v/>
      </c>
      <c r="BR85" s="1100"/>
      <c r="BS85" s="1097" t="str">
        <f t="shared" si="41"/>
        <v/>
      </c>
      <c r="BT85" s="1100"/>
      <c r="BU85" s="1100"/>
      <c r="BV85" s="1100"/>
      <c r="BW85" s="1100"/>
      <c r="BX85" s="1100"/>
      <c r="BY85" s="1100"/>
      <c r="BZ85" s="1102"/>
      <c r="CA85" s="1102" t="s">
        <v>194</v>
      </c>
      <c r="CB85" s="1103"/>
      <c r="CC85" s="1103"/>
      <c r="CD85" s="1103" t="s">
        <v>194</v>
      </c>
      <c r="CE85" s="1103"/>
      <c r="CF85" s="1103"/>
      <c r="CG85" s="1103"/>
      <c r="CH85" s="1097" t="str">
        <f t="shared" si="42"/>
        <v/>
      </c>
      <c r="CI85" s="1103"/>
      <c r="CJ85" s="1103"/>
      <c r="CK85" s="1103"/>
      <c r="CL85" s="1103"/>
      <c r="CM85" s="1104"/>
      <c r="CN85" s="1103"/>
      <c r="CO85" s="1105"/>
      <c r="CP85" s="1106"/>
      <c r="CQ85" s="1106"/>
      <c r="CR85" s="1106"/>
      <c r="CS85" s="1106"/>
      <c r="CT85" s="1106"/>
      <c r="CU85" s="1106"/>
      <c r="CV85" s="1106"/>
      <c r="CW85" s="1106" t="s">
        <v>194</v>
      </c>
      <c r="CX85" s="1106" t="str">
        <f t="shared" si="43"/>
        <v>-</v>
      </c>
      <c r="CY85" s="1107"/>
      <c r="CZ85" s="1108" t="s">
        <v>194</v>
      </c>
      <c r="DA85" s="1109" t="s">
        <v>194</v>
      </c>
      <c r="DB85" s="1109" t="s">
        <v>194</v>
      </c>
      <c r="DC85" s="1110" t="s">
        <v>194</v>
      </c>
      <c r="DD85" s="1110" t="s">
        <v>194</v>
      </c>
      <c r="DE85" s="1109" t="s">
        <v>194</v>
      </c>
      <c r="DF85" s="1111" t="s">
        <v>194</v>
      </c>
      <c r="DG85" s="1110" t="s">
        <v>194</v>
      </c>
      <c r="DH85" s="1110" t="s">
        <v>194</v>
      </c>
      <c r="DI85" s="1112"/>
      <c r="DJ85" s="1112"/>
      <c r="DK85" s="1112"/>
      <c r="DL85" s="1112"/>
      <c r="DM85" s="1112"/>
      <c r="DN85" s="1113" t="str">
        <f t="shared" si="44"/>
        <v/>
      </c>
      <c r="DO85" s="1112"/>
      <c r="DP85" s="1112"/>
      <c r="DQ85" s="1110"/>
      <c r="DR85" s="1110"/>
      <c r="DS85" s="1110"/>
      <c r="DT85" s="1110"/>
      <c r="DU85" s="1110"/>
      <c r="DV85" s="1110"/>
      <c r="DW85" s="1110"/>
      <c r="DX85" s="1110"/>
      <c r="DY85" s="1110"/>
      <c r="DZ85" s="1110"/>
      <c r="EA85" s="569" t="s">
        <v>194</v>
      </c>
      <c r="EB85" s="569" t="s">
        <v>194</v>
      </c>
      <c r="EC85" s="570" t="s">
        <v>194</v>
      </c>
      <c r="ED85" s="569"/>
      <c r="EE85" s="569"/>
      <c r="EF85" s="569"/>
      <c r="EG85" s="571"/>
      <c r="EH85" s="571"/>
      <c r="EI85" s="1114"/>
      <c r="EJ85" s="1114"/>
      <c r="EK85" s="1114"/>
      <c r="EL85" s="1114"/>
      <c r="EM85" s="1114"/>
      <c r="EN85" s="1114"/>
      <c r="EO85" s="1114"/>
      <c r="EP85" s="1114"/>
      <c r="EQ85" s="1114"/>
      <c r="ER85" s="1114"/>
      <c r="ES85" s="1114"/>
      <c r="ET85" s="1114"/>
      <c r="EU85" s="1114"/>
      <c r="EV85" s="1114"/>
      <c r="EW85" s="1114"/>
      <c r="EX85" s="60"/>
      <c r="EY85" s="1115" t="s">
        <v>194</v>
      </c>
      <c r="EZ85" s="1115" t="s">
        <v>194</v>
      </c>
    </row>
    <row r="86" spans="1:156" x14ac:dyDescent="0.25">
      <c r="A86" s="18" t="s">
        <v>194</v>
      </c>
      <c r="B86" s="1081"/>
      <c r="C86" s="1081" t="s">
        <v>194</v>
      </c>
      <c r="D86" s="1081" t="s">
        <v>1040</v>
      </c>
      <c r="E86" s="18"/>
      <c r="F86" s="18"/>
      <c r="G86" s="18"/>
      <c r="H86" s="18"/>
      <c r="I86" s="18"/>
      <c r="J86" s="1082">
        <f t="shared" si="34"/>
        <v>0</v>
      </c>
      <c r="K86" s="18"/>
      <c r="L86" s="18"/>
      <c r="M86" s="18"/>
      <c r="N86" s="18"/>
      <c r="O86" s="1082">
        <f t="shared" si="35"/>
        <v>0</v>
      </c>
      <c r="P86" s="18"/>
      <c r="Q86" s="18"/>
      <c r="R86" s="18"/>
      <c r="S86" s="18"/>
      <c r="T86" s="1082">
        <f t="shared" si="36"/>
        <v>0</v>
      </c>
      <c r="U86" s="18"/>
      <c r="V86" s="18"/>
      <c r="W86" s="18"/>
      <c r="X86" s="18"/>
      <c r="Y86" s="1082"/>
      <c r="Z86" s="1083" t="str">
        <f t="shared" si="37"/>
        <v/>
      </c>
      <c r="AA86" s="1084" t="s">
        <v>194</v>
      </c>
      <c r="AB86" s="1084" t="s">
        <v>194</v>
      </c>
      <c r="AC86" s="1084" t="s">
        <v>194</v>
      </c>
      <c r="AD86" s="1085"/>
      <c r="AE86" s="1086"/>
      <c r="AF86" s="1086"/>
      <c r="AG86" s="1086"/>
      <c r="AH86" s="1086"/>
      <c r="AI86" s="1087" t="s">
        <v>194</v>
      </c>
      <c r="AJ86" s="1087"/>
      <c r="AK86" s="1087"/>
      <c r="AL86" s="1088" t="s">
        <v>194</v>
      </c>
      <c r="AM86" s="1089"/>
      <c r="AN86" s="1090"/>
      <c r="AO86" s="1091" t="s">
        <v>194</v>
      </c>
      <c r="AP86" s="1092"/>
      <c r="AQ86" s="1093" t="s">
        <v>194</v>
      </c>
      <c r="AR86" s="18"/>
      <c r="AS86" s="18"/>
      <c r="AT86" s="1094" t="s">
        <v>194</v>
      </c>
      <c r="AU86" s="1095"/>
      <c r="AV86" s="1096"/>
      <c r="AW86" s="1095"/>
      <c r="AX86" s="1096"/>
      <c r="AY86" s="1095"/>
      <c r="AZ86" s="1096"/>
      <c r="BA86" s="1095"/>
      <c r="BB86" s="1095"/>
      <c r="BC86" s="1087"/>
      <c r="BD86" s="1097" t="str">
        <f t="shared" si="38"/>
        <v/>
      </c>
      <c r="BE86" s="1098"/>
      <c r="BF86" s="1099" t="str">
        <f t="shared" si="39"/>
        <v/>
      </c>
      <c r="BG86" s="1100"/>
      <c r="BH86" s="1100"/>
      <c r="BI86" s="1100"/>
      <c r="BJ86" s="1100"/>
      <c r="BK86" s="1100"/>
      <c r="BL86" s="1100"/>
      <c r="BM86" s="1101"/>
      <c r="BN86" s="1101"/>
      <c r="BO86" s="1101"/>
      <c r="BP86" s="1100"/>
      <c r="BQ86" s="1097" t="str">
        <f t="shared" si="40"/>
        <v/>
      </c>
      <c r="BR86" s="1100"/>
      <c r="BS86" s="1097" t="str">
        <f t="shared" si="41"/>
        <v/>
      </c>
      <c r="BT86" s="1100"/>
      <c r="BU86" s="1100"/>
      <c r="BV86" s="1100"/>
      <c r="BW86" s="1100"/>
      <c r="BX86" s="1100"/>
      <c r="BY86" s="1100"/>
      <c r="BZ86" s="1102"/>
      <c r="CA86" s="1102" t="s">
        <v>194</v>
      </c>
      <c r="CB86" s="1103"/>
      <c r="CC86" s="1103"/>
      <c r="CD86" s="1103" t="s">
        <v>194</v>
      </c>
      <c r="CE86" s="1103"/>
      <c r="CF86" s="1103"/>
      <c r="CG86" s="1103"/>
      <c r="CH86" s="1097" t="str">
        <f t="shared" si="42"/>
        <v/>
      </c>
      <c r="CI86" s="1103"/>
      <c r="CJ86" s="1103"/>
      <c r="CK86" s="1103"/>
      <c r="CL86" s="1103"/>
      <c r="CM86" s="1104"/>
      <c r="CN86" s="1103"/>
      <c r="CO86" s="1105"/>
      <c r="CP86" s="1106"/>
      <c r="CQ86" s="1106"/>
      <c r="CR86" s="1106"/>
      <c r="CS86" s="1106"/>
      <c r="CT86" s="1106"/>
      <c r="CU86" s="1106"/>
      <c r="CV86" s="1106"/>
      <c r="CW86" s="1106" t="s">
        <v>194</v>
      </c>
      <c r="CX86" s="1106" t="str">
        <f t="shared" si="43"/>
        <v>-</v>
      </c>
      <c r="CY86" s="1107"/>
      <c r="CZ86" s="1108" t="s">
        <v>194</v>
      </c>
      <c r="DA86" s="1109" t="s">
        <v>194</v>
      </c>
      <c r="DB86" s="1109" t="s">
        <v>194</v>
      </c>
      <c r="DC86" s="1110" t="s">
        <v>194</v>
      </c>
      <c r="DD86" s="1110" t="s">
        <v>194</v>
      </c>
      <c r="DE86" s="1109" t="s">
        <v>194</v>
      </c>
      <c r="DF86" s="1111" t="s">
        <v>194</v>
      </c>
      <c r="DG86" s="1110" t="s">
        <v>194</v>
      </c>
      <c r="DH86" s="1110" t="s">
        <v>194</v>
      </c>
      <c r="DI86" s="1112"/>
      <c r="DJ86" s="1112"/>
      <c r="DK86" s="1112"/>
      <c r="DL86" s="1112"/>
      <c r="DM86" s="1112"/>
      <c r="DN86" s="1113" t="str">
        <f t="shared" si="44"/>
        <v/>
      </c>
      <c r="DO86" s="1112"/>
      <c r="DP86" s="1112"/>
      <c r="DQ86" s="1110"/>
      <c r="DR86" s="1110"/>
      <c r="DS86" s="1110"/>
      <c r="DT86" s="1110"/>
      <c r="DU86" s="1110"/>
      <c r="DV86" s="1110"/>
      <c r="DW86" s="1110"/>
      <c r="DX86" s="1110"/>
      <c r="DY86" s="1110"/>
      <c r="DZ86" s="1110"/>
      <c r="EA86" s="569" t="s">
        <v>194</v>
      </c>
      <c r="EB86" s="569" t="s">
        <v>194</v>
      </c>
      <c r="EC86" s="570" t="s">
        <v>194</v>
      </c>
      <c r="ED86" s="569"/>
      <c r="EE86" s="569"/>
      <c r="EF86" s="569"/>
      <c r="EG86" s="571"/>
      <c r="EH86" s="571"/>
      <c r="EI86" s="1114"/>
      <c r="EJ86" s="1114"/>
      <c r="EK86" s="1114"/>
      <c r="EL86" s="1114"/>
      <c r="EM86" s="1114"/>
      <c r="EN86" s="1114"/>
      <c r="EO86" s="1114"/>
      <c r="EP86" s="1114"/>
      <c r="EQ86" s="1114"/>
      <c r="ER86" s="1114"/>
      <c r="ES86" s="1114"/>
      <c r="ET86" s="1114"/>
      <c r="EU86" s="1114"/>
      <c r="EV86" s="1114"/>
      <c r="EW86" s="1114"/>
      <c r="EX86" s="60"/>
      <c r="EY86" s="1115" t="s">
        <v>194</v>
      </c>
      <c r="EZ86" s="1115" t="s">
        <v>194</v>
      </c>
    </row>
    <row r="87" spans="1:156" x14ac:dyDescent="0.25">
      <c r="A87" s="18" t="s">
        <v>194</v>
      </c>
      <c r="B87" s="1081"/>
      <c r="C87" s="1081" t="s">
        <v>194</v>
      </c>
      <c r="D87" s="1081" t="s">
        <v>1040</v>
      </c>
      <c r="E87" s="18"/>
      <c r="F87" s="18"/>
      <c r="G87" s="18"/>
      <c r="H87" s="18"/>
      <c r="I87" s="18"/>
      <c r="J87" s="1082">
        <f t="shared" si="34"/>
        <v>0</v>
      </c>
      <c r="K87" s="18"/>
      <c r="L87" s="18"/>
      <c r="M87" s="18"/>
      <c r="N87" s="18"/>
      <c r="O87" s="1082">
        <f t="shared" si="35"/>
        <v>0</v>
      </c>
      <c r="P87" s="18"/>
      <c r="Q87" s="18"/>
      <c r="R87" s="18"/>
      <c r="S87" s="18"/>
      <c r="T87" s="1082">
        <f t="shared" si="36"/>
        <v>0</v>
      </c>
      <c r="U87" s="18"/>
      <c r="V87" s="18"/>
      <c r="W87" s="18"/>
      <c r="X87" s="18"/>
      <c r="Y87" s="1082"/>
      <c r="Z87" s="1083" t="str">
        <f t="shared" si="37"/>
        <v/>
      </c>
      <c r="AA87" s="1084" t="s">
        <v>194</v>
      </c>
      <c r="AB87" s="1084" t="s">
        <v>194</v>
      </c>
      <c r="AC87" s="1084" t="s">
        <v>194</v>
      </c>
      <c r="AD87" s="1085"/>
      <c r="AE87" s="1086"/>
      <c r="AF87" s="1086"/>
      <c r="AG87" s="1086"/>
      <c r="AH87" s="1086"/>
      <c r="AI87" s="1087" t="s">
        <v>194</v>
      </c>
      <c r="AJ87" s="1087"/>
      <c r="AK87" s="1087"/>
      <c r="AL87" s="1088" t="s">
        <v>194</v>
      </c>
      <c r="AM87" s="1089"/>
      <c r="AN87" s="1090"/>
      <c r="AO87" s="1091" t="s">
        <v>194</v>
      </c>
      <c r="AP87" s="1092"/>
      <c r="AQ87" s="1093" t="s">
        <v>194</v>
      </c>
      <c r="AR87" s="18"/>
      <c r="AS87" s="18"/>
      <c r="AT87" s="1094" t="s">
        <v>194</v>
      </c>
      <c r="AU87" s="1095"/>
      <c r="AV87" s="1096"/>
      <c r="AW87" s="1095"/>
      <c r="AX87" s="1096"/>
      <c r="AY87" s="1095"/>
      <c r="AZ87" s="1096"/>
      <c r="BA87" s="1095"/>
      <c r="BB87" s="1095"/>
      <c r="BC87" s="1087"/>
      <c r="BD87" s="1097" t="str">
        <f t="shared" si="38"/>
        <v/>
      </c>
      <c r="BE87" s="1098"/>
      <c r="BF87" s="1099" t="str">
        <f t="shared" si="39"/>
        <v/>
      </c>
      <c r="BG87" s="1100"/>
      <c r="BH87" s="1100"/>
      <c r="BI87" s="1100"/>
      <c r="BJ87" s="1100"/>
      <c r="BK87" s="1100"/>
      <c r="BL87" s="1100"/>
      <c r="BM87" s="1101"/>
      <c r="BN87" s="1101"/>
      <c r="BO87" s="1101"/>
      <c r="BP87" s="1100"/>
      <c r="BQ87" s="1097" t="str">
        <f t="shared" si="40"/>
        <v/>
      </c>
      <c r="BR87" s="1100"/>
      <c r="BS87" s="1097" t="str">
        <f t="shared" si="41"/>
        <v/>
      </c>
      <c r="BT87" s="1100"/>
      <c r="BU87" s="1100"/>
      <c r="BV87" s="1100"/>
      <c r="BW87" s="1100"/>
      <c r="BX87" s="1100"/>
      <c r="BY87" s="1100"/>
      <c r="BZ87" s="1102"/>
      <c r="CA87" s="1102" t="s">
        <v>194</v>
      </c>
      <c r="CB87" s="1103"/>
      <c r="CC87" s="1103"/>
      <c r="CD87" s="1103" t="s">
        <v>194</v>
      </c>
      <c r="CE87" s="1103"/>
      <c r="CF87" s="1103"/>
      <c r="CG87" s="1103"/>
      <c r="CH87" s="1097" t="str">
        <f t="shared" si="42"/>
        <v/>
      </c>
      <c r="CI87" s="1103"/>
      <c r="CJ87" s="1103"/>
      <c r="CK87" s="1103"/>
      <c r="CL87" s="1103"/>
      <c r="CM87" s="1104"/>
      <c r="CN87" s="1103"/>
      <c r="CO87" s="1105"/>
      <c r="CP87" s="1106"/>
      <c r="CQ87" s="1106"/>
      <c r="CR87" s="1106"/>
      <c r="CS87" s="1106"/>
      <c r="CT87" s="1106"/>
      <c r="CU87" s="1106"/>
      <c r="CV87" s="1106"/>
      <c r="CW87" s="1106" t="s">
        <v>194</v>
      </c>
      <c r="CX87" s="1106" t="str">
        <f t="shared" si="43"/>
        <v>-</v>
      </c>
      <c r="CY87" s="1107"/>
      <c r="CZ87" s="1108" t="s">
        <v>194</v>
      </c>
      <c r="DA87" s="1109" t="s">
        <v>194</v>
      </c>
      <c r="DB87" s="1109" t="s">
        <v>194</v>
      </c>
      <c r="DC87" s="1110" t="s">
        <v>194</v>
      </c>
      <c r="DD87" s="1110" t="s">
        <v>194</v>
      </c>
      <c r="DE87" s="1109" t="s">
        <v>194</v>
      </c>
      <c r="DF87" s="1111" t="s">
        <v>194</v>
      </c>
      <c r="DG87" s="1110" t="s">
        <v>194</v>
      </c>
      <c r="DH87" s="1110" t="s">
        <v>194</v>
      </c>
      <c r="DI87" s="1112"/>
      <c r="DJ87" s="1112"/>
      <c r="DK87" s="1112"/>
      <c r="DL87" s="1112"/>
      <c r="DM87" s="1112"/>
      <c r="DN87" s="1113" t="str">
        <f t="shared" si="44"/>
        <v/>
      </c>
      <c r="DO87" s="1112"/>
      <c r="DP87" s="1112"/>
      <c r="DQ87" s="1110"/>
      <c r="DR87" s="1110"/>
      <c r="DS87" s="1110"/>
      <c r="DT87" s="1110"/>
      <c r="DU87" s="1110"/>
      <c r="DV87" s="1110"/>
      <c r="DW87" s="1110"/>
      <c r="DX87" s="1110"/>
      <c r="DY87" s="1110"/>
      <c r="DZ87" s="1110"/>
      <c r="EA87" s="569" t="s">
        <v>194</v>
      </c>
      <c r="EB87" s="569" t="s">
        <v>194</v>
      </c>
      <c r="EC87" s="570" t="s">
        <v>194</v>
      </c>
      <c r="ED87" s="569"/>
      <c r="EE87" s="569"/>
      <c r="EF87" s="569"/>
      <c r="EG87" s="571"/>
      <c r="EH87" s="571"/>
      <c r="EI87" s="1114"/>
      <c r="EJ87" s="1114"/>
      <c r="EK87" s="1114"/>
      <c r="EL87" s="1114"/>
      <c r="EM87" s="1114"/>
      <c r="EN87" s="1114"/>
      <c r="EO87" s="1114"/>
      <c r="EP87" s="1114"/>
      <c r="EQ87" s="1114"/>
      <c r="ER87" s="1114"/>
      <c r="ES87" s="1114"/>
      <c r="ET87" s="1114"/>
      <c r="EU87" s="1114"/>
      <c r="EV87" s="1114"/>
      <c r="EW87" s="1114"/>
      <c r="EX87" s="60"/>
      <c r="EY87" s="1115" t="s">
        <v>194</v>
      </c>
      <c r="EZ87" s="1115" t="s">
        <v>194</v>
      </c>
    </row>
    <row r="88" spans="1:156" x14ac:dyDescent="0.25">
      <c r="A88" s="18" t="s">
        <v>194</v>
      </c>
      <c r="B88" s="1081"/>
      <c r="C88" s="1081" t="s">
        <v>194</v>
      </c>
      <c r="D88" s="1081" t="s">
        <v>1040</v>
      </c>
      <c r="E88" s="18"/>
      <c r="F88" s="18"/>
      <c r="G88" s="18"/>
      <c r="H88" s="18"/>
      <c r="I88" s="18"/>
      <c r="J88" s="1082">
        <f t="shared" si="34"/>
        <v>0</v>
      </c>
      <c r="K88" s="18"/>
      <c r="L88" s="18"/>
      <c r="M88" s="18"/>
      <c r="N88" s="18"/>
      <c r="O88" s="1082">
        <f t="shared" si="35"/>
        <v>0</v>
      </c>
      <c r="P88" s="18"/>
      <c r="Q88" s="18"/>
      <c r="R88" s="18"/>
      <c r="S88" s="18"/>
      <c r="T88" s="1082">
        <f t="shared" si="36"/>
        <v>0</v>
      </c>
      <c r="U88" s="18"/>
      <c r="V88" s="18"/>
      <c r="W88" s="18"/>
      <c r="X88" s="18"/>
      <c r="Y88" s="1082"/>
      <c r="Z88" s="1083" t="str">
        <f t="shared" si="37"/>
        <v/>
      </c>
      <c r="AA88" s="1084" t="s">
        <v>194</v>
      </c>
      <c r="AB88" s="1084" t="s">
        <v>194</v>
      </c>
      <c r="AC88" s="1084" t="s">
        <v>194</v>
      </c>
      <c r="AD88" s="1085"/>
      <c r="AE88" s="1086"/>
      <c r="AF88" s="1086"/>
      <c r="AG88" s="1086"/>
      <c r="AH88" s="1086"/>
      <c r="AI88" s="1087" t="s">
        <v>194</v>
      </c>
      <c r="AJ88" s="1087"/>
      <c r="AK88" s="1087"/>
      <c r="AL88" s="1088" t="s">
        <v>194</v>
      </c>
      <c r="AM88" s="1089"/>
      <c r="AN88" s="1090"/>
      <c r="AO88" s="1091" t="s">
        <v>194</v>
      </c>
      <c r="AP88" s="1092"/>
      <c r="AQ88" s="1093" t="s">
        <v>194</v>
      </c>
      <c r="AR88" s="18"/>
      <c r="AS88" s="18"/>
      <c r="AT88" s="1094" t="s">
        <v>194</v>
      </c>
      <c r="AU88" s="1095"/>
      <c r="AV88" s="1096"/>
      <c r="AW88" s="1095"/>
      <c r="AX88" s="1096"/>
      <c r="AY88" s="1095"/>
      <c r="AZ88" s="1096"/>
      <c r="BA88" s="1095"/>
      <c r="BB88" s="1095"/>
      <c r="BC88" s="1087"/>
      <c r="BD88" s="1097" t="str">
        <f t="shared" si="38"/>
        <v/>
      </c>
      <c r="BE88" s="1098"/>
      <c r="BF88" s="1099" t="str">
        <f t="shared" si="39"/>
        <v/>
      </c>
      <c r="BG88" s="1100"/>
      <c r="BH88" s="1100"/>
      <c r="BI88" s="1100"/>
      <c r="BJ88" s="1100"/>
      <c r="BK88" s="1100"/>
      <c r="BL88" s="1100"/>
      <c r="BM88" s="1101"/>
      <c r="BN88" s="1101"/>
      <c r="BO88" s="1101"/>
      <c r="BP88" s="1100"/>
      <c r="BQ88" s="1097" t="str">
        <f t="shared" si="40"/>
        <v/>
      </c>
      <c r="BR88" s="1100"/>
      <c r="BS88" s="1097" t="str">
        <f t="shared" si="41"/>
        <v/>
      </c>
      <c r="BT88" s="1100"/>
      <c r="BU88" s="1100"/>
      <c r="BV88" s="1100"/>
      <c r="BW88" s="1100"/>
      <c r="BX88" s="1100"/>
      <c r="BY88" s="1100"/>
      <c r="BZ88" s="1102"/>
      <c r="CA88" s="1102" t="s">
        <v>194</v>
      </c>
      <c r="CB88" s="1103"/>
      <c r="CC88" s="1103"/>
      <c r="CD88" s="1103" t="s">
        <v>194</v>
      </c>
      <c r="CE88" s="1103"/>
      <c r="CF88" s="1103"/>
      <c r="CG88" s="1103"/>
      <c r="CH88" s="1097" t="str">
        <f t="shared" si="42"/>
        <v/>
      </c>
      <c r="CI88" s="1103"/>
      <c r="CJ88" s="1103"/>
      <c r="CK88" s="1103"/>
      <c r="CL88" s="1103"/>
      <c r="CM88" s="1104"/>
      <c r="CN88" s="1103"/>
      <c r="CO88" s="1105"/>
      <c r="CP88" s="1106"/>
      <c r="CQ88" s="1106"/>
      <c r="CR88" s="1106"/>
      <c r="CS88" s="1106"/>
      <c r="CT88" s="1106"/>
      <c r="CU88" s="1106"/>
      <c r="CV88" s="1106"/>
      <c r="CW88" s="1106" t="s">
        <v>194</v>
      </c>
      <c r="CX88" s="1106" t="str">
        <f t="shared" si="43"/>
        <v>-</v>
      </c>
      <c r="CY88" s="1107"/>
      <c r="CZ88" s="1108" t="s">
        <v>194</v>
      </c>
      <c r="DA88" s="1109" t="s">
        <v>194</v>
      </c>
      <c r="DB88" s="1109" t="s">
        <v>194</v>
      </c>
      <c r="DC88" s="1110" t="s">
        <v>194</v>
      </c>
      <c r="DD88" s="1110" t="s">
        <v>194</v>
      </c>
      <c r="DE88" s="1109" t="s">
        <v>194</v>
      </c>
      <c r="DF88" s="1111" t="s">
        <v>194</v>
      </c>
      <c r="DG88" s="1110" t="s">
        <v>194</v>
      </c>
      <c r="DH88" s="1110" t="s">
        <v>194</v>
      </c>
      <c r="DI88" s="1112"/>
      <c r="DJ88" s="1112"/>
      <c r="DK88" s="1112"/>
      <c r="DL88" s="1112"/>
      <c r="DM88" s="1112"/>
      <c r="DN88" s="1113" t="str">
        <f t="shared" si="44"/>
        <v/>
      </c>
      <c r="DO88" s="1112"/>
      <c r="DP88" s="1112"/>
      <c r="DQ88" s="1110"/>
      <c r="DR88" s="1110"/>
      <c r="DS88" s="1110"/>
      <c r="DT88" s="1110"/>
      <c r="DU88" s="1110"/>
      <c r="DV88" s="1110"/>
      <c r="DW88" s="1110"/>
      <c r="DX88" s="1110"/>
      <c r="DY88" s="1110"/>
      <c r="DZ88" s="1110"/>
      <c r="EA88" s="569" t="s">
        <v>194</v>
      </c>
      <c r="EB88" s="569" t="s">
        <v>194</v>
      </c>
      <c r="EC88" s="570" t="s">
        <v>194</v>
      </c>
      <c r="ED88" s="569"/>
      <c r="EE88" s="569"/>
      <c r="EF88" s="569"/>
      <c r="EG88" s="571"/>
      <c r="EH88" s="571"/>
      <c r="EI88" s="1114"/>
      <c r="EJ88" s="1114"/>
      <c r="EK88" s="1114"/>
      <c r="EL88" s="1114"/>
      <c r="EM88" s="1114"/>
      <c r="EN88" s="1114"/>
      <c r="EO88" s="1114"/>
      <c r="EP88" s="1114"/>
      <c r="EQ88" s="1114"/>
      <c r="ER88" s="1114"/>
      <c r="ES88" s="1114"/>
      <c r="ET88" s="1114"/>
      <c r="EU88" s="1114"/>
      <c r="EV88" s="1114"/>
      <c r="EW88" s="1114"/>
      <c r="EX88" s="60"/>
      <c r="EY88" s="1115" t="s">
        <v>194</v>
      </c>
      <c r="EZ88" s="1115" t="s">
        <v>194</v>
      </c>
    </row>
    <row r="89" spans="1:156" x14ac:dyDescent="0.25">
      <c r="A89" s="18" t="s">
        <v>194</v>
      </c>
      <c r="B89" s="1081"/>
      <c r="C89" s="1081" t="s">
        <v>194</v>
      </c>
      <c r="D89" s="1081" t="s">
        <v>1040</v>
      </c>
      <c r="E89" s="18"/>
      <c r="F89" s="18"/>
      <c r="G89" s="18"/>
      <c r="H89" s="18"/>
      <c r="I89" s="18"/>
      <c r="J89" s="1082">
        <f t="shared" si="34"/>
        <v>0</v>
      </c>
      <c r="K89" s="18"/>
      <c r="L89" s="18"/>
      <c r="M89" s="18"/>
      <c r="N89" s="18"/>
      <c r="O89" s="1082">
        <f t="shared" si="35"/>
        <v>0</v>
      </c>
      <c r="P89" s="18"/>
      <c r="Q89" s="18"/>
      <c r="R89" s="18"/>
      <c r="S89" s="18"/>
      <c r="T89" s="1082">
        <f t="shared" si="36"/>
        <v>0</v>
      </c>
      <c r="U89" s="18"/>
      <c r="V89" s="18"/>
      <c r="W89" s="18"/>
      <c r="X89" s="18"/>
      <c r="Y89" s="1082"/>
      <c r="Z89" s="1083" t="str">
        <f t="shared" si="37"/>
        <v/>
      </c>
      <c r="AA89" s="1084" t="s">
        <v>194</v>
      </c>
      <c r="AB89" s="1084" t="s">
        <v>194</v>
      </c>
      <c r="AC89" s="1084" t="s">
        <v>194</v>
      </c>
      <c r="AD89" s="1085"/>
      <c r="AE89" s="1086"/>
      <c r="AF89" s="1086"/>
      <c r="AG89" s="1086"/>
      <c r="AH89" s="1086"/>
      <c r="AI89" s="1087" t="s">
        <v>194</v>
      </c>
      <c r="AJ89" s="1087"/>
      <c r="AK89" s="1087"/>
      <c r="AL89" s="1088" t="s">
        <v>194</v>
      </c>
      <c r="AM89" s="1089"/>
      <c r="AN89" s="1090"/>
      <c r="AO89" s="1091" t="s">
        <v>194</v>
      </c>
      <c r="AP89" s="1092"/>
      <c r="AQ89" s="1093" t="s">
        <v>194</v>
      </c>
      <c r="AR89" s="18"/>
      <c r="AS89" s="18"/>
      <c r="AT89" s="1094" t="s">
        <v>194</v>
      </c>
      <c r="AU89" s="1095"/>
      <c r="AV89" s="1096"/>
      <c r="AW89" s="1095"/>
      <c r="AX89" s="1096"/>
      <c r="AY89" s="1095"/>
      <c r="AZ89" s="1096"/>
      <c r="BA89" s="1095"/>
      <c r="BB89" s="1095"/>
      <c r="BC89" s="1087"/>
      <c r="BD89" s="1097" t="str">
        <f t="shared" si="38"/>
        <v/>
      </c>
      <c r="BE89" s="1098"/>
      <c r="BF89" s="1099" t="str">
        <f t="shared" si="39"/>
        <v/>
      </c>
      <c r="BG89" s="1100"/>
      <c r="BH89" s="1100"/>
      <c r="BI89" s="1100"/>
      <c r="BJ89" s="1100"/>
      <c r="BK89" s="1100"/>
      <c r="BL89" s="1100"/>
      <c r="BM89" s="1101"/>
      <c r="BN89" s="1101"/>
      <c r="BO89" s="1101"/>
      <c r="BP89" s="1100"/>
      <c r="BQ89" s="1097" t="str">
        <f t="shared" si="40"/>
        <v/>
      </c>
      <c r="BR89" s="1100"/>
      <c r="BS89" s="1097" t="str">
        <f t="shared" si="41"/>
        <v/>
      </c>
      <c r="BT89" s="1100"/>
      <c r="BU89" s="1100"/>
      <c r="BV89" s="1100"/>
      <c r="BW89" s="1100"/>
      <c r="BX89" s="1100"/>
      <c r="BY89" s="1100"/>
      <c r="BZ89" s="1102"/>
      <c r="CA89" s="1102" t="s">
        <v>194</v>
      </c>
      <c r="CB89" s="1103"/>
      <c r="CC89" s="1103"/>
      <c r="CD89" s="1103" t="s">
        <v>194</v>
      </c>
      <c r="CE89" s="1103"/>
      <c r="CF89" s="1103"/>
      <c r="CG89" s="1103"/>
      <c r="CH89" s="1097" t="str">
        <f t="shared" si="42"/>
        <v/>
      </c>
      <c r="CI89" s="1103"/>
      <c r="CJ89" s="1103"/>
      <c r="CK89" s="1103"/>
      <c r="CL89" s="1103"/>
      <c r="CM89" s="1104"/>
      <c r="CN89" s="1103"/>
      <c r="CO89" s="1105"/>
      <c r="CP89" s="1106"/>
      <c r="CQ89" s="1106"/>
      <c r="CR89" s="1106"/>
      <c r="CS89" s="1106"/>
      <c r="CT89" s="1106"/>
      <c r="CU89" s="1106"/>
      <c r="CV89" s="1106"/>
      <c r="CW89" s="1106" t="s">
        <v>194</v>
      </c>
      <c r="CX89" s="1106" t="str">
        <f t="shared" si="43"/>
        <v>-</v>
      </c>
      <c r="CY89" s="1107"/>
      <c r="CZ89" s="1108" t="s">
        <v>194</v>
      </c>
      <c r="DA89" s="1109" t="s">
        <v>194</v>
      </c>
      <c r="DB89" s="1109" t="s">
        <v>194</v>
      </c>
      <c r="DC89" s="1110" t="s">
        <v>194</v>
      </c>
      <c r="DD89" s="1110" t="s">
        <v>194</v>
      </c>
      <c r="DE89" s="1109" t="s">
        <v>194</v>
      </c>
      <c r="DF89" s="1111" t="s">
        <v>194</v>
      </c>
      <c r="DG89" s="1110" t="s">
        <v>194</v>
      </c>
      <c r="DH89" s="1110" t="s">
        <v>194</v>
      </c>
      <c r="DI89" s="1112"/>
      <c r="DJ89" s="1112"/>
      <c r="DK89" s="1112"/>
      <c r="DL89" s="1112"/>
      <c r="DM89" s="1112"/>
      <c r="DN89" s="1113" t="str">
        <f t="shared" si="44"/>
        <v/>
      </c>
      <c r="DO89" s="1112"/>
      <c r="DP89" s="1112"/>
      <c r="DQ89" s="1110"/>
      <c r="DR89" s="1110"/>
      <c r="DS89" s="1110"/>
      <c r="DT89" s="1110"/>
      <c r="DU89" s="1110"/>
      <c r="DV89" s="1110"/>
      <c r="DW89" s="1110"/>
      <c r="DX89" s="1110"/>
      <c r="DY89" s="1110"/>
      <c r="DZ89" s="1110"/>
      <c r="EA89" s="569" t="s">
        <v>194</v>
      </c>
      <c r="EB89" s="569" t="s">
        <v>194</v>
      </c>
      <c r="EC89" s="570" t="s">
        <v>194</v>
      </c>
      <c r="ED89" s="569"/>
      <c r="EE89" s="569"/>
      <c r="EF89" s="569"/>
      <c r="EG89" s="571"/>
      <c r="EH89" s="571"/>
      <c r="EI89" s="1114"/>
      <c r="EJ89" s="1114"/>
      <c r="EK89" s="1114"/>
      <c r="EL89" s="1114"/>
      <c r="EM89" s="1114"/>
      <c r="EN89" s="1114"/>
      <c r="EO89" s="1114"/>
      <c r="EP89" s="1114"/>
      <c r="EQ89" s="1114"/>
      <c r="ER89" s="1114"/>
      <c r="ES89" s="1114"/>
      <c r="ET89" s="1114"/>
      <c r="EU89" s="1114"/>
      <c r="EV89" s="1114"/>
      <c r="EW89" s="1114"/>
      <c r="EX89" s="60"/>
      <c r="EY89" s="1115" t="s">
        <v>194</v>
      </c>
      <c r="EZ89" s="1115" t="s">
        <v>194</v>
      </c>
    </row>
    <row r="90" spans="1:156" x14ac:dyDescent="0.25">
      <c r="A90" s="18" t="s">
        <v>194</v>
      </c>
      <c r="B90" s="1081"/>
      <c r="C90" s="1081" t="s">
        <v>194</v>
      </c>
      <c r="D90" s="1081" t="s">
        <v>1040</v>
      </c>
      <c r="E90" s="18"/>
      <c r="F90" s="18"/>
      <c r="G90" s="18"/>
      <c r="H90" s="18"/>
      <c r="I90" s="18"/>
      <c r="J90" s="1082">
        <f t="shared" si="34"/>
        <v>0</v>
      </c>
      <c r="K90" s="18"/>
      <c r="L90" s="18"/>
      <c r="M90" s="18"/>
      <c r="N90" s="18"/>
      <c r="O90" s="1082">
        <f t="shared" si="35"/>
        <v>0</v>
      </c>
      <c r="P90" s="18"/>
      <c r="Q90" s="18"/>
      <c r="R90" s="18"/>
      <c r="S90" s="18"/>
      <c r="T90" s="1082">
        <f t="shared" si="36"/>
        <v>0</v>
      </c>
      <c r="U90" s="18"/>
      <c r="V90" s="18"/>
      <c r="W90" s="18"/>
      <c r="X90" s="18"/>
      <c r="Y90" s="1082"/>
      <c r="Z90" s="1083" t="str">
        <f t="shared" si="37"/>
        <v/>
      </c>
      <c r="AA90" s="1084" t="s">
        <v>194</v>
      </c>
      <c r="AB90" s="1084" t="s">
        <v>194</v>
      </c>
      <c r="AC90" s="1084" t="s">
        <v>194</v>
      </c>
      <c r="AD90" s="1085"/>
      <c r="AE90" s="1086"/>
      <c r="AF90" s="1086"/>
      <c r="AG90" s="1086"/>
      <c r="AH90" s="1086"/>
      <c r="AI90" s="1087" t="s">
        <v>194</v>
      </c>
      <c r="AJ90" s="1087"/>
      <c r="AK90" s="1087"/>
      <c r="AL90" s="1088" t="s">
        <v>194</v>
      </c>
      <c r="AM90" s="1089"/>
      <c r="AN90" s="1090"/>
      <c r="AO90" s="1091" t="s">
        <v>194</v>
      </c>
      <c r="AP90" s="1092"/>
      <c r="AQ90" s="1093" t="s">
        <v>194</v>
      </c>
      <c r="AR90" s="18"/>
      <c r="AS90" s="18"/>
      <c r="AT90" s="1094" t="s">
        <v>194</v>
      </c>
      <c r="AU90" s="1095"/>
      <c r="AV90" s="1096"/>
      <c r="AW90" s="1095"/>
      <c r="AX90" s="1096"/>
      <c r="AY90" s="1095"/>
      <c r="AZ90" s="1096"/>
      <c r="BA90" s="1095"/>
      <c r="BB90" s="1095"/>
      <c r="BC90" s="1087"/>
      <c r="BD90" s="1097" t="str">
        <f t="shared" si="38"/>
        <v/>
      </c>
      <c r="BE90" s="1098"/>
      <c r="BF90" s="1099" t="str">
        <f t="shared" si="39"/>
        <v/>
      </c>
      <c r="BG90" s="1100"/>
      <c r="BH90" s="1100"/>
      <c r="BI90" s="1100"/>
      <c r="BJ90" s="1100"/>
      <c r="BK90" s="1100"/>
      <c r="BL90" s="1100"/>
      <c r="BM90" s="1101"/>
      <c r="BN90" s="1101"/>
      <c r="BO90" s="1101"/>
      <c r="BP90" s="1100"/>
      <c r="BQ90" s="1097" t="str">
        <f t="shared" si="40"/>
        <v/>
      </c>
      <c r="BR90" s="1100"/>
      <c r="BS90" s="1097" t="str">
        <f t="shared" si="41"/>
        <v/>
      </c>
      <c r="BT90" s="1100"/>
      <c r="BU90" s="1100"/>
      <c r="BV90" s="1100"/>
      <c r="BW90" s="1100"/>
      <c r="BX90" s="1100"/>
      <c r="BY90" s="1100"/>
      <c r="BZ90" s="1102"/>
      <c r="CA90" s="1102" t="s">
        <v>194</v>
      </c>
      <c r="CB90" s="1103"/>
      <c r="CC90" s="1103"/>
      <c r="CD90" s="1103" t="s">
        <v>194</v>
      </c>
      <c r="CE90" s="1103"/>
      <c r="CF90" s="1103"/>
      <c r="CG90" s="1103"/>
      <c r="CH90" s="1097" t="str">
        <f t="shared" si="42"/>
        <v/>
      </c>
      <c r="CI90" s="1103"/>
      <c r="CJ90" s="1103"/>
      <c r="CK90" s="1103"/>
      <c r="CL90" s="1103"/>
      <c r="CM90" s="1104"/>
      <c r="CN90" s="1103"/>
      <c r="CO90" s="1105"/>
      <c r="CP90" s="1106"/>
      <c r="CQ90" s="1106"/>
      <c r="CR90" s="1106"/>
      <c r="CS90" s="1106"/>
      <c r="CT90" s="1106"/>
      <c r="CU90" s="1106"/>
      <c r="CV90" s="1106"/>
      <c r="CW90" s="1106" t="s">
        <v>194</v>
      </c>
      <c r="CX90" s="1106" t="str">
        <f t="shared" si="43"/>
        <v>-</v>
      </c>
      <c r="CY90" s="1107"/>
      <c r="CZ90" s="1108" t="s">
        <v>194</v>
      </c>
      <c r="DA90" s="1109" t="s">
        <v>194</v>
      </c>
      <c r="DB90" s="1109" t="s">
        <v>194</v>
      </c>
      <c r="DC90" s="1110" t="s">
        <v>194</v>
      </c>
      <c r="DD90" s="1110" t="s">
        <v>194</v>
      </c>
      <c r="DE90" s="1109" t="s">
        <v>194</v>
      </c>
      <c r="DF90" s="1111" t="s">
        <v>194</v>
      </c>
      <c r="DG90" s="1110" t="s">
        <v>194</v>
      </c>
      <c r="DH90" s="1110" t="s">
        <v>194</v>
      </c>
      <c r="DI90" s="1112"/>
      <c r="DJ90" s="1112"/>
      <c r="DK90" s="1112"/>
      <c r="DL90" s="1112"/>
      <c r="DM90" s="1112"/>
      <c r="DN90" s="1113" t="str">
        <f t="shared" si="44"/>
        <v/>
      </c>
      <c r="DO90" s="1112"/>
      <c r="DP90" s="1112"/>
      <c r="DQ90" s="1110"/>
      <c r="DR90" s="1110"/>
      <c r="DS90" s="1110"/>
      <c r="DT90" s="1110"/>
      <c r="DU90" s="1110"/>
      <c r="DV90" s="1110"/>
      <c r="DW90" s="1110"/>
      <c r="DX90" s="1110"/>
      <c r="DY90" s="1110"/>
      <c r="DZ90" s="1110"/>
      <c r="EA90" s="569" t="s">
        <v>194</v>
      </c>
      <c r="EB90" s="569" t="s">
        <v>194</v>
      </c>
      <c r="EC90" s="570" t="s">
        <v>194</v>
      </c>
      <c r="ED90" s="569"/>
      <c r="EE90" s="569"/>
      <c r="EF90" s="569"/>
      <c r="EG90" s="571"/>
      <c r="EH90" s="571"/>
      <c r="EI90" s="1114"/>
      <c r="EJ90" s="1114"/>
      <c r="EK90" s="1114"/>
      <c r="EL90" s="1114"/>
      <c r="EM90" s="1114"/>
      <c r="EN90" s="1114"/>
      <c r="EO90" s="1114"/>
      <c r="EP90" s="1114"/>
      <c r="EQ90" s="1114"/>
      <c r="ER90" s="1114"/>
      <c r="ES90" s="1114"/>
      <c r="ET90" s="1114"/>
      <c r="EU90" s="1114"/>
      <c r="EV90" s="1114"/>
      <c r="EW90" s="1114"/>
      <c r="EX90" s="60"/>
      <c r="EY90" s="1115" t="s">
        <v>194</v>
      </c>
      <c r="EZ90" s="1115" t="s">
        <v>194</v>
      </c>
    </row>
    <row r="91" spans="1:156" x14ac:dyDescent="0.25">
      <c r="A91" s="18" t="s">
        <v>194</v>
      </c>
      <c r="B91" s="1081"/>
      <c r="C91" s="1081" t="s">
        <v>194</v>
      </c>
      <c r="D91" s="1081" t="s">
        <v>1040</v>
      </c>
      <c r="E91" s="18"/>
      <c r="F91" s="18"/>
      <c r="G91" s="18"/>
      <c r="H91" s="18"/>
      <c r="I91" s="18"/>
      <c r="J91" s="1082">
        <f t="shared" si="34"/>
        <v>0</v>
      </c>
      <c r="K91" s="18"/>
      <c r="L91" s="18"/>
      <c r="M91" s="18"/>
      <c r="N91" s="18"/>
      <c r="O91" s="1082">
        <f t="shared" si="35"/>
        <v>0</v>
      </c>
      <c r="P91" s="18"/>
      <c r="Q91" s="18"/>
      <c r="R91" s="18"/>
      <c r="S91" s="18"/>
      <c r="T91" s="1082">
        <f t="shared" si="36"/>
        <v>0</v>
      </c>
      <c r="U91" s="18"/>
      <c r="V91" s="18"/>
      <c r="W91" s="18"/>
      <c r="X91" s="18"/>
      <c r="Y91" s="1082"/>
      <c r="Z91" s="1083" t="str">
        <f t="shared" si="37"/>
        <v/>
      </c>
      <c r="AA91" s="1084" t="s">
        <v>194</v>
      </c>
      <c r="AB91" s="1084" t="s">
        <v>194</v>
      </c>
      <c r="AC91" s="1084" t="s">
        <v>194</v>
      </c>
      <c r="AD91" s="1085"/>
      <c r="AE91" s="1086"/>
      <c r="AF91" s="1086"/>
      <c r="AG91" s="1086"/>
      <c r="AH91" s="1086"/>
      <c r="AI91" s="1087" t="s">
        <v>194</v>
      </c>
      <c r="AJ91" s="1087"/>
      <c r="AK91" s="1087"/>
      <c r="AL91" s="1088" t="s">
        <v>194</v>
      </c>
      <c r="AM91" s="1089"/>
      <c r="AN91" s="1090"/>
      <c r="AO91" s="1091" t="s">
        <v>194</v>
      </c>
      <c r="AP91" s="1092"/>
      <c r="AQ91" s="1093" t="s">
        <v>194</v>
      </c>
      <c r="AR91" s="18"/>
      <c r="AS91" s="18"/>
      <c r="AT91" s="1094" t="s">
        <v>194</v>
      </c>
      <c r="AU91" s="1095"/>
      <c r="AV91" s="1096"/>
      <c r="AW91" s="1095"/>
      <c r="AX91" s="1096"/>
      <c r="AY91" s="1095"/>
      <c r="AZ91" s="1096"/>
      <c r="BA91" s="1095"/>
      <c r="BB91" s="1095"/>
      <c r="BC91" s="1087"/>
      <c r="BD91" s="1097" t="str">
        <f t="shared" si="38"/>
        <v/>
      </c>
      <c r="BE91" s="1098"/>
      <c r="BF91" s="1099" t="str">
        <f t="shared" si="39"/>
        <v/>
      </c>
      <c r="BG91" s="1100"/>
      <c r="BH91" s="1100"/>
      <c r="BI91" s="1100"/>
      <c r="BJ91" s="1100"/>
      <c r="BK91" s="1100"/>
      <c r="BL91" s="1100"/>
      <c r="BM91" s="1101"/>
      <c r="BN91" s="1101"/>
      <c r="BO91" s="1101"/>
      <c r="BP91" s="1100"/>
      <c r="BQ91" s="1097" t="str">
        <f t="shared" si="40"/>
        <v/>
      </c>
      <c r="BR91" s="1100"/>
      <c r="BS91" s="1097" t="str">
        <f t="shared" si="41"/>
        <v/>
      </c>
      <c r="BT91" s="1100"/>
      <c r="BU91" s="1100"/>
      <c r="BV91" s="1100"/>
      <c r="BW91" s="1100"/>
      <c r="BX91" s="1100"/>
      <c r="BY91" s="1100"/>
      <c r="BZ91" s="1102"/>
      <c r="CA91" s="1102" t="s">
        <v>194</v>
      </c>
      <c r="CB91" s="1103"/>
      <c r="CC91" s="1103"/>
      <c r="CD91" s="1103" t="s">
        <v>194</v>
      </c>
      <c r="CE91" s="1103"/>
      <c r="CF91" s="1103"/>
      <c r="CG91" s="1103"/>
      <c r="CH91" s="1097" t="str">
        <f t="shared" si="42"/>
        <v/>
      </c>
      <c r="CI91" s="1103"/>
      <c r="CJ91" s="1103"/>
      <c r="CK91" s="1103"/>
      <c r="CL91" s="1103"/>
      <c r="CM91" s="1104"/>
      <c r="CN91" s="1103"/>
      <c r="CO91" s="1105"/>
      <c r="CP91" s="1106"/>
      <c r="CQ91" s="1106"/>
      <c r="CR91" s="1106"/>
      <c r="CS91" s="1106"/>
      <c r="CT91" s="1106"/>
      <c r="CU91" s="1106"/>
      <c r="CV91" s="1106"/>
      <c r="CW91" s="1106" t="s">
        <v>194</v>
      </c>
      <c r="CX91" s="1106" t="str">
        <f t="shared" si="43"/>
        <v>-</v>
      </c>
      <c r="CY91" s="1107"/>
      <c r="CZ91" s="1108" t="s">
        <v>194</v>
      </c>
      <c r="DA91" s="1109" t="s">
        <v>194</v>
      </c>
      <c r="DB91" s="1109" t="s">
        <v>194</v>
      </c>
      <c r="DC91" s="1110" t="s">
        <v>194</v>
      </c>
      <c r="DD91" s="1110" t="s">
        <v>194</v>
      </c>
      <c r="DE91" s="1109" t="s">
        <v>194</v>
      </c>
      <c r="DF91" s="1111" t="s">
        <v>194</v>
      </c>
      <c r="DG91" s="1110" t="s">
        <v>194</v>
      </c>
      <c r="DH91" s="1110" t="s">
        <v>194</v>
      </c>
      <c r="DI91" s="1112"/>
      <c r="DJ91" s="1112"/>
      <c r="DK91" s="1112"/>
      <c r="DL91" s="1112"/>
      <c r="DM91" s="1112"/>
      <c r="DN91" s="1113" t="str">
        <f t="shared" si="44"/>
        <v/>
      </c>
      <c r="DO91" s="1112"/>
      <c r="DP91" s="1112"/>
      <c r="DQ91" s="1110"/>
      <c r="DR91" s="1110"/>
      <c r="DS91" s="1110"/>
      <c r="DT91" s="1110"/>
      <c r="DU91" s="1110"/>
      <c r="DV91" s="1110"/>
      <c r="DW91" s="1110"/>
      <c r="DX91" s="1110"/>
      <c r="DY91" s="1110"/>
      <c r="DZ91" s="1110"/>
      <c r="EA91" s="569" t="s">
        <v>194</v>
      </c>
      <c r="EB91" s="569" t="s">
        <v>194</v>
      </c>
      <c r="EC91" s="570" t="s">
        <v>194</v>
      </c>
      <c r="ED91" s="569"/>
      <c r="EE91" s="569"/>
      <c r="EF91" s="569"/>
      <c r="EG91" s="571"/>
      <c r="EH91" s="571"/>
      <c r="EI91" s="1114"/>
      <c r="EJ91" s="1114"/>
      <c r="EK91" s="1114"/>
      <c r="EL91" s="1114"/>
      <c r="EM91" s="1114"/>
      <c r="EN91" s="1114"/>
      <c r="EO91" s="1114"/>
      <c r="EP91" s="1114"/>
      <c r="EQ91" s="1114"/>
      <c r="ER91" s="1114"/>
      <c r="ES91" s="1114"/>
      <c r="ET91" s="1114"/>
      <c r="EU91" s="1114"/>
      <c r="EV91" s="1114"/>
      <c r="EW91" s="1114"/>
      <c r="EX91" s="60"/>
      <c r="EY91" s="1115" t="s">
        <v>194</v>
      </c>
      <c r="EZ91" s="1115" t="s">
        <v>194</v>
      </c>
    </row>
    <row r="92" spans="1:156" x14ac:dyDescent="0.25">
      <c r="A92" s="18" t="s">
        <v>194</v>
      </c>
      <c r="B92" s="1081"/>
      <c r="C92" s="1081" t="s">
        <v>194</v>
      </c>
      <c r="D92" s="1081" t="s">
        <v>1040</v>
      </c>
      <c r="E92" s="18"/>
      <c r="F92" s="18"/>
      <c r="G92" s="18"/>
      <c r="H92" s="18"/>
      <c r="I92" s="18"/>
      <c r="J92" s="1082">
        <f t="shared" si="34"/>
        <v>0</v>
      </c>
      <c r="K92" s="18"/>
      <c r="L92" s="18"/>
      <c r="M92" s="18"/>
      <c r="N92" s="18"/>
      <c r="O92" s="1082">
        <f t="shared" si="35"/>
        <v>0</v>
      </c>
      <c r="P92" s="18"/>
      <c r="Q92" s="18"/>
      <c r="R92" s="18"/>
      <c r="S92" s="18"/>
      <c r="T92" s="1082">
        <f t="shared" si="36"/>
        <v>0</v>
      </c>
      <c r="U92" s="18"/>
      <c r="V92" s="18"/>
      <c r="W92" s="18"/>
      <c r="X92" s="18"/>
      <c r="Y92" s="1082"/>
      <c r="Z92" s="1083" t="str">
        <f t="shared" si="37"/>
        <v/>
      </c>
      <c r="AA92" s="1084" t="s">
        <v>194</v>
      </c>
      <c r="AB92" s="1084" t="s">
        <v>194</v>
      </c>
      <c r="AC92" s="1084" t="s">
        <v>194</v>
      </c>
      <c r="AD92" s="1085"/>
      <c r="AE92" s="1086"/>
      <c r="AF92" s="1086"/>
      <c r="AG92" s="1086"/>
      <c r="AH92" s="1086"/>
      <c r="AI92" s="1087" t="s">
        <v>194</v>
      </c>
      <c r="AJ92" s="1087"/>
      <c r="AK92" s="1087"/>
      <c r="AL92" s="1088" t="s">
        <v>194</v>
      </c>
      <c r="AM92" s="1089"/>
      <c r="AN92" s="1090"/>
      <c r="AO92" s="1091" t="s">
        <v>194</v>
      </c>
      <c r="AP92" s="1092"/>
      <c r="AQ92" s="1093" t="s">
        <v>194</v>
      </c>
      <c r="AR92" s="18"/>
      <c r="AS92" s="18"/>
      <c r="AT92" s="1094" t="s">
        <v>194</v>
      </c>
      <c r="AU92" s="1095"/>
      <c r="AV92" s="1096"/>
      <c r="AW92" s="1095"/>
      <c r="AX92" s="1096"/>
      <c r="AY92" s="1095"/>
      <c r="AZ92" s="1096"/>
      <c r="BA92" s="1095"/>
      <c r="BB92" s="1095"/>
      <c r="BC92" s="1087"/>
      <c r="BD92" s="1097" t="str">
        <f t="shared" si="38"/>
        <v/>
      </c>
      <c r="BE92" s="1098"/>
      <c r="BF92" s="1099" t="str">
        <f t="shared" si="39"/>
        <v/>
      </c>
      <c r="BG92" s="1100"/>
      <c r="BH92" s="1100"/>
      <c r="BI92" s="1100"/>
      <c r="BJ92" s="1100"/>
      <c r="BK92" s="1100"/>
      <c r="BL92" s="1100"/>
      <c r="BM92" s="1101"/>
      <c r="BN92" s="1101"/>
      <c r="BO92" s="1101"/>
      <c r="BP92" s="1100"/>
      <c r="BQ92" s="1097" t="str">
        <f t="shared" si="40"/>
        <v/>
      </c>
      <c r="BR92" s="1100"/>
      <c r="BS92" s="1097" t="str">
        <f t="shared" si="41"/>
        <v/>
      </c>
      <c r="BT92" s="1100"/>
      <c r="BU92" s="1100"/>
      <c r="BV92" s="1100"/>
      <c r="BW92" s="1100"/>
      <c r="BX92" s="1100"/>
      <c r="BY92" s="1100"/>
      <c r="BZ92" s="1102"/>
      <c r="CA92" s="1102" t="s">
        <v>194</v>
      </c>
      <c r="CB92" s="1103"/>
      <c r="CC92" s="1103"/>
      <c r="CD92" s="1103" t="s">
        <v>194</v>
      </c>
      <c r="CE92" s="1103"/>
      <c r="CF92" s="1103"/>
      <c r="CG92" s="1103"/>
      <c r="CH92" s="1097" t="str">
        <f t="shared" si="42"/>
        <v/>
      </c>
      <c r="CI92" s="1103"/>
      <c r="CJ92" s="1103"/>
      <c r="CK92" s="1103"/>
      <c r="CL92" s="1103"/>
      <c r="CM92" s="1104"/>
      <c r="CN92" s="1103"/>
      <c r="CO92" s="1105"/>
      <c r="CP92" s="1106"/>
      <c r="CQ92" s="1106"/>
      <c r="CR92" s="1106"/>
      <c r="CS92" s="1106"/>
      <c r="CT92" s="1106"/>
      <c r="CU92" s="1106"/>
      <c r="CV92" s="1106"/>
      <c r="CW92" s="1106" t="s">
        <v>194</v>
      </c>
      <c r="CX92" s="1106" t="str">
        <f t="shared" si="43"/>
        <v>-</v>
      </c>
      <c r="CY92" s="1107"/>
      <c r="CZ92" s="1108" t="s">
        <v>194</v>
      </c>
      <c r="DA92" s="1109" t="s">
        <v>194</v>
      </c>
      <c r="DB92" s="1109" t="s">
        <v>194</v>
      </c>
      <c r="DC92" s="1110" t="s">
        <v>194</v>
      </c>
      <c r="DD92" s="1110" t="s">
        <v>194</v>
      </c>
      <c r="DE92" s="1109" t="s">
        <v>194</v>
      </c>
      <c r="DF92" s="1111" t="s">
        <v>194</v>
      </c>
      <c r="DG92" s="1110" t="s">
        <v>194</v>
      </c>
      <c r="DH92" s="1110" t="s">
        <v>194</v>
      </c>
      <c r="DI92" s="1112"/>
      <c r="DJ92" s="1112"/>
      <c r="DK92" s="1112"/>
      <c r="DL92" s="1112"/>
      <c r="DM92" s="1112"/>
      <c r="DN92" s="1113" t="str">
        <f t="shared" si="44"/>
        <v/>
      </c>
      <c r="DO92" s="1112"/>
      <c r="DP92" s="1112"/>
      <c r="DQ92" s="1110"/>
      <c r="DR92" s="1110"/>
      <c r="DS92" s="1110"/>
      <c r="DT92" s="1110"/>
      <c r="DU92" s="1110"/>
      <c r="DV92" s="1110"/>
      <c r="DW92" s="1110"/>
      <c r="DX92" s="1110"/>
      <c r="DY92" s="1110"/>
      <c r="DZ92" s="1110"/>
      <c r="EA92" s="569" t="s">
        <v>194</v>
      </c>
      <c r="EB92" s="569" t="s">
        <v>194</v>
      </c>
      <c r="EC92" s="570" t="s">
        <v>194</v>
      </c>
      <c r="ED92" s="569"/>
      <c r="EE92" s="569"/>
      <c r="EF92" s="569"/>
      <c r="EG92" s="571"/>
      <c r="EH92" s="571"/>
      <c r="EI92" s="1114"/>
      <c r="EJ92" s="1114"/>
      <c r="EK92" s="1114"/>
      <c r="EL92" s="1114"/>
      <c r="EM92" s="1114"/>
      <c r="EN92" s="1114"/>
      <c r="EO92" s="1114"/>
      <c r="EP92" s="1114"/>
      <c r="EQ92" s="1114"/>
      <c r="ER92" s="1114"/>
      <c r="ES92" s="1114"/>
      <c r="ET92" s="1114"/>
      <c r="EU92" s="1114"/>
      <c r="EV92" s="1114"/>
      <c r="EW92" s="1114"/>
      <c r="EX92" s="60"/>
      <c r="EY92" s="1115" t="s">
        <v>194</v>
      </c>
      <c r="EZ92" s="1115" t="s">
        <v>194</v>
      </c>
    </row>
    <row r="93" spans="1:156" x14ac:dyDescent="0.25">
      <c r="A93" s="18" t="s">
        <v>194</v>
      </c>
      <c r="B93" s="1081"/>
      <c r="C93" s="1081" t="s">
        <v>194</v>
      </c>
      <c r="D93" s="1081" t="s">
        <v>1040</v>
      </c>
      <c r="E93" s="18"/>
      <c r="F93" s="18"/>
      <c r="G93" s="18"/>
      <c r="H93" s="18"/>
      <c r="I93" s="18"/>
      <c r="J93" s="1082">
        <f t="shared" si="34"/>
        <v>0</v>
      </c>
      <c r="K93" s="18"/>
      <c r="L93" s="18"/>
      <c r="M93" s="18"/>
      <c r="N93" s="18"/>
      <c r="O93" s="1082">
        <f t="shared" si="35"/>
        <v>0</v>
      </c>
      <c r="P93" s="18"/>
      <c r="Q93" s="18"/>
      <c r="R93" s="18"/>
      <c r="S93" s="18"/>
      <c r="T93" s="1082">
        <f t="shared" si="36"/>
        <v>0</v>
      </c>
      <c r="U93" s="18"/>
      <c r="V93" s="18"/>
      <c r="W93" s="18"/>
      <c r="X93" s="18"/>
      <c r="Y93" s="1082"/>
      <c r="Z93" s="1083" t="str">
        <f t="shared" si="37"/>
        <v/>
      </c>
      <c r="AA93" s="1084" t="s">
        <v>194</v>
      </c>
      <c r="AB93" s="1084" t="s">
        <v>194</v>
      </c>
      <c r="AC93" s="1084" t="s">
        <v>194</v>
      </c>
      <c r="AD93" s="1085"/>
      <c r="AE93" s="1086"/>
      <c r="AF93" s="1086"/>
      <c r="AG93" s="1086"/>
      <c r="AH93" s="1086"/>
      <c r="AI93" s="1087" t="s">
        <v>194</v>
      </c>
      <c r="AJ93" s="1087"/>
      <c r="AK93" s="1087"/>
      <c r="AL93" s="1088" t="s">
        <v>194</v>
      </c>
      <c r="AM93" s="1089"/>
      <c r="AN93" s="1090"/>
      <c r="AO93" s="1091" t="s">
        <v>194</v>
      </c>
      <c r="AP93" s="1092"/>
      <c r="AQ93" s="1093" t="s">
        <v>194</v>
      </c>
      <c r="AR93" s="18"/>
      <c r="AS93" s="18"/>
      <c r="AT93" s="1094" t="s">
        <v>194</v>
      </c>
      <c r="AU93" s="1095"/>
      <c r="AV93" s="1096"/>
      <c r="AW93" s="1095"/>
      <c r="AX93" s="1096"/>
      <c r="AY93" s="1095"/>
      <c r="AZ93" s="1096"/>
      <c r="BA93" s="1095"/>
      <c r="BB93" s="1095"/>
      <c r="BC93" s="1087"/>
      <c r="BD93" s="1097" t="str">
        <f t="shared" si="38"/>
        <v/>
      </c>
      <c r="BE93" s="1098"/>
      <c r="BF93" s="1099" t="str">
        <f t="shared" si="39"/>
        <v/>
      </c>
      <c r="BG93" s="1100"/>
      <c r="BH93" s="1100"/>
      <c r="BI93" s="1100"/>
      <c r="BJ93" s="1100"/>
      <c r="BK93" s="1100"/>
      <c r="BL93" s="1100"/>
      <c r="BM93" s="1101"/>
      <c r="BN93" s="1101"/>
      <c r="BO93" s="1101"/>
      <c r="BP93" s="1100"/>
      <c r="BQ93" s="1097" t="str">
        <f t="shared" si="40"/>
        <v/>
      </c>
      <c r="BR93" s="1100"/>
      <c r="BS93" s="1097" t="str">
        <f t="shared" si="41"/>
        <v/>
      </c>
      <c r="BT93" s="1100"/>
      <c r="BU93" s="1100"/>
      <c r="BV93" s="1100"/>
      <c r="BW93" s="1100"/>
      <c r="BX93" s="1100"/>
      <c r="BY93" s="1100"/>
      <c r="BZ93" s="1102"/>
      <c r="CA93" s="1102" t="s">
        <v>194</v>
      </c>
      <c r="CB93" s="1103"/>
      <c r="CC93" s="1103"/>
      <c r="CD93" s="1103" t="s">
        <v>194</v>
      </c>
      <c r="CE93" s="1103"/>
      <c r="CF93" s="1103"/>
      <c r="CG93" s="1103"/>
      <c r="CH93" s="1097" t="str">
        <f t="shared" si="42"/>
        <v/>
      </c>
      <c r="CI93" s="1103"/>
      <c r="CJ93" s="1103"/>
      <c r="CK93" s="1103"/>
      <c r="CL93" s="1103"/>
      <c r="CM93" s="1104"/>
      <c r="CN93" s="1103"/>
      <c r="CO93" s="1105"/>
      <c r="CP93" s="1106"/>
      <c r="CQ93" s="1106"/>
      <c r="CR93" s="1106"/>
      <c r="CS93" s="1106"/>
      <c r="CT93" s="1106"/>
      <c r="CU93" s="1106"/>
      <c r="CV93" s="1106"/>
      <c r="CW93" s="1106" t="s">
        <v>194</v>
      </c>
      <c r="CX93" s="1106" t="str">
        <f t="shared" si="43"/>
        <v>-</v>
      </c>
      <c r="CY93" s="1107"/>
      <c r="CZ93" s="1108" t="s">
        <v>194</v>
      </c>
      <c r="DA93" s="1109" t="s">
        <v>194</v>
      </c>
      <c r="DB93" s="1109" t="s">
        <v>194</v>
      </c>
      <c r="DC93" s="1110" t="s">
        <v>194</v>
      </c>
      <c r="DD93" s="1110" t="s">
        <v>194</v>
      </c>
      <c r="DE93" s="1109" t="s">
        <v>194</v>
      </c>
      <c r="DF93" s="1111" t="s">
        <v>194</v>
      </c>
      <c r="DG93" s="1110" t="s">
        <v>194</v>
      </c>
      <c r="DH93" s="1110" t="s">
        <v>194</v>
      </c>
      <c r="DI93" s="1112"/>
      <c r="DJ93" s="1112"/>
      <c r="DK93" s="1112"/>
      <c r="DL93" s="1112"/>
      <c r="DM93" s="1112"/>
      <c r="DN93" s="1113" t="str">
        <f t="shared" si="44"/>
        <v/>
      </c>
      <c r="DO93" s="1112"/>
      <c r="DP93" s="1112"/>
      <c r="DQ93" s="1110"/>
      <c r="DR93" s="1110"/>
      <c r="DS93" s="1110"/>
      <c r="DT93" s="1110"/>
      <c r="DU93" s="1110"/>
      <c r="DV93" s="1110"/>
      <c r="DW93" s="1110"/>
      <c r="DX93" s="1110"/>
      <c r="DY93" s="1110"/>
      <c r="DZ93" s="1110"/>
      <c r="EA93" s="569" t="s">
        <v>194</v>
      </c>
      <c r="EB93" s="569" t="s">
        <v>194</v>
      </c>
      <c r="EC93" s="570" t="s">
        <v>194</v>
      </c>
      <c r="ED93" s="569"/>
      <c r="EE93" s="569"/>
      <c r="EF93" s="569"/>
      <c r="EG93" s="571"/>
      <c r="EH93" s="571"/>
      <c r="EI93" s="1114"/>
      <c r="EJ93" s="1114"/>
      <c r="EK93" s="1114"/>
      <c r="EL93" s="1114"/>
      <c r="EM93" s="1114"/>
      <c r="EN93" s="1114"/>
      <c r="EO93" s="1114"/>
      <c r="EP93" s="1114"/>
      <c r="EQ93" s="1114"/>
      <c r="ER93" s="1114"/>
      <c r="ES93" s="1114"/>
      <c r="ET93" s="1114"/>
      <c r="EU93" s="1114"/>
      <c r="EV93" s="1114"/>
      <c r="EW93" s="1114"/>
      <c r="EX93" s="60"/>
      <c r="EY93" s="1115" t="s">
        <v>194</v>
      </c>
      <c r="EZ93" s="1115" t="s">
        <v>194</v>
      </c>
    </row>
    <row r="94" spans="1:156" x14ac:dyDescent="0.25">
      <c r="A94" s="18" t="s">
        <v>194</v>
      </c>
      <c r="B94" s="1081"/>
      <c r="C94" s="1081" t="s">
        <v>194</v>
      </c>
      <c r="D94" s="1081" t="s">
        <v>1040</v>
      </c>
      <c r="E94" s="18"/>
      <c r="F94" s="18"/>
      <c r="G94" s="18"/>
      <c r="H94" s="18"/>
      <c r="I94" s="18"/>
      <c r="J94" s="1082">
        <f t="shared" si="34"/>
        <v>0</v>
      </c>
      <c r="K94" s="18"/>
      <c r="L94" s="18"/>
      <c r="M94" s="18"/>
      <c r="N94" s="18"/>
      <c r="O94" s="1082">
        <f t="shared" si="35"/>
        <v>0</v>
      </c>
      <c r="P94" s="18"/>
      <c r="Q94" s="18"/>
      <c r="R94" s="18"/>
      <c r="S94" s="18"/>
      <c r="T94" s="1082">
        <f t="shared" si="36"/>
        <v>0</v>
      </c>
      <c r="U94" s="18"/>
      <c r="V94" s="18"/>
      <c r="W94" s="18"/>
      <c r="X94" s="18"/>
      <c r="Y94" s="1082"/>
      <c r="Z94" s="1083" t="str">
        <f t="shared" si="37"/>
        <v/>
      </c>
      <c r="AA94" s="1084" t="s">
        <v>194</v>
      </c>
      <c r="AB94" s="1084" t="s">
        <v>194</v>
      </c>
      <c r="AC94" s="1084" t="s">
        <v>194</v>
      </c>
      <c r="AD94" s="1085"/>
      <c r="AE94" s="1086"/>
      <c r="AF94" s="1086"/>
      <c r="AG94" s="1086"/>
      <c r="AH94" s="1086"/>
      <c r="AI94" s="1087" t="s">
        <v>194</v>
      </c>
      <c r="AJ94" s="1087"/>
      <c r="AK94" s="1087"/>
      <c r="AL94" s="1088" t="s">
        <v>194</v>
      </c>
      <c r="AM94" s="1089"/>
      <c r="AN94" s="1090"/>
      <c r="AO94" s="1091" t="s">
        <v>194</v>
      </c>
      <c r="AP94" s="1092"/>
      <c r="AQ94" s="1093" t="s">
        <v>194</v>
      </c>
      <c r="AR94" s="18"/>
      <c r="AS94" s="18"/>
      <c r="AT94" s="1094" t="s">
        <v>194</v>
      </c>
      <c r="AU94" s="1095"/>
      <c r="AV94" s="1096"/>
      <c r="AW94" s="1095"/>
      <c r="AX94" s="1096"/>
      <c r="AY94" s="1095"/>
      <c r="AZ94" s="1096"/>
      <c r="BA94" s="1095"/>
      <c r="BB94" s="1095"/>
      <c r="BC94" s="1087"/>
      <c r="BD94" s="1097" t="str">
        <f t="shared" si="38"/>
        <v/>
      </c>
      <c r="BE94" s="1098"/>
      <c r="BF94" s="1099" t="str">
        <f t="shared" si="39"/>
        <v/>
      </c>
      <c r="BG94" s="1100"/>
      <c r="BH94" s="1100"/>
      <c r="BI94" s="1100"/>
      <c r="BJ94" s="1100"/>
      <c r="BK94" s="1100"/>
      <c r="BL94" s="1100"/>
      <c r="BM94" s="1101"/>
      <c r="BN94" s="1101"/>
      <c r="BO94" s="1101"/>
      <c r="BP94" s="1100"/>
      <c r="BQ94" s="1097" t="str">
        <f t="shared" si="40"/>
        <v/>
      </c>
      <c r="BR94" s="1100"/>
      <c r="BS94" s="1097" t="str">
        <f t="shared" si="41"/>
        <v/>
      </c>
      <c r="BT94" s="1100"/>
      <c r="BU94" s="1100"/>
      <c r="BV94" s="1100"/>
      <c r="BW94" s="1100"/>
      <c r="BX94" s="1100"/>
      <c r="BY94" s="1100"/>
      <c r="BZ94" s="1102"/>
      <c r="CA94" s="1102" t="s">
        <v>194</v>
      </c>
      <c r="CB94" s="1103"/>
      <c r="CC94" s="1103"/>
      <c r="CD94" s="1103" t="s">
        <v>194</v>
      </c>
      <c r="CE94" s="1103"/>
      <c r="CF94" s="1103"/>
      <c r="CG94" s="1103"/>
      <c r="CH94" s="1097" t="str">
        <f t="shared" si="42"/>
        <v/>
      </c>
      <c r="CI94" s="1103"/>
      <c r="CJ94" s="1103"/>
      <c r="CK94" s="1103"/>
      <c r="CL94" s="1103"/>
      <c r="CM94" s="1104"/>
      <c r="CN94" s="1103"/>
      <c r="CO94" s="1105"/>
      <c r="CP94" s="1106"/>
      <c r="CQ94" s="1106"/>
      <c r="CR94" s="1106"/>
      <c r="CS94" s="1106"/>
      <c r="CT94" s="1106"/>
      <c r="CU94" s="1106"/>
      <c r="CV94" s="1106"/>
      <c r="CW94" s="1106" t="s">
        <v>194</v>
      </c>
      <c r="CX94" s="1106" t="str">
        <f t="shared" si="43"/>
        <v>-</v>
      </c>
      <c r="CY94" s="1107"/>
      <c r="CZ94" s="1108" t="s">
        <v>194</v>
      </c>
      <c r="DA94" s="1109" t="s">
        <v>194</v>
      </c>
      <c r="DB94" s="1109" t="s">
        <v>194</v>
      </c>
      <c r="DC94" s="1110" t="s">
        <v>194</v>
      </c>
      <c r="DD94" s="1110" t="s">
        <v>194</v>
      </c>
      <c r="DE94" s="1109" t="s">
        <v>194</v>
      </c>
      <c r="DF94" s="1111" t="s">
        <v>194</v>
      </c>
      <c r="DG94" s="1110" t="s">
        <v>194</v>
      </c>
      <c r="DH94" s="1110" t="s">
        <v>194</v>
      </c>
      <c r="DI94" s="1112"/>
      <c r="DJ94" s="1112"/>
      <c r="DK94" s="1112"/>
      <c r="DL94" s="1112"/>
      <c r="DM94" s="1112"/>
      <c r="DN94" s="1113" t="str">
        <f t="shared" si="44"/>
        <v/>
      </c>
      <c r="DO94" s="1112"/>
      <c r="DP94" s="1112"/>
      <c r="DQ94" s="1110"/>
      <c r="DR94" s="1110"/>
      <c r="DS94" s="1110"/>
      <c r="DT94" s="1110"/>
      <c r="DU94" s="1110"/>
      <c r="DV94" s="1110"/>
      <c r="DW94" s="1110"/>
      <c r="DX94" s="1110"/>
      <c r="DY94" s="1110"/>
      <c r="DZ94" s="1110"/>
      <c r="EA94" s="569" t="s">
        <v>194</v>
      </c>
      <c r="EB94" s="569" t="s">
        <v>194</v>
      </c>
      <c r="EC94" s="570" t="s">
        <v>194</v>
      </c>
      <c r="ED94" s="569"/>
      <c r="EE94" s="569"/>
      <c r="EF94" s="569"/>
      <c r="EG94" s="571"/>
      <c r="EH94" s="571"/>
      <c r="EI94" s="1114"/>
      <c r="EJ94" s="1114"/>
      <c r="EK94" s="1114"/>
      <c r="EL94" s="1114"/>
      <c r="EM94" s="1114"/>
      <c r="EN94" s="1114"/>
      <c r="EO94" s="1114"/>
      <c r="EP94" s="1114"/>
      <c r="EQ94" s="1114"/>
      <c r="ER94" s="1114"/>
      <c r="ES94" s="1114"/>
      <c r="ET94" s="1114"/>
      <c r="EU94" s="1114"/>
      <c r="EV94" s="1114"/>
      <c r="EW94" s="1114"/>
      <c r="EX94" s="60"/>
      <c r="EY94" s="1115" t="s">
        <v>194</v>
      </c>
      <c r="EZ94" s="1115" t="s">
        <v>194</v>
      </c>
    </row>
    <row r="95" spans="1:156" x14ac:dyDescent="0.25">
      <c r="A95" s="18" t="s">
        <v>194</v>
      </c>
      <c r="B95" s="1081"/>
      <c r="C95" s="1081" t="s">
        <v>194</v>
      </c>
      <c r="D95" s="1081" t="s">
        <v>1040</v>
      </c>
      <c r="E95" s="18"/>
      <c r="F95" s="18"/>
      <c r="G95" s="18"/>
      <c r="H95" s="18"/>
      <c r="I95" s="18"/>
      <c r="J95" s="1082">
        <f t="shared" si="34"/>
        <v>0</v>
      </c>
      <c r="K95" s="18"/>
      <c r="L95" s="18"/>
      <c r="M95" s="18"/>
      <c r="N95" s="18"/>
      <c r="O95" s="1082">
        <f t="shared" si="35"/>
        <v>0</v>
      </c>
      <c r="P95" s="18"/>
      <c r="Q95" s="18"/>
      <c r="R95" s="18"/>
      <c r="S95" s="18"/>
      <c r="T95" s="1082">
        <f t="shared" si="36"/>
        <v>0</v>
      </c>
      <c r="U95" s="18"/>
      <c r="V95" s="18"/>
      <c r="W95" s="18"/>
      <c r="X95" s="18"/>
      <c r="Y95" s="1082"/>
      <c r="Z95" s="1083" t="str">
        <f t="shared" si="37"/>
        <v/>
      </c>
      <c r="AA95" s="1084" t="s">
        <v>194</v>
      </c>
      <c r="AB95" s="1084" t="s">
        <v>194</v>
      </c>
      <c r="AC95" s="1084" t="s">
        <v>194</v>
      </c>
      <c r="AD95" s="1085"/>
      <c r="AE95" s="1086"/>
      <c r="AF95" s="1086"/>
      <c r="AG95" s="1086"/>
      <c r="AH95" s="1086"/>
      <c r="AI95" s="1087" t="s">
        <v>194</v>
      </c>
      <c r="AJ95" s="1087"/>
      <c r="AK95" s="1087"/>
      <c r="AL95" s="1088" t="s">
        <v>194</v>
      </c>
      <c r="AM95" s="1089"/>
      <c r="AN95" s="1090"/>
      <c r="AO95" s="1091" t="s">
        <v>194</v>
      </c>
      <c r="AP95" s="1092"/>
      <c r="AQ95" s="1093" t="s">
        <v>194</v>
      </c>
      <c r="AR95" s="18"/>
      <c r="AS95" s="18"/>
      <c r="AT95" s="1094" t="s">
        <v>194</v>
      </c>
      <c r="AU95" s="1095"/>
      <c r="AV95" s="1096"/>
      <c r="AW95" s="1095"/>
      <c r="AX95" s="1096"/>
      <c r="AY95" s="1095"/>
      <c r="AZ95" s="1096"/>
      <c r="BA95" s="1095"/>
      <c r="BB95" s="1095"/>
      <c r="BC95" s="1087"/>
      <c r="BD95" s="1097" t="str">
        <f t="shared" si="38"/>
        <v/>
      </c>
      <c r="BE95" s="1098"/>
      <c r="BF95" s="1099" t="str">
        <f t="shared" si="39"/>
        <v/>
      </c>
      <c r="BG95" s="1100"/>
      <c r="BH95" s="1100"/>
      <c r="BI95" s="1100"/>
      <c r="BJ95" s="1100"/>
      <c r="BK95" s="1100"/>
      <c r="BL95" s="1100"/>
      <c r="BM95" s="1101"/>
      <c r="BN95" s="1101"/>
      <c r="BO95" s="1101"/>
      <c r="BP95" s="1100"/>
      <c r="BQ95" s="1097" t="str">
        <f t="shared" si="40"/>
        <v/>
      </c>
      <c r="BR95" s="1100"/>
      <c r="BS95" s="1097" t="str">
        <f t="shared" si="41"/>
        <v/>
      </c>
      <c r="BT95" s="1100"/>
      <c r="BU95" s="1100"/>
      <c r="BV95" s="1100"/>
      <c r="BW95" s="1100"/>
      <c r="BX95" s="1100"/>
      <c r="BY95" s="1100"/>
      <c r="BZ95" s="1102"/>
      <c r="CA95" s="1102" t="s">
        <v>194</v>
      </c>
      <c r="CB95" s="1103"/>
      <c r="CC95" s="1103"/>
      <c r="CD95" s="1103" t="s">
        <v>194</v>
      </c>
      <c r="CE95" s="1103"/>
      <c r="CF95" s="1103"/>
      <c r="CG95" s="1103"/>
      <c r="CH95" s="1097" t="str">
        <f t="shared" si="42"/>
        <v/>
      </c>
      <c r="CI95" s="1103"/>
      <c r="CJ95" s="1103"/>
      <c r="CK95" s="1103"/>
      <c r="CL95" s="1103"/>
      <c r="CM95" s="1104"/>
      <c r="CN95" s="1103"/>
      <c r="CO95" s="1105"/>
      <c r="CP95" s="1106"/>
      <c r="CQ95" s="1106"/>
      <c r="CR95" s="1106"/>
      <c r="CS95" s="1106"/>
      <c r="CT95" s="1106"/>
      <c r="CU95" s="1106"/>
      <c r="CV95" s="1106"/>
      <c r="CW95" s="1106" t="s">
        <v>194</v>
      </c>
      <c r="CX95" s="1106" t="str">
        <f t="shared" si="43"/>
        <v>-</v>
      </c>
      <c r="CY95" s="1107"/>
      <c r="CZ95" s="1108" t="s">
        <v>194</v>
      </c>
      <c r="DA95" s="1109" t="s">
        <v>194</v>
      </c>
      <c r="DB95" s="1109" t="s">
        <v>194</v>
      </c>
      <c r="DC95" s="1110" t="s">
        <v>194</v>
      </c>
      <c r="DD95" s="1110" t="s">
        <v>194</v>
      </c>
      <c r="DE95" s="1109" t="s">
        <v>194</v>
      </c>
      <c r="DF95" s="1111" t="s">
        <v>194</v>
      </c>
      <c r="DG95" s="1110" t="s">
        <v>194</v>
      </c>
      <c r="DH95" s="1110" t="s">
        <v>194</v>
      </c>
      <c r="DI95" s="1112"/>
      <c r="DJ95" s="1112"/>
      <c r="DK95" s="1112"/>
      <c r="DL95" s="1112"/>
      <c r="DM95" s="1112"/>
      <c r="DN95" s="1113" t="str">
        <f t="shared" si="44"/>
        <v/>
      </c>
      <c r="DO95" s="1112"/>
      <c r="DP95" s="1112"/>
      <c r="DQ95" s="1110"/>
      <c r="DR95" s="1110"/>
      <c r="DS95" s="1110"/>
      <c r="DT95" s="1110"/>
      <c r="DU95" s="1110"/>
      <c r="DV95" s="1110"/>
      <c r="DW95" s="1110"/>
      <c r="DX95" s="1110"/>
      <c r="DY95" s="1110"/>
      <c r="DZ95" s="1110"/>
      <c r="EA95" s="569" t="s">
        <v>194</v>
      </c>
      <c r="EB95" s="569" t="s">
        <v>194</v>
      </c>
      <c r="EC95" s="570" t="s">
        <v>194</v>
      </c>
      <c r="ED95" s="569"/>
      <c r="EE95" s="569"/>
      <c r="EF95" s="569"/>
      <c r="EG95" s="571"/>
      <c r="EH95" s="571"/>
      <c r="EI95" s="1114"/>
      <c r="EJ95" s="1114"/>
      <c r="EK95" s="1114"/>
      <c r="EL95" s="1114"/>
      <c r="EM95" s="1114"/>
      <c r="EN95" s="1114"/>
      <c r="EO95" s="1114"/>
      <c r="EP95" s="1114"/>
      <c r="EQ95" s="1114"/>
      <c r="ER95" s="1114"/>
      <c r="ES95" s="1114"/>
      <c r="ET95" s="1114"/>
      <c r="EU95" s="1114"/>
      <c r="EV95" s="1114"/>
      <c r="EW95" s="1114"/>
      <c r="EX95" s="60"/>
      <c r="EY95" s="1115" t="s">
        <v>194</v>
      </c>
      <c r="EZ95" s="1115" t="s">
        <v>194</v>
      </c>
    </row>
    <row r="96" spans="1:156" x14ac:dyDescent="0.25">
      <c r="A96" s="18" t="s">
        <v>194</v>
      </c>
      <c r="B96" s="1081"/>
      <c r="C96" s="1081" t="s">
        <v>194</v>
      </c>
      <c r="D96" s="1081" t="s">
        <v>1040</v>
      </c>
      <c r="E96" s="18"/>
      <c r="F96" s="18"/>
      <c r="G96" s="18"/>
      <c r="H96" s="18"/>
      <c r="I96" s="18"/>
      <c r="J96" s="1082">
        <f t="shared" si="34"/>
        <v>0</v>
      </c>
      <c r="K96" s="18"/>
      <c r="L96" s="18"/>
      <c r="M96" s="18"/>
      <c r="N96" s="18"/>
      <c r="O96" s="1082">
        <f t="shared" si="35"/>
        <v>0</v>
      </c>
      <c r="P96" s="18"/>
      <c r="Q96" s="18"/>
      <c r="R96" s="18"/>
      <c r="S96" s="18"/>
      <c r="T96" s="1082">
        <f t="shared" si="36"/>
        <v>0</v>
      </c>
      <c r="U96" s="18"/>
      <c r="V96" s="18"/>
      <c r="W96" s="18"/>
      <c r="X96" s="18"/>
      <c r="Y96" s="1082"/>
      <c r="Z96" s="1083" t="str">
        <f t="shared" si="37"/>
        <v/>
      </c>
      <c r="AA96" s="1084" t="s">
        <v>194</v>
      </c>
      <c r="AB96" s="1084" t="s">
        <v>194</v>
      </c>
      <c r="AC96" s="1084" t="s">
        <v>194</v>
      </c>
      <c r="AD96" s="1085"/>
      <c r="AE96" s="1086"/>
      <c r="AF96" s="1086"/>
      <c r="AG96" s="1086"/>
      <c r="AH96" s="1086"/>
      <c r="AI96" s="1087" t="s">
        <v>194</v>
      </c>
      <c r="AJ96" s="1087"/>
      <c r="AK96" s="1087"/>
      <c r="AL96" s="1088" t="s">
        <v>194</v>
      </c>
      <c r="AM96" s="1089"/>
      <c r="AN96" s="1090"/>
      <c r="AO96" s="1091" t="s">
        <v>194</v>
      </c>
      <c r="AP96" s="1092"/>
      <c r="AQ96" s="1093" t="s">
        <v>194</v>
      </c>
      <c r="AR96" s="18"/>
      <c r="AS96" s="18"/>
      <c r="AT96" s="1094" t="s">
        <v>194</v>
      </c>
      <c r="AU96" s="1095"/>
      <c r="AV96" s="1096"/>
      <c r="AW96" s="1095"/>
      <c r="AX96" s="1096"/>
      <c r="AY96" s="1095"/>
      <c r="AZ96" s="1096"/>
      <c r="BA96" s="1095"/>
      <c r="BB96" s="1095"/>
      <c r="BC96" s="1087"/>
      <c r="BD96" s="1097" t="str">
        <f t="shared" si="38"/>
        <v/>
      </c>
      <c r="BE96" s="1098"/>
      <c r="BF96" s="1099" t="str">
        <f t="shared" si="39"/>
        <v/>
      </c>
      <c r="BG96" s="1100"/>
      <c r="BH96" s="1100"/>
      <c r="BI96" s="1100"/>
      <c r="BJ96" s="1100"/>
      <c r="BK96" s="1100"/>
      <c r="BL96" s="1100"/>
      <c r="BM96" s="1101"/>
      <c r="BN96" s="1101"/>
      <c r="BO96" s="1101"/>
      <c r="BP96" s="1100"/>
      <c r="BQ96" s="1097" t="str">
        <f t="shared" si="40"/>
        <v/>
      </c>
      <c r="BR96" s="1100"/>
      <c r="BS96" s="1097" t="str">
        <f t="shared" si="41"/>
        <v/>
      </c>
      <c r="BT96" s="1100"/>
      <c r="BU96" s="1100"/>
      <c r="BV96" s="1100"/>
      <c r="BW96" s="1100"/>
      <c r="BX96" s="1100"/>
      <c r="BY96" s="1100"/>
      <c r="BZ96" s="1102"/>
      <c r="CA96" s="1102" t="s">
        <v>194</v>
      </c>
      <c r="CB96" s="1103"/>
      <c r="CC96" s="1103"/>
      <c r="CD96" s="1103" t="s">
        <v>194</v>
      </c>
      <c r="CE96" s="1103"/>
      <c r="CF96" s="1103"/>
      <c r="CG96" s="1103"/>
      <c r="CH96" s="1097" t="str">
        <f t="shared" si="42"/>
        <v/>
      </c>
      <c r="CI96" s="1103"/>
      <c r="CJ96" s="1103"/>
      <c r="CK96" s="1103"/>
      <c r="CL96" s="1103"/>
      <c r="CM96" s="1104"/>
      <c r="CN96" s="1103"/>
      <c r="CO96" s="1105"/>
      <c r="CP96" s="1106"/>
      <c r="CQ96" s="1106"/>
      <c r="CR96" s="1106"/>
      <c r="CS96" s="1106"/>
      <c r="CT96" s="1106"/>
      <c r="CU96" s="1106"/>
      <c r="CV96" s="1106"/>
      <c r="CW96" s="1106" t="s">
        <v>194</v>
      </c>
      <c r="CX96" s="1106" t="str">
        <f t="shared" si="43"/>
        <v>-</v>
      </c>
      <c r="CY96" s="1107"/>
      <c r="CZ96" s="1108" t="s">
        <v>194</v>
      </c>
      <c r="DA96" s="1109" t="s">
        <v>194</v>
      </c>
      <c r="DB96" s="1109" t="s">
        <v>194</v>
      </c>
      <c r="DC96" s="1110" t="s">
        <v>194</v>
      </c>
      <c r="DD96" s="1110" t="s">
        <v>194</v>
      </c>
      <c r="DE96" s="1109" t="s">
        <v>194</v>
      </c>
      <c r="DF96" s="1111" t="s">
        <v>194</v>
      </c>
      <c r="DG96" s="1110" t="s">
        <v>194</v>
      </c>
      <c r="DH96" s="1110" t="s">
        <v>194</v>
      </c>
      <c r="DI96" s="1112"/>
      <c r="DJ96" s="1112"/>
      <c r="DK96" s="1112"/>
      <c r="DL96" s="1112"/>
      <c r="DM96" s="1112"/>
      <c r="DN96" s="1113" t="str">
        <f t="shared" si="44"/>
        <v/>
      </c>
      <c r="DO96" s="1112"/>
      <c r="DP96" s="1112"/>
      <c r="DQ96" s="1110"/>
      <c r="DR96" s="1110"/>
      <c r="DS96" s="1110"/>
      <c r="DT96" s="1110"/>
      <c r="DU96" s="1110"/>
      <c r="DV96" s="1110"/>
      <c r="DW96" s="1110"/>
      <c r="DX96" s="1110"/>
      <c r="DY96" s="1110"/>
      <c r="DZ96" s="1110"/>
      <c r="EA96" s="569" t="s">
        <v>194</v>
      </c>
      <c r="EB96" s="569" t="s">
        <v>194</v>
      </c>
      <c r="EC96" s="570" t="s">
        <v>194</v>
      </c>
      <c r="ED96" s="569"/>
      <c r="EE96" s="569"/>
      <c r="EF96" s="569"/>
      <c r="EG96" s="571"/>
      <c r="EH96" s="571"/>
      <c r="EI96" s="1114"/>
      <c r="EJ96" s="1114"/>
      <c r="EK96" s="1114"/>
      <c r="EL96" s="1114"/>
      <c r="EM96" s="1114"/>
      <c r="EN96" s="1114"/>
      <c r="EO96" s="1114"/>
      <c r="EP96" s="1114"/>
      <c r="EQ96" s="1114"/>
      <c r="ER96" s="1114"/>
      <c r="ES96" s="1114"/>
      <c r="ET96" s="1114"/>
      <c r="EU96" s="1114"/>
      <c r="EV96" s="1114"/>
      <c r="EW96" s="1114"/>
      <c r="EX96" s="60"/>
      <c r="EY96" s="1115" t="s">
        <v>194</v>
      </c>
      <c r="EZ96" s="1115" t="s">
        <v>194</v>
      </c>
    </row>
    <row r="97" spans="1:156" x14ac:dyDescent="0.25">
      <c r="A97" s="18" t="s">
        <v>194</v>
      </c>
      <c r="B97" s="1081"/>
      <c r="C97" s="1081" t="s">
        <v>194</v>
      </c>
      <c r="D97" s="1081" t="s">
        <v>1040</v>
      </c>
      <c r="E97" s="18"/>
      <c r="F97" s="18"/>
      <c r="G97" s="18"/>
      <c r="H97" s="18"/>
      <c r="I97" s="18"/>
      <c r="J97" s="1082">
        <f t="shared" si="34"/>
        <v>0</v>
      </c>
      <c r="K97" s="18"/>
      <c r="L97" s="18"/>
      <c r="M97" s="18"/>
      <c r="N97" s="18"/>
      <c r="O97" s="1082">
        <f t="shared" si="35"/>
        <v>0</v>
      </c>
      <c r="P97" s="18"/>
      <c r="Q97" s="18"/>
      <c r="R97" s="18"/>
      <c r="S97" s="18"/>
      <c r="T97" s="1082">
        <f t="shared" si="36"/>
        <v>0</v>
      </c>
      <c r="U97" s="18"/>
      <c r="V97" s="18"/>
      <c r="W97" s="18"/>
      <c r="X97" s="18"/>
      <c r="Y97" s="1082"/>
      <c r="Z97" s="1083" t="str">
        <f t="shared" si="37"/>
        <v/>
      </c>
      <c r="AA97" s="1084" t="s">
        <v>194</v>
      </c>
      <c r="AB97" s="1084" t="s">
        <v>194</v>
      </c>
      <c r="AC97" s="1084" t="s">
        <v>194</v>
      </c>
      <c r="AD97" s="1085"/>
      <c r="AE97" s="1086"/>
      <c r="AF97" s="1086"/>
      <c r="AG97" s="1086"/>
      <c r="AH97" s="1086"/>
      <c r="AI97" s="1087" t="s">
        <v>194</v>
      </c>
      <c r="AJ97" s="1087"/>
      <c r="AK97" s="1087"/>
      <c r="AL97" s="1088" t="s">
        <v>194</v>
      </c>
      <c r="AM97" s="1089"/>
      <c r="AN97" s="1090"/>
      <c r="AO97" s="1091" t="s">
        <v>194</v>
      </c>
      <c r="AP97" s="1092"/>
      <c r="AQ97" s="1093" t="s">
        <v>194</v>
      </c>
      <c r="AR97" s="18"/>
      <c r="AS97" s="18"/>
      <c r="AT97" s="1094" t="s">
        <v>194</v>
      </c>
      <c r="AU97" s="1095"/>
      <c r="AV97" s="1096"/>
      <c r="AW97" s="1095"/>
      <c r="AX97" s="1096"/>
      <c r="AY97" s="1095"/>
      <c r="AZ97" s="1096"/>
      <c r="BA97" s="1095"/>
      <c r="BB97" s="1095"/>
      <c r="BC97" s="1087"/>
      <c r="BD97" s="1097" t="str">
        <f t="shared" si="38"/>
        <v/>
      </c>
      <c r="BE97" s="1098"/>
      <c r="BF97" s="1099" t="str">
        <f t="shared" si="39"/>
        <v/>
      </c>
      <c r="BG97" s="1100"/>
      <c r="BH97" s="1100"/>
      <c r="BI97" s="1100"/>
      <c r="BJ97" s="1100"/>
      <c r="BK97" s="1100"/>
      <c r="BL97" s="1100"/>
      <c r="BM97" s="1101"/>
      <c r="BN97" s="1101"/>
      <c r="BO97" s="1101"/>
      <c r="BP97" s="1100"/>
      <c r="BQ97" s="1097" t="str">
        <f t="shared" si="40"/>
        <v/>
      </c>
      <c r="BR97" s="1100"/>
      <c r="BS97" s="1097" t="str">
        <f t="shared" si="41"/>
        <v/>
      </c>
      <c r="BT97" s="1100"/>
      <c r="BU97" s="1100"/>
      <c r="BV97" s="1100"/>
      <c r="BW97" s="1100"/>
      <c r="BX97" s="1100"/>
      <c r="BY97" s="1100"/>
      <c r="BZ97" s="1102"/>
      <c r="CA97" s="1102" t="s">
        <v>194</v>
      </c>
      <c r="CB97" s="1103"/>
      <c r="CC97" s="1103"/>
      <c r="CD97" s="1103" t="s">
        <v>194</v>
      </c>
      <c r="CE97" s="1103"/>
      <c r="CF97" s="1103"/>
      <c r="CG97" s="1103"/>
      <c r="CH97" s="1097" t="str">
        <f t="shared" si="42"/>
        <v/>
      </c>
      <c r="CI97" s="1103"/>
      <c r="CJ97" s="1103"/>
      <c r="CK97" s="1103"/>
      <c r="CL97" s="1103"/>
      <c r="CM97" s="1104"/>
      <c r="CN97" s="1103"/>
      <c r="CO97" s="1105"/>
      <c r="CP97" s="1106"/>
      <c r="CQ97" s="1106"/>
      <c r="CR97" s="1106"/>
      <c r="CS97" s="1106"/>
      <c r="CT97" s="1106"/>
      <c r="CU97" s="1106"/>
      <c r="CV97" s="1106"/>
      <c r="CW97" s="1106" t="s">
        <v>194</v>
      </c>
      <c r="CX97" s="1106" t="str">
        <f t="shared" si="43"/>
        <v>-</v>
      </c>
      <c r="CY97" s="1107"/>
      <c r="CZ97" s="1108" t="s">
        <v>194</v>
      </c>
      <c r="DA97" s="1109" t="s">
        <v>194</v>
      </c>
      <c r="DB97" s="1109" t="s">
        <v>194</v>
      </c>
      <c r="DC97" s="1110" t="s">
        <v>194</v>
      </c>
      <c r="DD97" s="1110" t="s">
        <v>194</v>
      </c>
      <c r="DE97" s="1109" t="s">
        <v>194</v>
      </c>
      <c r="DF97" s="1111" t="s">
        <v>194</v>
      </c>
      <c r="DG97" s="1110" t="s">
        <v>194</v>
      </c>
      <c r="DH97" s="1110" t="s">
        <v>194</v>
      </c>
      <c r="DI97" s="1112"/>
      <c r="DJ97" s="1112"/>
      <c r="DK97" s="1112"/>
      <c r="DL97" s="1112"/>
      <c r="DM97" s="1112"/>
      <c r="DN97" s="1113" t="str">
        <f t="shared" si="44"/>
        <v/>
      </c>
      <c r="DO97" s="1112"/>
      <c r="DP97" s="1112"/>
      <c r="DQ97" s="1110"/>
      <c r="DR97" s="1110"/>
      <c r="DS97" s="1110"/>
      <c r="DT97" s="1110"/>
      <c r="DU97" s="1110"/>
      <c r="DV97" s="1110"/>
      <c r="DW97" s="1110"/>
      <c r="DX97" s="1110"/>
      <c r="DY97" s="1110"/>
      <c r="DZ97" s="1110"/>
      <c r="EA97" s="569" t="s">
        <v>194</v>
      </c>
      <c r="EB97" s="569" t="s">
        <v>194</v>
      </c>
      <c r="EC97" s="570" t="s">
        <v>194</v>
      </c>
      <c r="ED97" s="569"/>
      <c r="EE97" s="569"/>
      <c r="EF97" s="569"/>
      <c r="EG97" s="571"/>
      <c r="EH97" s="571"/>
      <c r="EI97" s="1114"/>
      <c r="EJ97" s="1114"/>
      <c r="EK97" s="1114"/>
      <c r="EL97" s="1114"/>
      <c r="EM97" s="1114"/>
      <c r="EN97" s="1114"/>
      <c r="EO97" s="1114"/>
      <c r="EP97" s="1114"/>
      <c r="EQ97" s="1114"/>
      <c r="ER97" s="1114"/>
      <c r="ES97" s="1114"/>
      <c r="ET97" s="1114"/>
      <c r="EU97" s="1114"/>
      <c r="EV97" s="1114"/>
      <c r="EW97" s="1114"/>
      <c r="EX97" s="60"/>
      <c r="EY97" s="1115" t="s">
        <v>194</v>
      </c>
      <c r="EZ97" s="1115" t="s">
        <v>194</v>
      </c>
    </row>
    <row r="98" spans="1:156" x14ac:dyDescent="0.25">
      <c r="A98" s="18" t="s">
        <v>194</v>
      </c>
      <c r="B98" s="1081"/>
      <c r="C98" s="1081" t="s">
        <v>194</v>
      </c>
      <c r="D98" s="1081" t="s">
        <v>1040</v>
      </c>
      <c r="E98" s="18"/>
      <c r="F98" s="18"/>
      <c r="G98" s="18"/>
      <c r="H98" s="18"/>
      <c r="I98" s="18"/>
      <c r="J98" s="1082">
        <f t="shared" si="34"/>
        <v>0</v>
      </c>
      <c r="K98" s="18"/>
      <c r="L98" s="18"/>
      <c r="M98" s="18"/>
      <c r="N98" s="18"/>
      <c r="O98" s="1082">
        <f t="shared" si="35"/>
        <v>0</v>
      </c>
      <c r="P98" s="18"/>
      <c r="Q98" s="18"/>
      <c r="R98" s="18"/>
      <c r="S98" s="18"/>
      <c r="T98" s="1082">
        <f t="shared" si="36"/>
        <v>0</v>
      </c>
      <c r="U98" s="18"/>
      <c r="V98" s="18"/>
      <c r="W98" s="18"/>
      <c r="X98" s="18"/>
      <c r="Y98" s="1082"/>
      <c r="Z98" s="1083" t="str">
        <f t="shared" si="37"/>
        <v/>
      </c>
      <c r="AA98" s="1084" t="s">
        <v>194</v>
      </c>
      <c r="AB98" s="1084" t="s">
        <v>194</v>
      </c>
      <c r="AC98" s="1084" t="s">
        <v>194</v>
      </c>
      <c r="AD98" s="1085"/>
      <c r="AE98" s="1086"/>
      <c r="AF98" s="1086"/>
      <c r="AG98" s="1086"/>
      <c r="AH98" s="1086"/>
      <c r="AI98" s="1087" t="s">
        <v>194</v>
      </c>
      <c r="AJ98" s="1087"/>
      <c r="AK98" s="1087"/>
      <c r="AL98" s="1088" t="s">
        <v>194</v>
      </c>
      <c r="AM98" s="1089"/>
      <c r="AN98" s="1090"/>
      <c r="AO98" s="1091" t="s">
        <v>194</v>
      </c>
      <c r="AP98" s="1092"/>
      <c r="AQ98" s="1093" t="s">
        <v>194</v>
      </c>
      <c r="AR98" s="18"/>
      <c r="AS98" s="18"/>
      <c r="AT98" s="1094" t="s">
        <v>194</v>
      </c>
      <c r="AU98" s="1095"/>
      <c r="AV98" s="1096"/>
      <c r="AW98" s="1095"/>
      <c r="AX98" s="1096"/>
      <c r="AY98" s="1095"/>
      <c r="AZ98" s="1096"/>
      <c r="BA98" s="1095"/>
      <c r="BB98" s="1095"/>
      <c r="BC98" s="1087"/>
      <c r="BD98" s="1097" t="str">
        <f t="shared" si="38"/>
        <v/>
      </c>
      <c r="BE98" s="1098"/>
      <c r="BF98" s="1099" t="str">
        <f t="shared" si="39"/>
        <v/>
      </c>
      <c r="BG98" s="1100"/>
      <c r="BH98" s="1100"/>
      <c r="BI98" s="1100"/>
      <c r="BJ98" s="1100"/>
      <c r="BK98" s="1100"/>
      <c r="BL98" s="1100"/>
      <c r="BM98" s="1101"/>
      <c r="BN98" s="1101"/>
      <c r="BO98" s="1101"/>
      <c r="BP98" s="1100"/>
      <c r="BQ98" s="1097" t="str">
        <f t="shared" si="40"/>
        <v/>
      </c>
      <c r="BR98" s="1100"/>
      <c r="BS98" s="1097" t="str">
        <f t="shared" si="41"/>
        <v/>
      </c>
      <c r="BT98" s="1100"/>
      <c r="BU98" s="1100"/>
      <c r="BV98" s="1100"/>
      <c r="BW98" s="1100"/>
      <c r="BX98" s="1100"/>
      <c r="BY98" s="1100"/>
      <c r="BZ98" s="1102"/>
      <c r="CA98" s="1102" t="s">
        <v>194</v>
      </c>
      <c r="CB98" s="1103"/>
      <c r="CC98" s="1103"/>
      <c r="CD98" s="1103" t="s">
        <v>194</v>
      </c>
      <c r="CE98" s="1103"/>
      <c r="CF98" s="1103"/>
      <c r="CG98" s="1103"/>
      <c r="CH98" s="1097" t="str">
        <f t="shared" si="42"/>
        <v/>
      </c>
      <c r="CI98" s="1103"/>
      <c r="CJ98" s="1103"/>
      <c r="CK98" s="1103"/>
      <c r="CL98" s="1103"/>
      <c r="CM98" s="1104"/>
      <c r="CN98" s="1103"/>
      <c r="CO98" s="1105"/>
      <c r="CP98" s="1106"/>
      <c r="CQ98" s="1106"/>
      <c r="CR98" s="1106"/>
      <c r="CS98" s="1106"/>
      <c r="CT98" s="1106"/>
      <c r="CU98" s="1106"/>
      <c r="CV98" s="1106"/>
      <c r="CW98" s="1106" t="s">
        <v>194</v>
      </c>
      <c r="CX98" s="1106" t="str">
        <f t="shared" si="43"/>
        <v>-</v>
      </c>
      <c r="CY98" s="1107"/>
      <c r="CZ98" s="1108" t="s">
        <v>194</v>
      </c>
      <c r="DA98" s="1109" t="s">
        <v>194</v>
      </c>
      <c r="DB98" s="1109" t="s">
        <v>194</v>
      </c>
      <c r="DC98" s="1110" t="s">
        <v>194</v>
      </c>
      <c r="DD98" s="1110" t="s">
        <v>194</v>
      </c>
      <c r="DE98" s="1109" t="s">
        <v>194</v>
      </c>
      <c r="DF98" s="1111" t="s">
        <v>194</v>
      </c>
      <c r="DG98" s="1110" t="s">
        <v>194</v>
      </c>
      <c r="DH98" s="1110" t="s">
        <v>194</v>
      </c>
      <c r="DI98" s="1112"/>
      <c r="DJ98" s="1112"/>
      <c r="DK98" s="1112"/>
      <c r="DL98" s="1112"/>
      <c r="DM98" s="1112"/>
      <c r="DN98" s="1113" t="str">
        <f t="shared" si="44"/>
        <v/>
      </c>
      <c r="DO98" s="1112"/>
      <c r="DP98" s="1112"/>
      <c r="DQ98" s="1110"/>
      <c r="DR98" s="1110"/>
      <c r="DS98" s="1110"/>
      <c r="DT98" s="1110"/>
      <c r="DU98" s="1110"/>
      <c r="DV98" s="1110"/>
      <c r="DW98" s="1110"/>
      <c r="DX98" s="1110"/>
      <c r="DY98" s="1110"/>
      <c r="DZ98" s="1110"/>
      <c r="EA98" s="569" t="s">
        <v>194</v>
      </c>
      <c r="EB98" s="569" t="s">
        <v>194</v>
      </c>
      <c r="EC98" s="570" t="s">
        <v>194</v>
      </c>
      <c r="ED98" s="569"/>
      <c r="EE98" s="569"/>
      <c r="EF98" s="569"/>
      <c r="EG98" s="571"/>
      <c r="EH98" s="571"/>
      <c r="EI98" s="1114"/>
      <c r="EJ98" s="1114"/>
      <c r="EK98" s="1114"/>
      <c r="EL98" s="1114"/>
      <c r="EM98" s="1114"/>
      <c r="EN98" s="1114"/>
      <c r="EO98" s="1114"/>
      <c r="EP98" s="1114"/>
      <c r="EQ98" s="1114"/>
      <c r="ER98" s="1114"/>
      <c r="ES98" s="1114"/>
      <c r="ET98" s="1114"/>
      <c r="EU98" s="1114"/>
      <c r="EV98" s="1114"/>
      <c r="EW98" s="1114"/>
      <c r="EX98" s="60"/>
      <c r="EY98" s="1115" t="s">
        <v>194</v>
      </c>
      <c r="EZ98" s="1115" t="s">
        <v>194</v>
      </c>
    </row>
    <row r="99" spans="1:156" x14ac:dyDescent="0.25">
      <c r="A99" s="18" t="s">
        <v>194</v>
      </c>
      <c r="B99" s="1081"/>
      <c r="C99" s="1081" t="s">
        <v>194</v>
      </c>
      <c r="D99" s="1081" t="s">
        <v>1040</v>
      </c>
      <c r="E99" s="18"/>
      <c r="F99" s="18"/>
      <c r="G99" s="18"/>
      <c r="H99" s="18"/>
      <c r="I99" s="18"/>
      <c r="J99" s="1082">
        <f t="shared" si="34"/>
        <v>0</v>
      </c>
      <c r="K99" s="18"/>
      <c r="L99" s="18"/>
      <c r="M99" s="18"/>
      <c r="N99" s="18"/>
      <c r="O99" s="1082">
        <f t="shared" si="35"/>
        <v>0</v>
      </c>
      <c r="P99" s="18"/>
      <c r="Q99" s="18"/>
      <c r="R99" s="18"/>
      <c r="S99" s="18"/>
      <c r="T99" s="1082">
        <f t="shared" si="36"/>
        <v>0</v>
      </c>
      <c r="U99" s="18"/>
      <c r="V99" s="18"/>
      <c r="W99" s="18"/>
      <c r="X99" s="18"/>
      <c r="Y99" s="1082"/>
      <c r="Z99" s="1083" t="str">
        <f t="shared" si="37"/>
        <v/>
      </c>
      <c r="AA99" s="1084" t="s">
        <v>194</v>
      </c>
      <c r="AB99" s="1084" t="s">
        <v>194</v>
      </c>
      <c r="AC99" s="1084" t="s">
        <v>194</v>
      </c>
      <c r="AD99" s="1085"/>
      <c r="AE99" s="1086"/>
      <c r="AF99" s="1086"/>
      <c r="AG99" s="1086"/>
      <c r="AH99" s="1086"/>
      <c r="AI99" s="1087" t="s">
        <v>194</v>
      </c>
      <c r="AJ99" s="1087"/>
      <c r="AK99" s="1087"/>
      <c r="AL99" s="1088" t="s">
        <v>194</v>
      </c>
      <c r="AM99" s="1089"/>
      <c r="AN99" s="1090"/>
      <c r="AO99" s="1091" t="s">
        <v>194</v>
      </c>
      <c r="AP99" s="1092"/>
      <c r="AQ99" s="1093" t="s">
        <v>194</v>
      </c>
      <c r="AR99" s="18"/>
      <c r="AS99" s="18"/>
      <c r="AT99" s="1094" t="s">
        <v>194</v>
      </c>
      <c r="AU99" s="1095"/>
      <c r="AV99" s="1096"/>
      <c r="AW99" s="1095"/>
      <c r="AX99" s="1096"/>
      <c r="AY99" s="1095"/>
      <c r="AZ99" s="1096"/>
      <c r="BA99" s="1095"/>
      <c r="BB99" s="1095"/>
      <c r="BC99" s="1087"/>
      <c r="BD99" s="1097" t="str">
        <f t="shared" si="38"/>
        <v/>
      </c>
      <c r="BE99" s="1098"/>
      <c r="BF99" s="1099" t="str">
        <f t="shared" si="39"/>
        <v/>
      </c>
      <c r="BG99" s="1100"/>
      <c r="BH99" s="1100"/>
      <c r="BI99" s="1100"/>
      <c r="BJ99" s="1100"/>
      <c r="BK99" s="1100"/>
      <c r="BL99" s="1100"/>
      <c r="BM99" s="1101"/>
      <c r="BN99" s="1101"/>
      <c r="BO99" s="1101"/>
      <c r="BP99" s="1100"/>
      <c r="BQ99" s="1097" t="str">
        <f t="shared" si="40"/>
        <v/>
      </c>
      <c r="BR99" s="1100"/>
      <c r="BS99" s="1097" t="str">
        <f t="shared" si="41"/>
        <v/>
      </c>
      <c r="BT99" s="1100"/>
      <c r="BU99" s="1100"/>
      <c r="BV99" s="1100"/>
      <c r="BW99" s="1100"/>
      <c r="BX99" s="1100"/>
      <c r="BY99" s="1100"/>
      <c r="BZ99" s="1102"/>
      <c r="CA99" s="1102" t="s">
        <v>194</v>
      </c>
      <c r="CB99" s="1103"/>
      <c r="CC99" s="1103"/>
      <c r="CD99" s="1103" t="s">
        <v>194</v>
      </c>
      <c r="CE99" s="1103"/>
      <c r="CF99" s="1103"/>
      <c r="CG99" s="1103"/>
      <c r="CH99" s="1097" t="str">
        <f t="shared" si="42"/>
        <v/>
      </c>
      <c r="CI99" s="1103"/>
      <c r="CJ99" s="1103"/>
      <c r="CK99" s="1103"/>
      <c r="CL99" s="1103"/>
      <c r="CM99" s="1104"/>
      <c r="CN99" s="1103"/>
      <c r="CO99" s="1105"/>
      <c r="CP99" s="1106"/>
      <c r="CQ99" s="1106"/>
      <c r="CR99" s="1106"/>
      <c r="CS99" s="1106"/>
      <c r="CT99" s="1106"/>
      <c r="CU99" s="1106"/>
      <c r="CV99" s="1106"/>
      <c r="CW99" s="1106" t="s">
        <v>194</v>
      </c>
      <c r="CX99" s="1106" t="str">
        <f t="shared" si="43"/>
        <v>-</v>
      </c>
      <c r="CY99" s="1107"/>
      <c r="CZ99" s="1108" t="s">
        <v>194</v>
      </c>
      <c r="DA99" s="1109" t="s">
        <v>194</v>
      </c>
      <c r="DB99" s="1109" t="s">
        <v>194</v>
      </c>
      <c r="DC99" s="1110" t="s">
        <v>194</v>
      </c>
      <c r="DD99" s="1110" t="s">
        <v>194</v>
      </c>
      <c r="DE99" s="1109" t="s">
        <v>194</v>
      </c>
      <c r="DF99" s="1111" t="s">
        <v>194</v>
      </c>
      <c r="DG99" s="1110" t="s">
        <v>194</v>
      </c>
      <c r="DH99" s="1110" t="s">
        <v>194</v>
      </c>
      <c r="DI99" s="1112"/>
      <c r="DJ99" s="1112"/>
      <c r="DK99" s="1112"/>
      <c r="DL99" s="1112"/>
      <c r="DM99" s="1112"/>
      <c r="DN99" s="1113" t="str">
        <f t="shared" si="44"/>
        <v/>
      </c>
      <c r="DO99" s="1112"/>
      <c r="DP99" s="1112"/>
      <c r="DQ99" s="1110"/>
      <c r="DR99" s="1110"/>
      <c r="DS99" s="1110"/>
      <c r="DT99" s="1110"/>
      <c r="DU99" s="1110"/>
      <c r="DV99" s="1110"/>
      <c r="DW99" s="1110"/>
      <c r="DX99" s="1110"/>
      <c r="DY99" s="1110"/>
      <c r="DZ99" s="1110"/>
      <c r="EA99" s="569" t="s">
        <v>194</v>
      </c>
      <c r="EB99" s="569" t="s">
        <v>194</v>
      </c>
      <c r="EC99" s="570" t="s">
        <v>194</v>
      </c>
      <c r="ED99" s="569"/>
      <c r="EE99" s="569"/>
      <c r="EF99" s="569"/>
      <c r="EG99" s="571"/>
      <c r="EH99" s="571"/>
      <c r="EI99" s="1114"/>
      <c r="EJ99" s="1114"/>
      <c r="EK99" s="1114"/>
      <c r="EL99" s="1114"/>
      <c r="EM99" s="1114"/>
      <c r="EN99" s="1114"/>
      <c r="EO99" s="1114"/>
      <c r="EP99" s="1114"/>
      <c r="EQ99" s="1114"/>
      <c r="ER99" s="1114"/>
      <c r="ES99" s="1114"/>
      <c r="ET99" s="1114"/>
      <c r="EU99" s="1114"/>
      <c r="EV99" s="1114"/>
      <c r="EW99" s="1114"/>
      <c r="EX99" s="60"/>
      <c r="EY99" s="1115" t="s">
        <v>194</v>
      </c>
      <c r="EZ99" s="1115" t="s">
        <v>194</v>
      </c>
    </row>
    <row r="100" spans="1:156" x14ac:dyDescent="0.25">
      <c r="A100" s="18" t="s">
        <v>194</v>
      </c>
      <c r="B100" s="1081"/>
      <c r="C100" s="1081" t="s">
        <v>194</v>
      </c>
      <c r="D100" s="1081" t="s">
        <v>1040</v>
      </c>
      <c r="E100" s="18"/>
      <c r="F100" s="18"/>
      <c r="G100" s="18"/>
      <c r="H100" s="18"/>
      <c r="I100" s="18"/>
      <c r="J100" s="1082">
        <f t="shared" si="34"/>
        <v>0</v>
      </c>
      <c r="K100" s="18"/>
      <c r="L100" s="18"/>
      <c r="M100" s="18"/>
      <c r="N100" s="18"/>
      <c r="O100" s="1082">
        <f t="shared" si="35"/>
        <v>0</v>
      </c>
      <c r="P100" s="18"/>
      <c r="Q100" s="18"/>
      <c r="R100" s="18"/>
      <c r="S100" s="18"/>
      <c r="T100" s="1082">
        <f t="shared" si="36"/>
        <v>0</v>
      </c>
      <c r="U100" s="18"/>
      <c r="V100" s="18"/>
      <c r="W100" s="18"/>
      <c r="X100" s="18"/>
      <c r="Y100" s="1082"/>
      <c r="Z100" s="1083" t="str">
        <f t="shared" si="37"/>
        <v/>
      </c>
      <c r="AA100" s="1084" t="s">
        <v>194</v>
      </c>
      <c r="AB100" s="1084" t="s">
        <v>194</v>
      </c>
      <c r="AC100" s="1084" t="s">
        <v>194</v>
      </c>
      <c r="AD100" s="1085"/>
      <c r="AE100" s="1086"/>
      <c r="AF100" s="1086"/>
      <c r="AG100" s="1086"/>
      <c r="AH100" s="1086"/>
      <c r="AI100" s="1087" t="s">
        <v>194</v>
      </c>
      <c r="AJ100" s="1087"/>
      <c r="AK100" s="1087"/>
      <c r="AL100" s="1088" t="s">
        <v>194</v>
      </c>
      <c r="AM100" s="1089"/>
      <c r="AN100" s="1090"/>
      <c r="AO100" s="1091" t="s">
        <v>194</v>
      </c>
      <c r="AP100" s="1092"/>
      <c r="AQ100" s="1093" t="s">
        <v>194</v>
      </c>
      <c r="AR100" s="18"/>
      <c r="AS100" s="18"/>
      <c r="AT100" s="1094" t="s">
        <v>194</v>
      </c>
      <c r="AU100" s="1095"/>
      <c r="AV100" s="1096"/>
      <c r="AW100" s="1095"/>
      <c r="AX100" s="1096"/>
      <c r="AY100" s="1095"/>
      <c r="AZ100" s="1096"/>
      <c r="BA100" s="1095"/>
      <c r="BB100" s="1095"/>
      <c r="BC100" s="1087"/>
      <c r="BD100" s="1097" t="str">
        <f t="shared" si="38"/>
        <v/>
      </c>
      <c r="BE100" s="1098"/>
      <c r="BF100" s="1099" t="str">
        <f t="shared" si="39"/>
        <v/>
      </c>
      <c r="BG100" s="1100"/>
      <c r="BH100" s="1100"/>
      <c r="BI100" s="1100"/>
      <c r="BJ100" s="1100"/>
      <c r="BK100" s="1100"/>
      <c r="BL100" s="1100"/>
      <c r="BM100" s="1101"/>
      <c r="BN100" s="1101"/>
      <c r="BO100" s="1101"/>
      <c r="BP100" s="1100"/>
      <c r="BQ100" s="1097" t="str">
        <f t="shared" si="40"/>
        <v/>
      </c>
      <c r="BR100" s="1100"/>
      <c r="BS100" s="1097" t="str">
        <f t="shared" si="41"/>
        <v/>
      </c>
      <c r="BT100" s="1100"/>
      <c r="BU100" s="1100"/>
      <c r="BV100" s="1100"/>
      <c r="BW100" s="1100"/>
      <c r="BX100" s="1100"/>
      <c r="BY100" s="1100"/>
      <c r="BZ100" s="1102"/>
      <c r="CA100" s="1102" t="s">
        <v>194</v>
      </c>
      <c r="CB100" s="1103"/>
      <c r="CC100" s="1103"/>
      <c r="CD100" s="1103" t="s">
        <v>194</v>
      </c>
      <c r="CE100" s="1103"/>
      <c r="CF100" s="1103"/>
      <c r="CG100" s="1103"/>
      <c r="CH100" s="1097" t="str">
        <f t="shared" si="42"/>
        <v/>
      </c>
      <c r="CI100" s="1103"/>
      <c r="CJ100" s="1103"/>
      <c r="CK100" s="1103"/>
      <c r="CL100" s="1103"/>
      <c r="CM100" s="1104"/>
      <c r="CN100" s="1103"/>
      <c r="CO100" s="1105"/>
      <c r="CP100" s="1106"/>
      <c r="CQ100" s="1106"/>
      <c r="CR100" s="1106"/>
      <c r="CS100" s="1106"/>
      <c r="CT100" s="1106"/>
      <c r="CU100" s="1106"/>
      <c r="CV100" s="1106"/>
      <c r="CW100" s="1106" t="s">
        <v>194</v>
      </c>
      <c r="CX100" s="1106" t="str">
        <f t="shared" si="43"/>
        <v>-</v>
      </c>
      <c r="CY100" s="1107"/>
      <c r="CZ100" s="1108" t="s">
        <v>194</v>
      </c>
      <c r="DA100" s="1109" t="s">
        <v>194</v>
      </c>
      <c r="DB100" s="1109" t="s">
        <v>194</v>
      </c>
      <c r="DC100" s="1110" t="s">
        <v>194</v>
      </c>
      <c r="DD100" s="1110" t="s">
        <v>194</v>
      </c>
      <c r="DE100" s="1109" t="s">
        <v>194</v>
      </c>
      <c r="DF100" s="1111" t="s">
        <v>194</v>
      </c>
      <c r="DG100" s="1110" t="s">
        <v>194</v>
      </c>
      <c r="DH100" s="1110" t="s">
        <v>194</v>
      </c>
      <c r="DI100" s="1112"/>
      <c r="DJ100" s="1112"/>
      <c r="DK100" s="1112"/>
      <c r="DL100" s="1112"/>
      <c r="DM100" s="1112"/>
      <c r="DN100" s="1113" t="str">
        <f t="shared" si="44"/>
        <v/>
      </c>
      <c r="DO100" s="1112"/>
      <c r="DP100" s="1112"/>
      <c r="DQ100" s="1110"/>
      <c r="DR100" s="1110"/>
      <c r="DS100" s="1110"/>
      <c r="DT100" s="1110"/>
      <c r="DU100" s="1110"/>
      <c r="DV100" s="1110"/>
      <c r="DW100" s="1110"/>
      <c r="DX100" s="1110"/>
      <c r="DY100" s="1110"/>
      <c r="DZ100" s="1110"/>
      <c r="EA100" s="569" t="s">
        <v>194</v>
      </c>
      <c r="EB100" s="569" t="s">
        <v>194</v>
      </c>
      <c r="EC100" s="570" t="s">
        <v>194</v>
      </c>
      <c r="ED100" s="569"/>
      <c r="EE100" s="569"/>
      <c r="EF100" s="569"/>
      <c r="EG100" s="571"/>
      <c r="EH100" s="571"/>
      <c r="EI100" s="1114"/>
      <c r="EJ100" s="1114"/>
      <c r="EK100" s="1114"/>
      <c r="EL100" s="1114"/>
      <c r="EM100" s="1114"/>
      <c r="EN100" s="1114"/>
      <c r="EO100" s="1114"/>
      <c r="EP100" s="1114"/>
      <c r="EQ100" s="1114"/>
      <c r="ER100" s="1114"/>
      <c r="ES100" s="1114"/>
      <c r="ET100" s="1114"/>
      <c r="EU100" s="1114"/>
      <c r="EV100" s="1114"/>
      <c r="EW100" s="1114"/>
      <c r="EX100" s="60"/>
      <c r="EY100" s="1115" t="s">
        <v>194</v>
      </c>
      <c r="EZ100" s="1115" t="s">
        <v>194</v>
      </c>
    </row>
    <row r="101" spans="1:156" x14ac:dyDescent="0.25">
      <c r="A101" s="18" t="s">
        <v>194</v>
      </c>
      <c r="B101" s="1081"/>
      <c r="C101" s="1081" t="s">
        <v>194</v>
      </c>
      <c r="D101" s="1081" t="s">
        <v>1040</v>
      </c>
      <c r="E101" s="18"/>
      <c r="F101" s="18"/>
      <c r="G101" s="18"/>
      <c r="H101" s="18"/>
      <c r="I101" s="18"/>
      <c r="J101" s="1082">
        <f t="shared" si="34"/>
        <v>0</v>
      </c>
      <c r="K101" s="18"/>
      <c r="L101" s="18"/>
      <c r="M101" s="18"/>
      <c r="N101" s="18"/>
      <c r="O101" s="1082">
        <f t="shared" si="35"/>
        <v>0</v>
      </c>
      <c r="P101" s="18"/>
      <c r="Q101" s="18"/>
      <c r="R101" s="18"/>
      <c r="S101" s="18"/>
      <c r="T101" s="1082">
        <f t="shared" si="36"/>
        <v>0</v>
      </c>
      <c r="U101" s="18"/>
      <c r="V101" s="18"/>
      <c r="W101" s="18"/>
      <c r="X101" s="18"/>
      <c r="Y101" s="1082"/>
      <c r="Z101" s="1083" t="str">
        <f t="shared" si="37"/>
        <v/>
      </c>
      <c r="AA101" s="1084" t="s">
        <v>194</v>
      </c>
      <c r="AB101" s="1084" t="s">
        <v>194</v>
      </c>
      <c r="AC101" s="1084" t="s">
        <v>194</v>
      </c>
      <c r="AD101" s="1085"/>
      <c r="AE101" s="1086"/>
      <c r="AF101" s="1086"/>
      <c r="AG101" s="1086"/>
      <c r="AH101" s="1086"/>
      <c r="AI101" s="1087" t="s">
        <v>194</v>
      </c>
      <c r="AJ101" s="1087"/>
      <c r="AK101" s="1087"/>
      <c r="AL101" s="1088" t="s">
        <v>194</v>
      </c>
      <c r="AM101" s="1089"/>
      <c r="AN101" s="1090"/>
      <c r="AO101" s="1091" t="s">
        <v>194</v>
      </c>
      <c r="AP101" s="1092"/>
      <c r="AQ101" s="1093" t="s">
        <v>194</v>
      </c>
      <c r="AR101" s="18"/>
      <c r="AS101" s="18"/>
      <c r="AT101" s="1094" t="s">
        <v>194</v>
      </c>
      <c r="AU101" s="1095"/>
      <c r="AV101" s="1096"/>
      <c r="AW101" s="1095"/>
      <c r="AX101" s="1096"/>
      <c r="AY101" s="1095"/>
      <c r="AZ101" s="1096"/>
      <c r="BA101" s="1095"/>
      <c r="BB101" s="1095"/>
      <c r="BC101" s="1087"/>
      <c r="BD101" s="1097" t="str">
        <f t="shared" si="38"/>
        <v/>
      </c>
      <c r="BE101" s="1098"/>
      <c r="BF101" s="1099" t="str">
        <f t="shared" si="39"/>
        <v/>
      </c>
      <c r="BG101" s="1100"/>
      <c r="BH101" s="1100"/>
      <c r="BI101" s="1100"/>
      <c r="BJ101" s="1100"/>
      <c r="BK101" s="1100"/>
      <c r="BL101" s="1100"/>
      <c r="BM101" s="1101"/>
      <c r="BN101" s="1101"/>
      <c r="BO101" s="1101"/>
      <c r="BP101" s="1100"/>
      <c r="BQ101" s="1097" t="str">
        <f t="shared" si="40"/>
        <v/>
      </c>
      <c r="BR101" s="1100"/>
      <c r="BS101" s="1097" t="str">
        <f t="shared" si="41"/>
        <v/>
      </c>
      <c r="BT101" s="1100"/>
      <c r="BU101" s="1100"/>
      <c r="BV101" s="1100"/>
      <c r="BW101" s="1100"/>
      <c r="BX101" s="1100"/>
      <c r="BY101" s="1100"/>
      <c r="BZ101" s="1102"/>
      <c r="CA101" s="1102" t="s">
        <v>194</v>
      </c>
      <c r="CB101" s="1103"/>
      <c r="CC101" s="1103"/>
      <c r="CD101" s="1103" t="s">
        <v>194</v>
      </c>
      <c r="CE101" s="1103"/>
      <c r="CF101" s="1103"/>
      <c r="CG101" s="1103"/>
      <c r="CH101" s="1097" t="str">
        <f t="shared" si="42"/>
        <v/>
      </c>
      <c r="CI101" s="1103"/>
      <c r="CJ101" s="1103"/>
      <c r="CK101" s="1103"/>
      <c r="CL101" s="1103"/>
      <c r="CM101" s="1104"/>
      <c r="CN101" s="1103"/>
      <c r="CO101" s="1105"/>
      <c r="CP101" s="1106"/>
      <c r="CQ101" s="1106"/>
      <c r="CR101" s="1106"/>
      <c r="CS101" s="1106"/>
      <c r="CT101" s="1106"/>
      <c r="CU101" s="1106"/>
      <c r="CV101" s="1106"/>
      <c r="CW101" s="1106" t="s">
        <v>194</v>
      </c>
      <c r="CX101" s="1106" t="str">
        <f t="shared" si="43"/>
        <v>-</v>
      </c>
      <c r="CY101" s="1107"/>
      <c r="CZ101" s="1108" t="s">
        <v>194</v>
      </c>
      <c r="DA101" s="1109" t="s">
        <v>194</v>
      </c>
      <c r="DB101" s="1109" t="s">
        <v>194</v>
      </c>
      <c r="DC101" s="1110" t="s">
        <v>194</v>
      </c>
      <c r="DD101" s="1110" t="s">
        <v>194</v>
      </c>
      <c r="DE101" s="1109" t="s">
        <v>194</v>
      </c>
      <c r="DF101" s="1111" t="s">
        <v>194</v>
      </c>
      <c r="DG101" s="1110" t="s">
        <v>194</v>
      </c>
      <c r="DH101" s="1110" t="s">
        <v>194</v>
      </c>
      <c r="DI101" s="1112"/>
      <c r="DJ101" s="1112"/>
      <c r="DK101" s="1112"/>
      <c r="DL101" s="1112"/>
      <c r="DM101" s="1112"/>
      <c r="DN101" s="1113" t="str">
        <f t="shared" si="44"/>
        <v/>
      </c>
      <c r="DO101" s="1112"/>
      <c r="DP101" s="1112"/>
      <c r="DQ101" s="1110"/>
      <c r="DR101" s="1110"/>
      <c r="DS101" s="1110"/>
      <c r="DT101" s="1110"/>
      <c r="DU101" s="1110"/>
      <c r="DV101" s="1110"/>
      <c r="DW101" s="1110"/>
      <c r="DX101" s="1110"/>
      <c r="DY101" s="1110"/>
      <c r="DZ101" s="1110"/>
      <c r="EA101" s="569" t="s">
        <v>194</v>
      </c>
      <c r="EB101" s="569" t="s">
        <v>194</v>
      </c>
      <c r="EC101" s="570" t="s">
        <v>194</v>
      </c>
      <c r="ED101" s="569"/>
      <c r="EE101" s="569"/>
      <c r="EF101" s="569"/>
      <c r="EG101" s="571"/>
      <c r="EH101" s="571"/>
      <c r="EI101" s="1114"/>
      <c r="EJ101" s="1114"/>
      <c r="EK101" s="1114"/>
      <c r="EL101" s="1114"/>
      <c r="EM101" s="1114"/>
      <c r="EN101" s="1114"/>
      <c r="EO101" s="1114"/>
      <c r="EP101" s="1114"/>
      <c r="EQ101" s="1114"/>
      <c r="ER101" s="1114"/>
      <c r="ES101" s="1114"/>
      <c r="ET101" s="1114"/>
      <c r="EU101" s="1114"/>
      <c r="EV101" s="1114"/>
      <c r="EW101" s="1114"/>
      <c r="EX101" s="60"/>
      <c r="EY101" s="1115" t="s">
        <v>194</v>
      </c>
      <c r="EZ101" s="1115" t="s">
        <v>194</v>
      </c>
    </row>
    <row r="102" spans="1:156" x14ac:dyDescent="0.25">
      <c r="A102" s="18" t="s">
        <v>194</v>
      </c>
      <c r="B102" s="1081"/>
      <c r="C102" s="1081" t="s">
        <v>194</v>
      </c>
      <c r="D102" s="1081" t="s">
        <v>1040</v>
      </c>
      <c r="E102" s="18"/>
      <c r="F102" s="18"/>
      <c r="G102" s="18"/>
      <c r="H102" s="18"/>
      <c r="I102" s="18"/>
      <c r="J102" s="1082">
        <f t="shared" si="34"/>
        <v>0</v>
      </c>
      <c r="K102" s="18"/>
      <c r="L102" s="18"/>
      <c r="M102" s="18"/>
      <c r="N102" s="18"/>
      <c r="O102" s="1082">
        <f t="shared" si="35"/>
        <v>0</v>
      </c>
      <c r="P102" s="18"/>
      <c r="Q102" s="18"/>
      <c r="R102" s="18"/>
      <c r="S102" s="18"/>
      <c r="T102" s="1082">
        <f t="shared" si="36"/>
        <v>0</v>
      </c>
      <c r="U102" s="18"/>
      <c r="V102" s="18"/>
      <c r="W102" s="18"/>
      <c r="X102" s="18"/>
      <c r="Y102" s="1082"/>
      <c r="Z102" s="1083" t="str">
        <f t="shared" si="37"/>
        <v/>
      </c>
      <c r="AA102" s="1084" t="s">
        <v>194</v>
      </c>
      <c r="AB102" s="1084" t="s">
        <v>194</v>
      </c>
      <c r="AC102" s="1084" t="s">
        <v>194</v>
      </c>
      <c r="AD102" s="1085"/>
      <c r="AE102" s="1086"/>
      <c r="AF102" s="1086"/>
      <c r="AG102" s="1086"/>
      <c r="AH102" s="1086"/>
      <c r="AI102" s="1087" t="s">
        <v>194</v>
      </c>
      <c r="AJ102" s="1087"/>
      <c r="AK102" s="1087"/>
      <c r="AL102" s="1088" t="s">
        <v>194</v>
      </c>
      <c r="AM102" s="1089"/>
      <c r="AN102" s="1090"/>
      <c r="AO102" s="1091" t="s">
        <v>194</v>
      </c>
      <c r="AP102" s="1092"/>
      <c r="AQ102" s="1093" t="s">
        <v>194</v>
      </c>
      <c r="AR102" s="18"/>
      <c r="AS102" s="18"/>
      <c r="AT102" s="1094" t="s">
        <v>194</v>
      </c>
      <c r="AU102" s="1095"/>
      <c r="AV102" s="1096"/>
      <c r="AW102" s="1095"/>
      <c r="AX102" s="1096"/>
      <c r="AY102" s="1095"/>
      <c r="AZ102" s="1096"/>
      <c r="BA102" s="1095"/>
      <c r="BB102" s="1095"/>
      <c r="BC102" s="1087"/>
      <c r="BD102" s="1097" t="str">
        <f t="shared" si="38"/>
        <v/>
      </c>
      <c r="BE102" s="1098"/>
      <c r="BF102" s="1099" t="str">
        <f t="shared" si="39"/>
        <v/>
      </c>
      <c r="BG102" s="1100"/>
      <c r="BH102" s="1100"/>
      <c r="BI102" s="1100"/>
      <c r="BJ102" s="1100"/>
      <c r="BK102" s="1100"/>
      <c r="BL102" s="1100"/>
      <c r="BM102" s="1101"/>
      <c r="BN102" s="1101"/>
      <c r="BO102" s="1101"/>
      <c r="BP102" s="1100"/>
      <c r="BQ102" s="1097" t="str">
        <f t="shared" si="40"/>
        <v/>
      </c>
      <c r="BR102" s="1100"/>
      <c r="BS102" s="1097" t="str">
        <f t="shared" si="41"/>
        <v/>
      </c>
      <c r="BT102" s="1100"/>
      <c r="BU102" s="1100"/>
      <c r="BV102" s="1100"/>
      <c r="BW102" s="1100"/>
      <c r="BX102" s="1100"/>
      <c r="BY102" s="1100"/>
      <c r="BZ102" s="1102"/>
      <c r="CA102" s="1102" t="s">
        <v>194</v>
      </c>
      <c r="CB102" s="1103"/>
      <c r="CC102" s="1103"/>
      <c r="CD102" s="1103" t="s">
        <v>194</v>
      </c>
      <c r="CE102" s="1103"/>
      <c r="CF102" s="1103"/>
      <c r="CG102" s="1103"/>
      <c r="CH102" s="1097" t="str">
        <f t="shared" si="42"/>
        <v/>
      </c>
      <c r="CI102" s="1103"/>
      <c r="CJ102" s="1103"/>
      <c r="CK102" s="1103"/>
      <c r="CL102" s="1103"/>
      <c r="CM102" s="1104"/>
      <c r="CN102" s="1103"/>
      <c r="CO102" s="1105"/>
      <c r="CP102" s="1106"/>
      <c r="CQ102" s="1106"/>
      <c r="CR102" s="1106"/>
      <c r="CS102" s="1106"/>
      <c r="CT102" s="1106"/>
      <c r="CU102" s="1106"/>
      <c r="CV102" s="1106"/>
      <c r="CW102" s="1106" t="s">
        <v>194</v>
      </c>
      <c r="CX102" s="1106" t="str">
        <f t="shared" si="43"/>
        <v>-</v>
      </c>
      <c r="CY102" s="1107"/>
      <c r="CZ102" s="1108" t="s">
        <v>194</v>
      </c>
      <c r="DA102" s="1109" t="s">
        <v>194</v>
      </c>
      <c r="DB102" s="1109" t="s">
        <v>194</v>
      </c>
      <c r="DC102" s="1110" t="s">
        <v>194</v>
      </c>
      <c r="DD102" s="1110" t="s">
        <v>194</v>
      </c>
      <c r="DE102" s="1109" t="s">
        <v>194</v>
      </c>
      <c r="DF102" s="1111" t="s">
        <v>194</v>
      </c>
      <c r="DG102" s="1110" t="s">
        <v>194</v>
      </c>
      <c r="DH102" s="1110" t="s">
        <v>194</v>
      </c>
      <c r="DI102" s="1112"/>
      <c r="DJ102" s="1112"/>
      <c r="DK102" s="1112"/>
      <c r="DL102" s="1112"/>
      <c r="DM102" s="1112"/>
      <c r="DN102" s="1113" t="str">
        <f t="shared" si="44"/>
        <v/>
      </c>
      <c r="DO102" s="1112"/>
      <c r="DP102" s="1112"/>
      <c r="DQ102" s="1110"/>
      <c r="DR102" s="1110"/>
      <c r="DS102" s="1110"/>
      <c r="DT102" s="1110"/>
      <c r="DU102" s="1110"/>
      <c r="DV102" s="1110"/>
      <c r="DW102" s="1110"/>
      <c r="DX102" s="1110"/>
      <c r="DY102" s="1110"/>
      <c r="DZ102" s="1110"/>
      <c r="EA102" s="569" t="s">
        <v>194</v>
      </c>
      <c r="EB102" s="569" t="s">
        <v>194</v>
      </c>
      <c r="EC102" s="570" t="s">
        <v>194</v>
      </c>
      <c r="ED102" s="569"/>
      <c r="EE102" s="569"/>
      <c r="EF102" s="569"/>
      <c r="EG102" s="571"/>
      <c r="EH102" s="571"/>
      <c r="EI102" s="1114"/>
      <c r="EJ102" s="1114"/>
      <c r="EK102" s="1114"/>
      <c r="EL102" s="1114"/>
      <c r="EM102" s="1114"/>
      <c r="EN102" s="1114"/>
      <c r="EO102" s="1114"/>
      <c r="EP102" s="1114"/>
      <c r="EQ102" s="1114"/>
      <c r="ER102" s="1114"/>
      <c r="ES102" s="1114"/>
      <c r="ET102" s="1114"/>
      <c r="EU102" s="1114"/>
      <c r="EV102" s="1114"/>
      <c r="EW102" s="1114"/>
      <c r="EX102" s="60"/>
      <c r="EY102" s="1115" t="s">
        <v>194</v>
      </c>
      <c r="EZ102" s="1115" t="s">
        <v>194</v>
      </c>
    </row>
    <row r="103" spans="1:156" x14ac:dyDescent="0.25">
      <c r="A103" s="18" t="s">
        <v>194</v>
      </c>
      <c r="B103" s="1081"/>
      <c r="C103" s="1081" t="s">
        <v>194</v>
      </c>
      <c r="D103" s="1081" t="s">
        <v>1040</v>
      </c>
      <c r="E103" s="18"/>
      <c r="F103" s="18"/>
      <c r="G103" s="18"/>
      <c r="H103" s="18"/>
      <c r="I103" s="18"/>
      <c r="J103" s="1082">
        <f t="shared" si="34"/>
        <v>0</v>
      </c>
      <c r="K103" s="18"/>
      <c r="L103" s="18"/>
      <c r="M103" s="18"/>
      <c r="N103" s="18"/>
      <c r="O103" s="1082">
        <f t="shared" si="35"/>
        <v>0</v>
      </c>
      <c r="P103" s="18"/>
      <c r="Q103" s="18"/>
      <c r="R103" s="18"/>
      <c r="S103" s="18"/>
      <c r="T103" s="1082">
        <f t="shared" si="36"/>
        <v>0</v>
      </c>
      <c r="U103" s="18"/>
      <c r="V103" s="18"/>
      <c r="W103" s="18"/>
      <c r="X103" s="18"/>
      <c r="Y103" s="1082"/>
      <c r="Z103" s="1083" t="str">
        <f t="shared" si="37"/>
        <v/>
      </c>
      <c r="AA103" s="1084" t="s">
        <v>194</v>
      </c>
      <c r="AB103" s="1084" t="s">
        <v>194</v>
      </c>
      <c r="AC103" s="1084" t="s">
        <v>194</v>
      </c>
      <c r="AD103" s="1085"/>
      <c r="AE103" s="1086"/>
      <c r="AF103" s="1086"/>
      <c r="AG103" s="1086"/>
      <c r="AH103" s="1086"/>
      <c r="AI103" s="1087" t="s">
        <v>194</v>
      </c>
      <c r="AJ103" s="1087"/>
      <c r="AK103" s="1087"/>
      <c r="AL103" s="1088" t="s">
        <v>194</v>
      </c>
      <c r="AM103" s="1089"/>
      <c r="AN103" s="1090"/>
      <c r="AO103" s="1091" t="s">
        <v>194</v>
      </c>
      <c r="AP103" s="1092"/>
      <c r="AQ103" s="1093" t="s">
        <v>194</v>
      </c>
      <c r="AR103" s="18"/>
      <c r="AS103" s="18"/>
      <c r="AT103" s="1094" t="s">
        <v>194</v>
      </c>
      <c r="AU103" s="1095"/>
      <c r="AV103" s="1096"/>
      <c r="AW103" s="1095"/>
      <c r="AX103" s="1096"/>
      <c r="AY103" s="1095"/>
      <c r="AZ103" s="1096"/>
      <c r="BA103" s="1095"/>
      <c r="BB103" s="1095"/>
      <c r="BC103" s="1087"/>
      <c r="BD103" s="1097" t="str">
        <f t="shared" si="38"/>
        <v/>
      </c>
      <c r="BE103" s="1098"/>
      <c r="BF103" s="1099" t="str">
        <f t="shared" si="39"/>
        <v/>
      </c>
      <c r="BG103" s="1100"/>
      <c r="BH103" s="1100"/>
      <c r="BI103" s="1100"/>
      <c r="BJ103" s="1100"/>
      <c r="BK103" s="1100"/>
      <c r="BL103" s="1100"/>
      <c r="BM103" s="1101"/>
      <c r="BN103" s="1101"/>
      <c r="BO103" s="1101"/>
      <c r="BP103" s="1100"/>
      <c r="BQ103" s="1097" t="str">
        <f t="shared" si="40"/>
        <v/>
      </c>
      <c r="BR103" s="1100"/>
      <c r="BS103" s="1097" t="str">
        <f t="shared" si="41"/>
        <v/>
      </c>
      <c r="BT103" s="1100"/>
      <c r="BU103" s="1100"/>
      <c r="BV103" s="1100"/>
      <c r="BW103" s="1100"/>
      <c r="BX103" s="1100"/>
      <c r="BY103" s="1100"/>
      <c r="BZ103" s="1102"/>
      <c r="CA103" s="1102" t="s">
        <v>194</v>
      </c>
      <c r="CB103" s="1103"/>
      <c r="CC103" s="1103"/>
      <c r="CD103" s="1103" t="s">
        <v>194</v>
      </c>
      <c r="CE103" s="1103"/>
      <c r="CF103" s="1103"/>
      <c r="CG103" s="1103"/>
      <c r="CH103" s="1097" t="str">
        <f t="shared" si="42"/>
        <v/>
      </c>
      <c r="CI103" s="1103"/>
      <c r="CJ103" s="1103"/>
      <c r="CK103" s="1103"/>
      <c r="CL103" s="1103"/>
      <c r="CM103" s="1104"/>
      <c r="CN103" s="1103"/>
      <c r="CO103" s="1105"/>
      <c r="CP103" s="1106"/>
      <c r="CQ103" s="1106"/>
      <c r="CR103" s="1106"/>
      <c r="CS103" s="1106"/>
      <c r="CT103" s="1106"/>
      <c r="CU103" s="1106"/>
      <c r="CV103" s="1106"/>
      <c r="CW103" s="1106" t="s">
        <v>194</v>
      </c>
      <c r="CX103" s="1106" t="str">
        <f t="shared" si="43"/>
        <v>-</v>
      </c>
      <c r="CY103" s="1107"/>
      <c r="CZ103" s="1108" t="s">
        <v>194</v>
      </c>
      <c r="DA103" s="1109" t="s">
        <v>194</v>
      </c>
      <c r="DB103" s="1109" t="s">
        <v>194</v>
      </c>
      <c r="DC103" s="1110" t="s">
        <v>194</v>
      </c>
      <c r="DD103" s="1110" t="s">
        <v>194</v>
      </c>
      <c r="DE103" s="1109" t="s">
        <v>194</v>
      </c>
      <c r="DF103" s="1111" t="s">
        <v>194</v>
      </c>
      <c r="DG103" s="1110" t="s">
        <v>194</v>
      </c>
      <c r="DH103" s="1110" t="s">
        <v>194</v>
      </c>
      <c r="DI103" s="1112"/>
      <c r="DJ103" s="1112"/>
      <c r="DK103" s="1112"/>
      <c r="DL103" s="1112"/>
      <c r="DM103" s="1112"/>
      <c r="DN103" s="1113" t="str">
        <f t="shared" si="44"/>
        <v/>
      </c>
      <c r="DO103" s="1112"/>
      <c r="DP103" s="1112"/>
      <c r="DQ103" s="1110"/>
      <c r="DR103" s="1110"/>
      <c r="DS103" s="1110"/>
      <c r="DT103" s="1110"/>
      <c r="DU103" s="1110"/>
      <c r="DV103" s="1110"/>
      <c r="DW103" s="1110"/>
      <c r="DX103" s="1110"/>
      <c r="DY103" s="1110"/>
      <c r="DZ103" s="1110"/>
      <c r="EA103" s="569" t="s">
        <v>194</v>
      </c>
      <c r="EB103" s="569" t="s">
        <v>194</v>
      </c>
      <c r="EC103" s="570" t="s">
        <v>194</v>
      </c>
      <c r="ED103" s="569"/>
      <c r="EE103" s="569"/>
      <c r="EF103" s="569"/>
      <c r="EG103" s="571"/>
      <c r="EH103" s="571"/>
      <c r="EI103" s="1114"/>
      <c r="EJ103" s="1114"/>
      <c r="EK103" s="1114"/>
      <c r="EL103" s="1114"/>
      <c r="EM103" s="1114"/>
      <c r="EN103" s="1114"/>
      <c r="EO103" s="1114"/>
      <c r="EP103" s="1114"/>
      <c r="EQ103" s="1114"/>
      <c r="ER103" s="1114"/>
      <c r="ES103" s="1114"/>
      <c r="ET103" s="1114"/>
      <c r="EU103" s="1114"/>
      <c r="EV103" s="1114"/>
      <c r="EW103" s="1114"/>
      <c r="EX103" s="60"/>
      <c r="EY103" s="1115" t="s">
        <v>194</v>
      </c>
      <c r="EZ103" s="1115" t="s">
        <v>194</v>
      </c>
    </row>
    <row r="104" spans="1:156" x14ac:dyDescent="0.25">
      <c r="A104" s="18" t="s">
        <v>194</v>
      </c>
      <c r="B104" s="1081"/>
      <c r="C104" s="1081" t="s">
        <v>194</v>
      </c>
      <c r="D104" s="1081" t="s">
        <v>1040</v>
      </c>
      <c r="E104" s="18"/>
      <c r="F104" s="18"/>
      <c r="G104" s="18"/>
      <c r="H104" s="18"/>
      <c r="I104" s="18"/>
      <c r="J104" s="1082">
        <f t="shared" si="34"/>
        <v>0</v>
      </c>
      <c r="K104" s="18"/>
      <c r="L104" s="18"/>
      <c r="M104" s="18"/>
      <c r="N104" s="18"/>
      <c r="O104" s="1082">
        <f t="shared" si="35"/>
        <v>0</v>
      </c>
      <c r="P104" s="18"/>
      <c r="Q104" s="18"/>
      <c r="R104" s="18"/>
      <c r="S104" s="18"/>
      <c r="T104" s="1082">
        <f t="shared" si="36"/>
        <v>0</v>
      </c>
      <c r="U104" s="18"/>
      <c r="V104" s="18"/>
      <c r="W104" s="18"/>
      <c r="X104" s="18"/>
      <c r="Y104" s="1082"/>
      <c r="Z104" s="1083" t="str">
        <f t="shared" si="37"/>
        <v/>
      </c>
      <c r="AA104" s="1084" t="s">
        <v>194</v>
      </c>
      <c r="AB104" s="1084" t="s">
        <v>194</v>
      </c>
      <c r="AC104" s="1084" t="s">
        <v>194</v>
      </c>
      <c r="AD104" s="1085"/>
      <c r="AE104" s="1086"/>
      <c r="AF104" s="1086"/>
      <c r="AG104" s="1086"/>
      <c r="AH104" s="1086"/>
      <c r="AI104" s="1087" t="s">
        <v>194</v>
      </c>
      <c r="AJ104" s="1087"/>
      <c r="AK104" s="1087"/>
      <c r="AL104" s="1088" t="s">
        <v>194</v>
      </c>
      <c r="AM104" s="1089"/>
      <c r="AN104" s="1090"/>
      <c r="AO104" s="1091" t="s">
        <v>194</v>
      </c>
      <c r="AP104" s="1092"/>
      <c r="AQ104" s="1093" t="s">
        <v>194</v>
      </c>
      <c r="AR104" s="18"/>
      <c r="AS104" s="18"/>
      <c r="AT104" s="1094" t="s">
        <v>194</v>
      </c>
      <c r="AU104" s="1095"/>
      <c r="AV104" s="1096"/>
      <c r="AW104" s="1095"/>
      <c r="AX104" s="1096"/>
      <c r="AY104" s="1095"/>
      <c r="AZ104" s="1096"/>
      <c r="BA104" s="1095"/>
      <c r="BB104" s="1095"/>
      <c r="BC104" s="1087"/>
      <c r="BD104" s="1097" t="str">
        <f t="shared" si="38"/>
        <v/>
      </c>
      <c r="BE104" s="1098"/>
      <c r="BF104" s="1099" t="str">
        <f t="shared" si="39"/>
        <v/>
      </c>
      <c r="BG104" s="1100"/>
      <c r="BH104" s="1100"/>
      <c r="BI104" s="1100"/>
      <c r="BJ104" s="1100"/>
      <c r="BK104" s="1100"/>
      <c r="BL104" s="1100"/>
      <c r="BM104" s="1101"/>
      <c r="BN104" s="1101"/>
      <c r="BO104" s="1101"/>
      <c r="BP104" s="1100"/>
      <c r="BQ104" s="1097" t="str">
        <f t="shared" si="40"/>
        <v/>
      </c>
      <c r="BR104" s="1100"/>
      <c r="BS104" s="1097" t="str">
        <f t="shared" si="41"/>
        <v/>
      </c>
      <c r="BT104" s="1100"/>
      <c r="BU104" s="1100"/>
      <c r="BV104" s="1100"/>
      <c r="BW104" s="1100"/>
      <c r="BX104" s="1100"/>
      <c r="BY104" s="1100"/>
      <c r="BZ104" s="1102"/>
      <c r="CA104" s="1102" t="s">
        <v>194</v>
      </c>
      <c r="CB104" s="1103"/>
      <c r="CC104" s="1103"/>
      <c r="CD104" s="1103" t="s">
        <v>194</v>
      </c>
      <c r="CE104" s="1103"/>
      <c r="CF104" s="1103"/>
      <c r="CG104" s="1103"/>
      <c r="CH104" s="1097" t="str">
        <f t="shared" si="42"/>
        <v/>
      </c>
      <c r="CI104" s="1103"/>
      <c r="CJ104" s="1103"/>
      <c r="CK104" s="1103"/>
      <c r="CL104" s="1103"/>
      <c r="CM104" s="1104"/>
      <c r="CN104" s="1103"/>
      <c r="CO104" s="1105"/>
      <c r="CP104" s="1106"/>
      <c r="CQ104" s="1106"/>
      <c r="CR104" s="1106"/>
      <c r="CS104" s="1106"/>
      <c r="CT104" s="1106"/>
      <c r="CU104" s="1106"/>
      <c r="CV104" s="1106"/>
      <c r="CW104" s="1106" t="s">
        <v>194</v>
      </c>
      <c r="CX104" s="1106" t="str">
        <f t="shared" si="43"/>
        <v>-</v>
      </c>
      <c r="CY104" s="1107"/>
      <c r="CZ104" s="1108" t="s">
        <v>194</v>
      </c>
      <c r="DA104" s="1109" t="s">
        <v>194</v>
      </c>
      <c r="DB104" s="1109" t="s">
        <v>194</v>
      </c>
      <c r="DC104" s="1110" t="s">
        <v>194</v>
      </c>
      <c r="DD104" s="1110" t="s">
        <v>194</v>
      </c>
      <c r="DE104" s="1109" t="s">
        <v>194</v>
      </c>
      <c r="DF104" s="1111" t="s">
        <v>194</v>
      </c>
      <c r="DG104" s="1110" t="s">
        <v>194</v>
      </c>
      <c r="DH104" s="1110" t="s">
        <v>194</v>
      </c>
      <c r="DI104" s="1112"/>
      <c r="DJ104" s="1112"/>
      <c r="DK104" s="1112"/>
      <c r="DL104" s="1112"/>
      <c r="DM104" s="1112"/>
      <c r="DN104" s="1113" t="str">
        <f t="shared" si="44"/>
        <v/>
      </c>
      <c r="DO104" s="1112"/>
      <c r="DP104" s="1112"/>
      <c r="DQ104" s="1110"/>
      <c r="DR104" s="1110"/>
      <c r="DS104" s="1110"/>
      <c r="DT104" s="1110"/>
      <c r="DU104" s="1110"/>
      <c r="DV104" s="1110"/>
      <c r="DW104" s="1110"/>
      <c r="DX104" s="1110"/>
      <c r="DY104" s="1110"/>
      <c r="DZ104" s="1110"/>
      <c r="EA104" s="569" t="s">
        <v>194</v>
      </c>
      <c r="EB104" s="569" t="s">
        <v>194</v>
      </c>
      <c r="EC104" s="570" t="s">
        <v>194</v>
      </c>
      <c r="ED104" s="569"/>
      <c r="EE104" s="569"/>
      <c r="EF104" s="569"/>
      <c r="EG104" s="571"/>
      <c r="EH104" s="571"/>
      <c r="EI104" s="1114"/>
      <c r="EJ104" s="1114"/>
      <c r="EK104" s="1114"/>
      <c r="EL104" s="1114"/>
      <c r="EM104" s="1114"/>
      <c r="EN104" s="1114"/>
      <c r="EO104" s="1114"/>
      <c r="EP104" s="1114"/>
      <c r="EQ104" s="1114"/>
      <c r="ER104" s="1114"/>
      <c r="ES104" s="1114"/>
      <c r="ET104" s="1114"/>
      <c r="EU104" s="1114"/>
      <c r="EV104" s="1114"/>
      <c r="EW104" s="1114"/>
      <c r="EX104" s="60"/>
      <c r="EY104" s="1115" t="s">
        <v>194</v>
      </c>
      <c r="EZ104" s="1115" t="s">
        <v>194</v>
      </c>
    </row>
    <row r="105" spans="1:156" x14ac:dyDescent="0.25">
      <c r="A105" s="18" t="s">
        <v>194</v>
      </c>
      <c r="B105" s="1081"/>
      <c r="C105" s="1081" t="s">
        <v>194</v>
      </c>
      <c r="D105" s="1081" t="s">
        <v>1040</v>
      </c>
      <c r="E105" s="18"/>
      <c r="F105" s="18"/>
      <c r="G105" s="18"/>
      <c r="H105" s="18"/>
      <c r="I105" s="18"/>
      <c r="J105" s="1082">
        <f t="shared" si="34"/>
        <v>0</v>
      </c>
      <c r="K105" s="18"/>
      <c r="L105" s="18"/>
      <c r="M105" s="18"/>
      <c r="N105" s="18"/>
      <c r="O105" s="1082">
        <f t="shared" si="35"/>
        <v>0</v>
      </c>
      <c r="P105" s="18"/>
      <c r="Q105" s="18"/>
      <c r="R105" s="18"/>
      <c r="S105" s="18"/>
      <c r="T105" s="1082">
        <f t="shared" si="36"/>
        <v>0</v>
      </c>
      <c r="U105" s="18"/>
      <c r="V105" s="18"/>
      <c r="W105" s="18"/>
      <c r="X105" s="18"/>
      <c r="Y105" s="1082"/>
      <c r="Z105" s="1083" t="str">
        <f t="shared" si="37"/>
        <v/>
      </c>
      <c r="AA105" s="1084" t="s">
        <v>194</v>
      </c>
      <c r="AB105" s="1084" t="s">
        <v>194</v>
      </c>
      <c r="AC105" s="1084" t="s">
        <v>194</v>
      </c>
      <c r="AD105" s="1085"/>
      <c r="AE105" s="1086"/>
      <c r="AF105" s="1086"/>
      <c r="AG105" s="1086"/>
      <c r="AH105" s="1086"/>
      <c r="AI105" s="1087" t="s">
        <v>194</v>
      </c>
      <c r="AJ105" s="1087"/>
      <c r="AK105" s="1087"/>
      <c r="AL105" s="1088" t="s">
        <v>194</v>
      </c>
      <c r="AM105" s="1089"/>
      <c r="AN105" s="1090"/>
      <c r="AO105" s="1091" t="s">
        <v>194</v>
      </c>
      <c r="AP105" s="1092"/>
      <c r="AQ105" s="1093" t="s">
        <v>194</v>
      </c>
      <c r="AR105" s="18"/>
      <c r="AS105" s="18"/>
      <c r="AT105" s="1094" t="s">
        <v>194</v>
      </c>
      <c r="AU105" s="1095"/>
      <c r="AV105" s="1096"/>
      <c r="AW105" s="1095"/>
      <c r="AX105" s="1096"/>
      <c r="AY105" s="1095"/>
      <c r="AZ105" s="1096"/>
      <c r="BA105" s="1095"/>
      <c r="BB105" s="1095"/>
      <c r="BC105" s="1087"/>
      <c r="BD105" s="1097" t="str">
        <f t="shared" si="38"/>
        <v/>
      </c>
      <c r="BE105" s="1098"/>
      <c r="BF105" s="1099" t="str">
        <f t="shared" si="39"/>
        <v/>
      </c>
      <c r="BG105" s="1100"/>
      <c r="BH105" s="1100"/>
      <c r="BI105" s="1100"/>
      <c r="BJ105" s="1100"/>
      <c r="BK105" s="1100"/>
      <c r="BL105" s="1100"/>
      <c r="BM105" s="1101"/>
      <c r="BN105" s="1101"/>
      <c r="BO105" s="1101"/>
      <c r="BP105" s="1100"/>
      <c r="BQ105" s="1097" t="str">
        <f t="shared" si="40"/>
        <v/>
      </c>
      <c r="BR105" s="1100"/>
      <c r="BS105" s="1097" t="str">
        <f t="shared" si="41"/>
        <v/>
      </c>
      <c r="BT105" s="1100"/>
      <c r="BU105" s="1100"/>
      <c r="BV105" s="1100"/>
      <c r="BW105" s="1100"/>
      <c r="BX105" s="1100"/>
      <c r="BY105" s="1100"/>
      <c r="BZ105" s="1102"/>
      <c r="CA105" s="1102" t="s">
        <v>194</v>
      </c>
      <c r="CB105" s="1103"/>
      <c r="CC105" s="1103"/>
      <c r="CD105" s="1103" t="s">
        <v>194</v>
      </c>
      <c r="CE105" s="1103"/>
      <c r="CF105" s="1103"/>
      <c r="CG105" s="1103"/>
      <c r="CH105" s="1097" t="str">
        <f t="shared" si="42"/>
        <v/>
      </c>
      <c r="CI105" s="1103"/>
      <c r="CJ105" s="1103"/>
      <c r="CK105" s="1103"/>
      <c r="CL105" s="1103"/>
      <c r="CM105" s="1104"/>
      <c r="CN105" s="1103"/>
      <c r="CO105" s="1105"/>
      <c r="CP105" s="1106"/>
      <c r="CQ105" s="1106"/>
      <c r="CR105" s="1106"/>
      <c r="CS105" s="1106"/>
      <c r="CT105" s="1106"/>
      <c r="CU105" s="1106"/>
      <c r="CV105" s="1106"/>
      <c r="CW105" s="1106" t="s">
        <v>194</v>
      </c>
      <c r="CX105" s="1106" t="str">
        <f t="shared" si="43"/>
        <v>-</v>
      </c>
      <c r="CY105" s="1107"/>
      <c r="CZ105" s="1108" t="s">
        <v>194</v>
      </c>
      <c r="DA105" s="1109" t="s">
        <v>194</v>
      </c>
      <c r="DB105" s="1109" t="s">
        <v>194</v>
      </c>
      <c r="DC105" s="1110" t="s">
        <v>194</v>
      </c>
      <c r="DD105" s="1110" t="s">
        <v>194</v>
      </c>
      <c r="DE105" s="1109" t="s">
        <v>194</v>
      </c>
      <c r="DF105" s="1111" t="s">
        <v>194</v>
      </c>
      <c r="DG105" s="1110" t="s">
        <v>194</v>
      </c>
      <c r="DH105" s="1110" t="s">
        <v>194</v>
      </c>
      <c r="DI105" s="1112"/>
      <c r="DJ105" s="1112"/>
      <c r="DK105" s="1112"/>
      <c r="DL105" s="1112"/>
      <c r="DM105" s="1112"/>
      <c r="DN105" s="1113" t="str">
        <f t="shared" si="44"/>
        <v/>
      </c>
      <c r="DO105" s="1112"/>
      <c r="DP105" s="1112"/>
      <c r="DQ105" s="1110"/>
      <c r="DR105" s="1110"/>
      <c r="DS105" s="1110"/>
      <c r="DT105" s="1110"/>
      <c r="DU105" s="1110"/>
      <c r="DV105" s="1110"/>
      <c r="DW105" s="1110"/>
      <c r="DX105" s="1110"/>
      <c r="DY105" s="1110"/>
      <c r="DZ105" s="1110"/>
      <c r="EA105" s="569" t="s">
        <v>194</v>
      </c>
      <c r="EB105" s="569" t="s">
        <v>194</v>
      </c>
      <c r="EC105" s="570" t="s">
        <v>194</v>
      </c>
      <c r="ED105" s="569"/>
      <c r="EE105" s="569"/>
      <c r="EF105" s="569"/>
      <c r="EG105" s="571"/>
      <c r="EH105" s="571"/>
      <c r="EI105" s="1114"/>
      <c r="EJ105" s="1114"/>
      <c r="EK105" s="1114"/>
      <c r="EL105" s="1114"/>
      <c r="EM105" s="1114"/>
      <c r="EN105" s="1114"/>
      <c r="EO105" s="1114"/>
      <c r="EP105" s="1114"/>
      <c r="EQ105" s="1114"/>
      <c r="ER105" s="1114"/>
      <c r="ES105" s="1114"/>
      <c r="ET105" s="1114"/>
      <c r="EU105" s="1114"/>
      <c r="EV105" s="1114"/>
      <c r="EW105" s="1114"/>
      <c r="EX105" s="60"/>
      <c r="EY105" s="1115" t="s">
        <v>194</v>
      </c>
      <c r="EZ105" s="1115" t="s">
        <v>194</v>
      </c>
    </row>
    <row r="106" spans="1:156" x14ac:dyDescent="0.25">
      <c r="A106" s="18" t="s">
        <v>194</v>
      </c>
      <c r="B106" s="1081"/>
      <c r="C106" s="1081" t="s">
        <v>194</v>
      </c>
      <c r="D106" s="1081" t="s">
        <v>1040</v>
      </c>
      <c r="E106" s="18"/>
      <c r="F106" s="18"/>
      <c r="G106" s="18"/>
      <c r="H106" s="18"/>
      <c r="I106" s="18"/>
      <c r="J106" s="1082">
        <f t="shared" si="34"/>
        <v>0</v>
      </c>
      <c r="K106" s="18"/>
      <c r="L106" s="18"/>
      <c r="M106" s="18"/>
      <c r="N106" s="18"/>
      <c r="O106" s="1082">
        <f t="shared" si="35"/>
        <v>0</v>
      </c>
      <c r="P106" s="18"/>
      <c r="Q106" s="18"/>
      <c r="R106" s="18"/>
      <c r="S106" s="18"/>
      <c r="T106" s="1082">
        <f t="shared" si="36"/>
        <v>0</v>
      </c>
      <c r="U106" s="18"/>
      <c r="V106" s="18"/>
      <c r="W106" s="18"/>
      <c r="X106" s="18"/>
      <c r="Y106" s="1082"/>
      <c r="Z106" s="1083" t="str">
        <f t="shared" si="37"/>
        <v/>
      </c>
      <c r="AA106" s="1084" t="s">
        <v>194</v>
      </c>
      <c r="AB106" s="1084" t="s">
        <v>194</v>
      </c>
      <c r="AC106" s="1084" t="s">
        <v>194</v>
      </c>
      <c r="AD106" s="1085"/>
      <c r="AE106" s="1086"/>
      <c r="AF106" s="1086"/>
      <c r="AG106" s="1086"/>
      <c r="AH106" s="1086"/>
      <c r="AI106" s="1087" t="s">
        <v>194</v>
      </c>
      <c r="AJ106" s="1087"/>
      <c r="AK106" s="1087"/>
      <c r="AL106" s="1088" t="s">
        <v>194</v>
      </c>
      <c r="AM106" s="1089"/>
      <c r="AN106" s="1090"/>
      <c r="AO106" s="1091" t="s">
        <v>194</v>
      </c>
      <c r="AP106" s="1092"/>
      <c r="AQ106" s="1093" t="s">
        <v>194</v>
      </c>
      <c r="AR106" s="18"/>
      <c r="AS106" s="18"/>
      <c r="AT106" s="1094" t="s">
        <v>194</v>
      </c>
      <c r="AU106" s="1095"/>
      <c r="AV106" s="1096"/>
      <c r="AW106" s="1095"/>
      <c r="AX106" s="1096"/>
      <c r="AY106" s="1095"/>
      <c r="AZ106" s="1096"/>
      <c r="BA106" s="1095"/>
      <c r="BB106" s="1095"/>
      <c r="BC106" s="1087"/>
      <c r="BD106" s="1097" t="str">
        <f t="shared" si="38"/>
        <v/>
      </c>
      <c r="BE106" s="1098"/>
      <c r="BF106" s="1099" t="str">
        <f t="shared" si="39"/>
        <v/>
      </c>
      <c r="BG106" s="1100"/>
      <c r="BH106" s="1100"/>
      <c r="BI106" s="1100"/>
      <c r="BJ106" s="1100"/>
      <c r="BK106" s="1100"/>
      <c r="BL106" s="1100"/>
      <c r="BM106" s="1101"/>
      <c r="BN106" s="1101"/>
      <c r="BO106" s="1101"/>
      <c r="BP106" s="1100"/>
      <c r="BQ106" s="1097" t="str">
        <f t="shared" si="40"/>
        <v/>
      </c>
      <c r="BR106" s="1100"/>
      <c r="BS106" s="1097" t="str">
        <f t="shared" si="41"/>
        <v/>
      </c>
      <c r="BT106" s="1100"/>
      <c r="BU106" s="1100"/>
      <c r="BV106" s="1100"/>
      <c r="BW106" s="1100"/>
      <c r="BX106" s="1100"/>
      <c r="BY106" s="1100"/>
      <c r="BZ106" s="1102"/>
      <c r="CA106" s="1102" t="s">
        <v>194</v>
      </c>
      <c r="CB106" s="1103"/>
      <c r="CC106" s="1103"/>
      <c r="CD106" s="1103" t="s">
        <v>194</v>
      </c>
      <c r="CE106" s="1103"/>
      <c r="CF106" s="1103"/>
      <c r="CG106" s="1103"/>
      <c r="CH106" s="1097" t="str">
        <f t="shared" si="42"/>
        <v/>
      </c>
      <c r="CI106" s="1103"/>
      <c r="CJ106" s="1103"/>
      <c r="CK106" s="1103"/>
      <c r="CL106" s="1103"/>
      <c r="CM106" s="1104"/>
      <c r="CN106" s="1103"/>
      <c r="CO106" s="1105"/>
      <c r="CP106" s="1106"/>
      <c r="CQ106" s="1106"/>
      <c r="CR106" s="1106"/>
      <c r="CS106" s="1106"/>
      <c r="CT106" s="1106"/>
      <c r="CU106" s="1106"/>
      <c r="CV106" s="1106"/>
      <c r="CW106" s="1106" t="s">
        <v>194</v>
      </c>
      <c r="CX106" s="1106" t="str">
        <f t="shared" si="43"/>
        <v>-</v>
      </c>
      <c r="CY106" s="1107"/>
      <c r="CZ106" s="1108" t="s">
        <v>194</v>
      </c>
      <c r="DA106" s="1109" t="s">
        <v>194</v>
      </c>
      <c r="DB106" s="1109" t="s">
        <v>194</v>
      </c>
      <c r="DC106" s="1110" t="s">
        <v>194</v>
      </c>
      <c r="DD106" s="1110" t="s">
        <v>194</v>
      </c>
      <c r="DE106" s="1109" t="s">
        <v>194</v>
      </c>
      <c r="DF106" s="1111" t="s">
        <v>194</v>
      </c>
      <c r="DG106" s="1110" t="s">
        <v>194</v>
      </c>
      <c r="DH106" s="1110" t="s">
        <v>194</v>
      </c>
      <c r="DI106" s="1112"/>
      <c r="DJ106" s="1112"/>
      <c r="DK106" s="1112"/>
      <c r="DL106" s="1112"/>
      <c r="DM106" s="1112"/>
      <c r="DN106" s="1113" t="str">
        <f t="shared" si="44"/>
        <v/>
      </c>
      <c r="DO106" s="1112"/>
      <c r="DP106" s="1112"/>
      <c r="DQ106" s="1110"/>
      <c r="DR106" s="1110"/>
      <c r="DS106" s="1110"/>
      <c r="DT106" s="1110"/>
      <c r="DU106" s="1110"/>
      <c r="DV106" s="1110"/>
      <c r="DW106" s="1110"/>
      <c r="DX106" s="1110"/>
      <c r="DY106" s="1110"/>
      <c r="DZ106" s="1110"/>
      <c r="EA106" s="569" t="s">
        <v>194</v>
      </c>
      <c r="EB106" s="569" t="s">
        <v>194</v>
      </c>
      <c r="EC106" s="570" t="s">
        <v>194</v>
      </c>
      <c r="ED106" s="569"/>
      <c r="EE106" s="569"/>
      <c r="EF106" s="569"/>
      <c r="EG106" s="571"/>
      <c r="EH106" s="571"/>
      <c r="EI106" s="1114"/>
      <c r="EJ106" s="1114"/>
      <c r="EK106" s="1114"/>
      <c r="EL106" s="1114"/>
      <c r="EM106" s="1114"/>
      <c r="EN106" s="1114"/>
      <c r="EO106" s="1114"/>
      <c r="EP106" s="1114"/>
      <c r="EQ106" s="1114"/>
      <c r="ER106" s="1114"/>
      <c r="ES106" s="1114"/>
      <c r="ET106" s="1114"/>
      <c r="EU106" s="1114"/>
      <c r="EV106" s="1114"/>
      <c r="EW106" s="1114"/>
      <c r="EX106" s="60"/>
      <c r="EY106" s="1115" t="s">
        <v>194</v>
      </c>
      <c r="EZ106" s="1115" t="s">
        <v>194</v>
      </c>
    </row>
    <row r="107" spans="1:156" x14ac:dyDescent="0.25">
      <c r="A107" s="18" t="s">
        <v>194</v>
      </c>
      <c r="B107" s="1081"/>
      <c r="C107" s="1081" t="s">
        <v>194</v>
      </c>
      <c r="D107" s="1081" t="s">
        <v>1040</v>
      </c>
      <c r="E107" s="18"/>
      <c r="F107" s="18"/>
      <c r="G107" s="18"/>
      <c r="H107" s="18"/>
      <c r="I107" s="18"/>
      <c r="J107" s="1082">
        <f t="shared" si="34"/>
        <v>0</v>
      </c>
      <c r="K107" s="18"/>
      <c r="L107" s="18"/>
      <c r="M107" s="18"/>
      <c r="N107" s="18"/>
      <c r="O107" s="1082">
        <f t="shared" si="35"/>
        <v>0</v>
      </c>
      <c r="P107" s="18"/>
      <c r="Q107" s="18"/>
      <c r="R107" s="18"/>
      <c r="S107" s="18"/>
      <c r="T107" s="1082">
        <f t="shared" si="36"/>
        <v>0</v>
      </c>
      <c r="U107" s="18"/>
      <c r="V107" s="18"/>
      <c r="W107" s="18"/>
      <c r="X107" s="18"/>
      <c r="Y107" s="1082"/>
      <c r="Z107" s="1083" t="str">
        <f t="shared" si="37"/>
        <v/>
      </c>
      <c r="AA107" s="1084" t="s">
        <v>194</v>
      </c>
      <c r="AB107" s="1084" t="s">
        <v>194</v>
      </c>
      <c r="AC107" s="1084" t="s">
        <v>194</v>
      </c>
      <c r="AD107" s="1085"/>
      <c r="AE107" s="1086"/>
      <c r="AF107" s="1086"/>
      <c r="AG107" s="1086"/>
      <c r="AH107" s="1086"/>
      <c r="AI107" s="1087" t="s">
        <v>194</v>
      </c>
      <c r="AJ107" s="1087"/>
      <c r="AK107" s="1087"/>
      <c r="AL107" s="1088" t="s">
        <v>194</v>
      </c>
      <c r="AM107" s="1089"/>
      <c r="AN107" s="1090"/>
      <c r="AO107" s="1091" t="s">
        <v>194</v>
      </c>
      <c r="AP107" s="1092"/>
      <c r="AQ107" s="1093" t="s">
        <v>194</v>
      </c>
      <c r="AR107" s="18"/>
      <c r="AS107" s="18"/>
      <c r="AT107" s="1094" t="s">
        <v>194</v>
      </c>
      <c r="AU107" s="1095"/>
      <c r="AV107" s="1096"/>
      <c r="AW107" s="1095"/>
      <c r="AX107" s="1096"/>
      <c r="AY107" s="1095"/>
      <c r="AZ107" s="1096"/>
      <c r="BA107" s="1095"/>
      <c r="BB107" s="1095"/>
      <c r="BC107" s="1087"/>
      <c r="BD107" s="1097" t="str">
        <f t="shared" si="38"/>
        <v/>
      </c>
      <c r="BE107" s="1098"/>
      <c r="BF107" s="1099" t="str">
        <f t="shared" si="39"/>
        <v/>
      </c>
      <c r="BG107" s="1100"/>
      <c r="BH107" s="1100"/>
      <c r="BI107" s="1100"/>
      <c r="BJ107" s="1100"/>
      <c r="BK107" s="1100"/>
      <c r="BL107" s="1100"/>
      <c r="BM107" s="1101"/>
      <c r="BN107" s="1101"/>
      <c r="BO107" s="1101"/>
      <c r="BP107" s="1100"/>
      <c r="BQ107" s="1097" t="str">
        <f t="shared" si="40"/>
        <v/>
      </c>
      <c r="BR107" s="1100"/>
      <c r="BS107" s="1097" t="str">
        <f t="shared" si="41"/>
        <v/>
      </c>
      <c r="BT107" s="1100"/>
      <c r="BU107" s="1100"/>
      <c r="BV107" s="1100"/>
      <c r="BW107" s="1100"/>
      <c r="BX107" s="1100"/>
      <c r="BY107" s="1100"/>
      <c r="BZ107" s="1102"/>
      <c r="CA107" s="1102" t="s">
        <v>194</v>
      </c>
      <c r="CB107" s="1103"/>
      <c r="CC107" s="1103"/>
      <c r="CD107" s="1103" t="s">
        <v>194</v>
      </c>
      <c r="CE107" s="1103"/>
      <c r="CF107" s="1103"/>
      <c r="CG107" s="1103"/>
      <c r="CH107" s="1097" t="str">
        <f t="shared" si="42"/>
        <v/>
      </c>
      <c r="CI107" s="1103"/>
      <c r="CJ107" s="1103"/>
      <c r="CK107" s="1103"/>
      <c r="CL107" s="1103"/>
      <c r="CM107" s="1104"/>
      <c r="CN107" s="1103"/>
      <c r="CO107" s="1105"/>
      <c r="CP107" s="1106"/>
      <c r="CQ107" s="1106"/>
      <c r="CR107" s="1106"/>
      <c r="CS107" s="1106"/>
      <c r="CT107" s="1106"/>
      <c r="CU107" s="1106"/>
      <c r="CV107" s="1106"/>
      <c r="CW107" s="1106" t="s">
        <v>194</v>
      </c>
      <c r="CX107" s="1106" t="str">
        <f t="shared" si="43"/>
        <v>-</v>
      </c>
      <c r="CY107" s="1107"/>
      <c r="CZ107" s="1108" t="s">
        <v>194</v>
      </c>
      <c r="DA107" s="1109" t="s">
        <v>194</v>
      </c>
      <c r="DB107" s="1109" t="s">
        <v>194</v>
      </c>
      <c r="DC107" s="1110" t="s">
        <v>194</v>
      </c>
      <c r="DD107" s="1110" t="s">
        <v>194</v>
      </c>
      <c r="DE107" s="1109" t="s">
        <v>194</v>
      </c>
      <c r="DF107" s="1111" t="s">
        <v>194</v>
      </c>
      <c r="DG107" s="1110" t="s">
        <v>194</v>
      </c>
      <c r="DH107" s="1110" t="s">
        <v>194</v>
      </c>
      <c r="DI107" s="1112"/>
      <c r="DJ107" s="1112"/>
      <c r="DK107" s="1112"/>
      <c r="DL107" s="1112"/>
      <c r="DM107" s="1112"/>
      <c r="DN107" s="1113" t="str">
        <f t="shared" si="44"/>
        <v/>
      </c>
      <c r="DO107" s="1112"/>
      <c r="DP107" s="1112"/>
      <c r="DQ107" s="1110"/>
      <c r="DR107" s="1110"/>
      <c r="DS107" s="1110"/>
      <c r="DT107" s="1110"/>
      <c r="DU107" s="1110"/>
      <c r="DV107" s="1110"/>
      <c r="DW107" s="1110"/>
      <c r="DX107" s="1110"/>
      <c r="DY107" s="1110"/>
      <c r="DZ107" s="1110"/>
      <c r="EA107" s="569" t="s">
        <v>194</v>
      </c>
      <c r="EB107" s="569" t="s">
        <v>194</v>
      </c>
      <c r="EC107" s="570" t="s">
        <v>194</v>
      </c>
      <c r="ED107" s="569"/>
      <c r="EE107" s="569"/>
      <c r="EF107" s="569"/>
      <c r="EG107" s="571"/>
      <c r="EH107" s="571"/>
      <c r="EI107" s="1114"/>
      <c r="EJ107" s="1114"/>
      <c r="EK107" s="1114"/>
      <c r="EL107" s="1114"/>
      <c r="EM107" s="1114"/>
      <c r="EN107" s="1114"/>
      <c r="EO107" s="1114"/>
      <c r="EP107" s="1114"/>
      <c r="EQ107" s="1114"/>
      <c r="ER107" s="1114"/>
      <c r="ES107" s="1114"/>
      <c r="ET107" s="1114"/>
      <c r="EU107" s="1114"/>
      <c r="EV107" s="1114"/>
      <c r="EW107" s="1114"/>
      <c r="EX107" s="60"/>
      <c r="EY107" s="1115" t="s">
        <v>194</v>
      </c>
      <c r="EZ107" s="1115" t="s">
        <v>194</v>
      </c>
    </row>
    <row r="108" spans="1:156" x14ac:dyDescent="0.25">
      <c r="A108" s="18" t="s">
        <v>194</v>
      </c>
      <c r="B108" s="1081"/>
      <c r="C108" s="1081" t="s">
        <v>194</v>
      </c>
      <c r="D108" s="1081" t="s">
        <v>1040</v>
      </c>
      <c r="E108" s="18"/>
      <c r="F108" s="18"/>
      <c r="G108" s="18"/>
      <c r="H108" s="18"/>
      <c r="I108" s="18"/>
      <c r="J108" s="1082">
        <f t="shared" si="34"/>
        <v>0</v>
      </c>
      <c r="K108" s="18"/>
      <c r="L108" s="18"/>
      <c r="M108" s="18"/>
      <c r="N108" s="18"/>
      <c r="O108" s="1082">
        <f t="shared" si="35"/>
        <v>0</v>
      </c>
      <c r="P108" s="18"/>
      <c r="Q108" s="18"/>
      <c r="R108" s="18"/>
      <c r="S108" s="18"/>
      <c r="T108" s="1082">
        <f t="shared" si="36"/>
        <v>0</v>
      </c>
      <c r="U108" s="18"/>
      <c r="V108" s="18"/>
      <c r="W108" s="18"/>
      <c r="X108" s="18"/>
      <c r="Y108" s="1082"/>
      <c r="Z108" s="1083" t="str">
        <f t="shared" si="37"/>
        <v/>
      </c>
      <c r="AA108" s="1084" t="s">
        <v>194</v>
      </c>
      <c r="AB108" s="1084" t="s">
        <v>194</v>
      </c>
      <c r="AC108" s="1084" t="s">
        <v>194</v>
      </c>
      <c r="AD108" s="1085"/>
      <c r="AE108" s="1086"/>
      <c r="AF108" s="1086"/>
      <c r="AG108" s="1086"/>
      <c r="AH108" s="1086"/>
      <c r="AI108" s="1087" t="s">
        <v>194</v>
      </c>
      <c r="AJ108" s="1087"/>
      <c r="AK108" s="1087"/>
      <c r="AL108" s="1088" t="s">
        <v>194</v>
      </c>
      <c r="AM108" s="1089"/>
      <c r="AN108" s="1090"/>
      <c r="AO108" s="1091" t="s">
        <v>194</v>
      </c>
      <c r="AP108" s="1092"/>
      <c r="AQ108" s="1093" t="s">
        <v>194</v>
      </c>
      <c r="AR108" s="18"/>
      <c r="AS108" s="18"/>
      <c r="AT108" s="1094" t="s">
        <v>194</v>
      </c>
      <c r="AU108" s="1095"/>
      <c r="AV108" s="1096"/>
      <c r="AW108" s="1095"/>
      <c r="AX108" s="1096"/>
      <c r="AY108" s="1095"/>
      <c r="AZ108" s="1096"/>
      <c r="BA108" s="1095"/>
      <c r="BB108" s="1095"/>
      <c r="BC108" s="1087"/>
      <c r="BD108" s="1097" t="str">
        <f t="shared" si="38"/>
        <v/>
      </c>
      <c r="BE108" s="1098"/>
      <c r="BF108" s="1099" t="str">
        <f t="shared" si="39"/>
        <v/>
      </c>
      <c r="BG108" s="1100"/>
      <c r="BH108" s="1100"/>
      <c r="BI108" s="1100"/>
      <c r="BJ108" s="1100"/>
      <c r="BK108" s="1100"/>
      <c r="BL108" s="1100"/>
      <c r="BM108" s="1101"/>
      <c r="BN108" s="1101"/>
      <c r="BO108" s="1101"/>
      <c r="BP108" s="1100"/>
      <c r="BQ108" s="1097" t="str">
        <f t="shared" si="40"/>
        <v/>
      </c>
      <c r="BR108" s="1100"/>
      <c r="BS108" s="1097" t="str">
        <f t="shared" si="41"/>
        <v/>
      </c>
      <c r="BT108" s="1100"/>
      <c r="BU108" s="1100"/>
      <c r="BV108" s="1100"/>
      <c r="BW108" s="1100"/>
      <c r="BX108" s="1100"/>
      <c r="BY108" s="1100"/>
      <c r="BZ108" s="1102"/>
      <c r="CA108" s="1102" t="s">
        <v>194</v>
      </c>
      <c r="CB108" s="1103"/>
      <c r="CC108" s="1103"/>
      <c r="CD108" s="1103" t="s">
        <v>194</v>
      </c>
      <c r="CE108" s="1103"/>
      <c r="CF108" s="1103"/>
      <c r="CG108" s="1103"/>
      <c r="CH108" s="1097" t="str">
        <f t="shared" si="42"/>
        <v/>
      </c>
      <c r="CI108" s="1103"/>
      <c r="CJ108" s="1103"/>
      <c r="CK108" s="1103"/>
      <c r="CL108" s="1103"/>
      <c r="CM108" s="1104"/>
      <c r="CN108" s="1103"/>
      <c r="CO108" s="1105"/>
      <c r="CP108" s="1106"/>
      <c r="CQ108" s="1106"/>
      <c r="CR108" s="1106"/>
      <c r="CS108" s="1106"/>
      <c r="CT108" s="1106"/>
      <c r="CU108" s="1106"/>
      <c r="CV108" s="1106"/>
      <c r="CW108" s="1106" t="s">
        <v>194</v>
      </c>
      <c r="CX108" s="1106" t="str">
        <f t="shared" si="43"/>
        <v>-</v>
      </c>
      <c r="CY108" s="1107"/>
      <c r="CZ108" s="1108" t="s">
        <v>194</v>
      </c>
      <c r="DA108" s="1109" t="s">
        <v>194</v>
      </c>
      <c r="DB108" s="1109" t="s">
        <v>194</v>
      </c>
      <c r="DC108" s="1110" t="s">
        <v>194</v>
      </c>
      <c r="DD108" s="1110" t="s">
        <v>194</v>
      </c>
      <c r="DE108" s="1109" t="s">
        <v>194</v>
      </c>
      <c r="DF108" s="1111" t="s">
        <v>194</v>
      </c>
      <c r="DG108" s="1110" t="s">
        <v>194</v>
      </c>
      <c r="DH108" s="1110" t="s">
        <v>194</v>
      </c>
      <c r="DI108" s="1112"/>
      <c r="DJ108" s="1112"/>
      <c r="DK108" s="1112"/>
      <c r="DL108" s="1112"/>
      <c r="DM108" s="1112"/>
      <c r="DN108" s="1113" t="str">
        <f t="shared" si="44"/>
        <v/>
      </c>
      <c r="DO108" s="1112"/>
      <c r="DP108" s="1112"/>
      <c r="DQ108" s="1110"/>
      <c r="DR108" s="1110"/>
      <c r="DS108" s="1110"/>
      <c r="DT108" s="1110"/>
      <c r="DU108" s="1110"/>
      <c r="DV108" s="1110"/>
      <c r="DW108" s="1110"/>
      <c r="DX108" s="1110"/>
      <c r="DY108" s="1110"/>
      <c r="DZ108" s="1110"/>
      <c r="EA108" s="569" t="s">
        <v>194</v>
      </c>
      <c r="EB108" s="569" t="s">
        <v>194</v>
      </c>
      <c r="EC108" s="570" t="s">
        <v>194</v>
      </c>
      <c r="ED108" s="569"/>
      <c r="EE108" s="569"/>
      <c r="EF108" s="569"/>
      <c r="EG108" s="571"/>
      <c r="EH108" s="571"/>
      <c r="EI108" s="1114"/>
      <c r="EJ108" s="1114"/>
      <c r="EK108" s="1114"/>
      <c r="EL108" s="1114"/>
      <c r="EM108" s="1114"/>
      <c r="EN108" s="1114"/>
      <c r="EO108" s="1114"/>
      <c r="EP108" s="1114"/>
      <c r="EQ108" s="1114"/>
      <c r="ER108" s="1114"/>
      <c r="ES108" s="1114"/>
      <c r="ET108" s="1114"/>
      <c r="EU108" s="1114"/>
      <c r="EV108" s="1114"/>
      <c r="EW108" s="1114"/>
      <c r="EX108" s="60"/>
      <c r="EY108" s="1115" t="s">
        <v>194</v>
      </c>
      <c r="EZ108" s="1115" t="s">
        <v>194</v>
      </c>
    </row>
    <row r="109" spans="1:156" x14ac:dyDescent="0.25">
      <c r="A109" s="18" t="s">
        <v>194</v>
      </c>
      <c r="B109" s="1081"/>
      <c r="C109" s="1081" t="s">
        <v>194</v>
      </c>
      <c r="D109" s="1081" t="s">
        <v>1040</v>
      </c>
      <c r="E109" s="18"/>
      <c r="F109" s="18"/>
      <c r="G109" s="18"/>
      <c r="H109" s="18"/>
      <c r="I109" s="18"/>
      <c r="J109" s="1082">
        <f t="shared" si="34"/>
        <v>0</v>
      </c>
      <c r="K109" s="18"/>
      <c r="L109" s="18"/>
      <c r="M109" s="18"/>
      <c r="N109" s="18"/>
      <c r="O109" s="1082">
        <f t="shared" si="35"/>
        <v>0</v>
      </c>
      <c r="P109" s="18"/>
      <c r="Q109" s="18"/>
      <c r="R109" s="18"/>
      <c r="S109" s="18"/>
      <c r="T109" s="1082">
        <f t="shared" si="36"/>
        <v>0</v>
      </c>
      <c r="U109" s="18"/>
      <c r="V109" s="18"/>
      <c r="W109" s="18"/>
      <c r="X109" s="18"/>
      <c r="Y109" s="1082"/>
      <c r="Z109" s="1083" t="str">
        <f t="shared" si="37"/>
        <v/>
      </c>
      <c r="AA109" s="1084" t="s">
        <v>194</v>
      </c>
      <c r="AB109" s="1084" t="s">
        <v>194</v>
      </c>
      <c r="AC109" s="1084" t="s">
        <v>194</v>
      </c>
      <c r="AD109" s="1085"/>
      <c r="AE109" s="1086"/>
      <c r="AF109" s="1086"/>
      <c r="AG109" s="1086"/>
      <c r="AH109" s="1086"/>
      <c r="AI109" s="1087" t="s">
        <v>194</v>
      </c>
      <c r="AJ109" s="1087"/>
      <c r="AK109" s="1087"/>
      <c r="AL109" s="1088" t="s">
        <v>194</v>
      </c>
      <c r="AM109" s="1089"/>
      <c r="AN109" s="1090"/>
      <c r="AO109" s="1091" t="s">
        <v>194</v>
      </c>
      <c r="AP109" s="1092"/>
      <c r="AQ109" s="1093" t="s">
        <v>194</v>
      </c>
      <c r="AR109" s="18"/>
      <c r="AS109" s="18"/>
      <c r="AT109" s="1094" t="s">
        <v>194</v>
      </c>
      <c r="AU109" s="1095"/>
      <c r="AV109" s="1096"/>
      <c r="AW109" s="1095"/>
      <c r="AX109" s="1096"/>
      <c r="AY109" s="1095"/>
      <c r="AZ109" s="1096"/>
      <c r="BA109" s="1095"/>
      <c r="BB109" s="1095"/>
      <c r="BC109" s="1087"/>
      <c r="BD109" s="1097" t="str">
        <f t="shared" si="38"/>
        <v/>
      </c>
      <c r="BE109" s="1098"/>
      <c r="BF109" s="1099" t="str">
        <f t="shared" si="39"/>
        <v/>
      </c>
      <c r="BG109" s="1100"/>
      <c r="BH109" s="1100"/>
      <c r="BI109" s="1100"/>
      <c r="BJ109" s="1100"/>
      <c r="BK109" s="1100"/>
      <c r="BL109" s="1100"/>
      <c r="BM109" s="1101"/>
      <c r="BN109" s="1101"/>
      <c r="BO109" s="1101"/>
      <c r="BP109" s="1100"/>
      <c r="BQ109" s="1097" t="str">
        <f t="shared" si="40"/>
        <v/>
      </c>
      <c r="BR109" s="1100"/>
      <c r="BS109" s="1097" t="str">
        <f t="shared" si="41"/>
        <v/>
      </c>
      <c r="BT109" s="1100"/>
      <c r="BU109" s="1100"/>
      <c r="BV109" s="1100"/>
      <c r="BW109" s="1100"/>
      <c r="BX109" s="1100"/>
      <c r="BY109" s="1100"/>
      <c r="BZ109" s="1102"/>
      <c r="CA109" s="1102" t="s">
        <v>194</v>
      </c>
      <c r="CB109" s="1103"/>
      <c r="CC109" s="1103"/>
      <c r="CD109" s="1103" t="s">
        <v>194</v>
      </c>
      <c r="CE109" s="1103"/>
      <c r="CF109" s="1103"/>
      <c r="CG109" s="1103"/>
      <c r="CH109" s="1097" t="str">
        <f t="shared" si="42"/>
        <v/>
      </c>
      <c r="CI109" s="1103"/>
      <c r="CJ109" s="1103"/>
      <c r="CK109" s="1103"/>
      <c r="CL109" s="1103"/>
      <c r="CM109" s="1104"/>
      <c r="CN109" s="1103"/>
      <c r="CO109" s="1105"/>
      <c r="CP109" s="1106"/>
      <c r="CQ109" s="1106"/>
      <c r="CR109" s="1106"/>
      <c r="CS109" s="1106"/>
      <c r="CT109" s="1106"/>
      <c r="CU109" s="1106"/>
      <c r="CV109" s="1106"/>
      <c r="CW109" s="1106" t="s">
        <v>194</v>
      </c>
      <c r="CX109" s="1106" t="str">
        <f t="shared" si="43"/>
        <v>-</v>
      </c>
      <c r="CY109" s="1107"/>
      <c r="CZ109" s="1108" t="s">
        <v>194</v>
      </c>
      <c r="DA109" s="1109" t="s">
        <v>194</v>
      </c>
      <c r="DB109" s="1109" t="s">
        <v>194</v>
      </c>
      <c r="DC109" s="1110" t="s">
        <v>194</v>
      </c>
      <c r="DD109" s="1110" t="s">
        <v>194</v>
      </c>
      <c r="DE109" s="1109" t="s">
        <v>194</v>
      </c>
      <c r="DF109" s="1111" t="s">
        <v>194</v>
      </c>
      <c r="DG109" s="1110" t="s">
        <v>194</v>
      </c>
      <c r="DH109" s="1110" t="s">
        <v>194</v>
      </c>
      <c r="DI109" s="1112"/>
      <c r="DJ109" s="1112"/>
      <c r="DK109" s="1112"/>
      <c r="DL109" s="1112"/>
      <c r="DM109" s="1112"/>
      <c r="DN109" s="1113" t="str">
        <f t="shared" si="44"/>
        <v/>
      </c>
      <c r="DO109" s="1112"/>
      <c r="DP109" s="1112"/>
      <c r="DQ109" s="1110"/>
      <c r="DR109" s="1110"/>
      <c r="DS109" s="1110"/>
      <c r="DT109" s="1110"/>
      <c r="DU109" s="1110"/>
      <c r="DV109" s="1110"/>
      <c r="DW109" s="1110"/>
      <c r="DX109" s="1110"/>
      <c r="DY109" s="1110"/>
      <c r="DZ109" s="1110"/>
      <c r="EA109" s="569" t="s">
        <v>194</v>
      </c>
      <c r="EB109" s="569" t="s">
        <v>194</v>
      </c>
      <c r="EC109" s="570" t="s">
        <v>194</v>
      </c>
      <c r="ED109" s="569"/>
      <c r="EE109" s="569"/>
      <c r="EF109" s="569"/>
      <c r="EG109" s="571"/>
      <c r="EH109" s="571"/>
      <c r="EI109" s="1114"/>
      <c r="EJ109" s="1114"/>
      <c r="EK109" s="1114"/>
      <c r="EL109" s="1114"/>
      <c r="EM109" s="1114"/>
      <c r="EN109" s="1114"/>
      <c r="EO109" s="1114"/>
      <c r="EP109" s="1114"/>
      <c r="EQ109" s="1114"/>
      <c r="ER109" s="1114"/>
      <c r="ES109" s="1114"/>
      <c r="ET109" s="1114"/>
      <c r="EU109" s="1114"/>
      <c r="EV109" s="1114"/>
      <c r="EW109" s="1114"/>
      <c r="EX109" s="60"/>
      <c r="EY109" s="1115" t="s">
        <v>194</v>
      </c>
      <c r="EZ109" s="1115" t="s">
        <v>194</v>
      </c>
    </row>
    <row r="110" spans="1:156" x14ac:dyDescent="0.25">
      <c r="A110" s="18" t="s">
        <v>194</v>
      </c>
      <c r="B110" s="1081"/>
      <c r="C110" s="1081" t="s">
        <v>194</v>
      </c>
      <c r="D110" s="1081" t="s">
        <v>1040</v>
      </c>
      <c r="E110" s="18"/>
      <c r="F110" s="18"/>
      <c r="G110" s="18"/>
      <c r="H110" s="18"/>
      <c r="I110" s="18"/>
      <c r="J110" s="1082">
        <f t="shared" si="34"/>
        <v>0</v>
      </c>
      <c r="K110" s="18"/>
      <c r="L110" s="18"/>
      <c r="M110" s="18"/>
      <c r="N110" s="18"/>
      <c r="O110" s="1082">
        <f t="shared" si="35"/>
        <v>0</v>
      </c>
      <c r="P110" s="18"/>
      <c r="Q110" s="18"/>
      <c r="R110" s="18"/>
      <c r="S110" s="18"/>
      <c r="T110" s="1082">
        <f t="shared" si="36"/>
        <v>0</v>
      </c>
      <c r="U110" s="18"/>
      <c r="V110" s="18"/>
      <c r="W110" s="18"/>
      <c r="X110" s="18"/>
      <c r="Y110" s="1082"/>
      <c r="Z110" s="1083" t="str">
        <f t="shared" si="37"/>
        <v/>
      </c>
      <c r="AA110" s="1084" t="s">
        <v>194</v>
      </c>
      <c r="AB110" s="1084" t="s">
        <v>194</v>
      </c>
      <c r="AC110" s="1084" t="s">
        <v>194</v>
      </c>
      <c r="AD110" s="1085"/>
      <c r="AE110" s="1086"/>
      <c r="AF110" s="1086"/>
      <c r="AG110" s="1086"/>
      <c r="AH110" s="1086"/>
      <c r="AI110" s="1087" t="s">
        <v>194</v>
      </c>
      <c r="AJ110" s="1087"/>
      <c r="AK110" s="1087"/>
      <c r="AL110" s="1088" t="s">
        <v>194</v>
      </c>
      <c r="AM110" s="1089"/>
      <c r="AN110" s="1090"/>
      <c r="AO110" s="1091" t="s">
        <v>194</v>
      </c>
      <c r="AP110" s="1092"/>
      <c r="AQ110" s="1093" t="s">
        <v>194</v>
      </c>
      <c r="AR110" s="18"/>
      <c r="AS110" s="18"/>
      <c r="AT110" s="1094" t="s">
        <v>194</v>
      </c>
      <c r="AU110" s="1095"/>
      <c r="AV110" s="1096"/>
      <c r="AW110" s="1095"/>
      <c r="AX110" s="1096"/>
      <c r="AY110" s="1095"/>
      <c r="AZ110" s="1096"/>
      <c r="BA110" s="1095"/>
      <c r="BB110" s="1095"/>
      <c r="BC110" s="1087"/>
      <c r="BD110" s="1097" t="str">
        <f t="shared" si="38"/>
        <v/>
      </c>
      <c r="BE110" s="1098"/>
      <c r="BF110" s="1099" t="str">
        <f t="shared" si="39"/>
        <v/>
      </c>
      <c r="BG110" s="1100"/>
      <c r="BH110" s="1100"/>
      <c r="BI110" s="1100"/>
      <c r="BJ110" s="1100"/>
      <c r="BK110" s="1100"/>
      <c r="BL110" s="1100"/>
      <c r="BM110" s="1101"/>
      <c r="BN110" s="1101"/>
      <c r="BO110" s="1101"/>
      <c r="BP110" s="1100"/>
      <c r="BQ110" s="1097" t="str">
        <f t="shared" si="40"/>
        <v/>
      </c>
      <c r="BR110" s="1100"/>
      <c r="BS110" s="1097" t="str">
        <f t="shared" si="41"/>
        <v/>
      </c>
      <c r="BT110" s="1100"/>
      <c r="BU110" s="1100"/>
      <c r="BV110" s="1100"/>
      <c r="BW110" s="1100"/>
      <c r="BX110" s="1100"/>
      <c r="BY110" s="1100"/>
      <c r="BZ110" s="1102"/>
      <c r="CA110" s="1102" t="s">
        <v>194</v>
      </c>
      <c r="CB110" s="1103"/>
      <c r="CC110" s="1103"/>
      <c r="CD110" s="1103" t="s">
        <v>194</v>
      </c>
      <c r="CE110" s="1103"/>
      <c r="CF110" s="1103"/>
      <c r="CG110" s="1103"/>
      <c r="CH110" s="1097" t="str">
        <f t="shared" si="42"/>
        <v/>
      </c>
      <c r="CI110" s="1103"/>
      <c r="CJ110" s="1103"/>
      <c r="CK110" s="1103"/>
      <c r="CL110" s="1103"/>
      <c r="CM110" s="1104"/>
      <c r="CN110" s="1103"/>
      <c r="CO110" s="1105"/>
      <c r="CP110" s="1106"/>
      <c r="CQ110" s="1106"/>
      <c r="CR110" s="1106"/>
      <c r="CS110" s="1106"/>
      <c r="CT110" s="1106"/>
      <c r="CU110" s="1106"/>
      <c r="CV110" s="1106"/>
      <c r="CW110" s="1106" t="s">
        <v>194</v>
      </c>
      <c r="CX110" s="1106" t="str">
        <f t="shared" si="43"/>
        <v>-</v>
      </c>
      <c r="CY110" s="1107"/>
      <c r="CZ110" s="1108" t="s">
        <v>194</v>
      </c>
      <c r="DA110" s="1109" t="s">
        <v>194</v>
      </c>
      <c r="DB110" s="1109" t="s">
        <v>194</v>
      </c>
      <c r="DC110" s="1110" t="s">
        <v>194</v>
      </c>
      <c r="DD110" s="1110" t="s">
        <v>194</v>
      </c>
      <c r="DE110" s="1109" t="s">
        <v>194</v>
      </c>
      <c r="DF110" s="1111" t="s">
        <v>194</v>
      </c>
      <c r="DG110" s="1110" t="s">
        <v>194</v>
      </c>
      <c r="DH110" s="1110" t="s">
        <v>194</v>
      </c>
      <c r="DI110" s="1112"/>
      <c r="DJ110" s="1112"/>
      <c r="DK110" s="1112"/>
      <c r="DL110" s="1112"/>
      <c r="DM110" s="1112"/>
      <c r="DN110" s="1113" t="str">
        <f t="shared" si="44"/>
        <v/>
      </c>
      <c r="DO110" s="1112"/>
      <c r="DP110" s="1112"/>
      <c r="DQ110" s="1110"/>
      <c r="DR110" s="1110"/>
      <c r="DS110" s="1110"/>
      <c r="DT110" s="1110"/>
      <c r="DU110" s="1110"/>
      <c r="DV110" s="1110"/>
      <c r="DW110" s="1110"/>
      <c r="DX110" s="1110"/>
      <c r="DY110" s="1110"/>
      <c r="DZ110" s="1110"/>
      <c r="EA110" s="569" t="s">
        <v>194</v>
      </c>
      <c r="EB110" s="569" t="s">
        <v>194</v>
      </c>
      <c r="EC110" s="570" t="s">
        <v>194</v>
      </c>
      <c r="ED110" s="569"/>
      <c r="EE110" s="569"/>
      <c r="EF110" s="569"/>
      <c r="EG110" s="571"/>
      <c r="EH110" s="571"/>
      <c r="EI110" s="1114"/>
      <c r="EJ110" s="1114"/>
      <c r="EK110" s="1114"/>
      <c r="EL110" s="1114"/>
      <c r="EM110" s="1114"/>
      <c r="EN110" s="1114"/>
      <c r="EO110" s="1114"/>
      <c r="EP110" s="1114"/>
      <c r="EQ110" s="1114"/>
      <c r="ER110" s="1114"/>
      <c r="ES110" s="1114"/>
      <c r="ET110" s="1114"/>
      <c r="EU110" s="1114"/>
      <c r="EV110" s="1114"/>
      <c r="EW110" s="1114"/>
      <c r="EX110" s="60"/>
      <c r="EY110" s="1115" t="s">
        <v>194</v>
      </c>
      <c r="EZ110" s="1115" t="s">
        <v>194</v>
      </c>
    </row>
    <row r="111" spans="1:156" x14ac:dyDescent="0.25">
      <c r="A111" s="18" t="s">
        <v>194</v>
      </c>
      <c r="B111" s="1081"/>
      <c r="C111" s="1081" t="s">
        <v>194</v>
      </c>
      <c r="D111" s="1081" t="s">
        <v>1040</v>
      </c>
      <c r="E111" s="18"/>
      <c r="F111" s="18"/>
      <c r="G111" s="18"/>
      <c r="H111" s="18"/>
      <c r="I111" s="18"/>
      <c r="J111" s="1082">
        <f t="shared" si="34"/>
        <v>0</v>
      </c>
      <c r="K111" s="18"/>
      <c r="L111" s="18"/>
      <c r="M111" s="18"/>
      <c r="N111" s="18"/>
      <c r="O111" s="1082">
        <f t="shared" si="35"/>
        <v>0</v>
      </c>
      <c r="P111" s="18"/>
      <c r="Q111" s="18"/>
      <c r="R111" s="18"/>
      <c r="S111" s="18"/>
      <c r="T111" s="1082">
        <f t="shared" si="36"/>
        <v>0</v>
      </c>
      <c r="U111" s="18"/>
      <c r="V111" s="18"/>
      <c r="W111" s="18"/>
      <c r="X111" s="18"/>
      <c r="Y111" s="1082"/>
      <c r="Z111" s="1083" t="str">
        <f t="shared" si="37"/>
        <v/>
      </c>
      <c r="AA111" s="1084" t="s">
        <v>194</v>
      </c>
      <c r="AB111" s="1084" t="s">
        <v>194</v>
      </c>
      <c r="AC111" s="1084" t="s">
        <v>194</v>
      </c>
      <c r="AD111" s="1085"/>
      <c r="AE111" s="1086"/>
      <c r="AF111" s="1086"/>
      <c r="AG111" s="1086"/>
      <c r="AH111" s="1086"/>
      <c r="AI111" s="1087" t="s">
        <v>194</v>
      </c>
      <c r="AJ111" s="1087"/>
      <c r="AK111" s="1087"/>
      <c r="AL111" s="1088" t="s">
        <v>194</v>
      </c>
      <c r="AM111" s="1089"/>
      <c r="AN111" s="1090"/>
      <c r="AO111" s="1091" t="s">
        <v>194</v>
      </c>
      <c r="AP111" s="1092"/>
      <c r="AQ111" s="1093" t="s">
        <v>194</v>
      </c>
      <c r="AR111" s="18"/>
      <c r="AS111" s="18"/>
      <c r="AT111" s="1094" t="s">
        <v>194</v>
      </c>
      <c r="AU111" s="1095"/>
      <c r="AV111" s="1096"/>
      <c r="AW111" s="1095"/>
      <c r="AX111" s="1096"/>
      <c r="AY111" s="1095"/>
      <c r="AZ111" s="1096"/>
      <c r="BA111" s="1095"/>
      <c r="BB111" s="1095"/>
      <c r="BC111" s="1087"/>
      <c r="BD111" s="1097" t="str">
        <f t="shared" si="38"/>
        <v/>
      </c>
      <c r="BE111" s="1098"/>
      <c r="BF111" s="1099" t="str">
        <f t="shared" si="39"/>
        <v/>
      </c>
      <c r="BG111" s="1100"/>
      <c r="BH111" s="1100"/>
      <c r="BI111" s="1100"/>
      <c r="BJ111" s="1100"/>
      <c r="BK111" s="1100"/>
      <c r="BL111" s="1100"/>
      <c r="BM111" s="1101"/>
      <c r="BN111" s="1101"/>
      <c r="BO111" s="1101"/>
      <c r="BP111" s="1100"/>
      <c r="BQ111" s="1097" t="str">
        <f t="shared" si="40"/>
        <v/>
      </c>
      <c r="BR111" s="1100"/>
      <c r="BS111" s="1097" t="str">
        <f t="shared" si="41"/>
        <v/>
      </c>
      <c r="BT111" s="1100"/>
      <c r="BU111" s="1100"/>
      <c r="BV111" s="1100"/>
      <c r="BW111" s="1100"/>
      <c r="BX111" s="1100"/>
      <c r="BY111" s="1100"/>
      <c r="BZ111" s="1102"/>
      <c r="CA111" s="1102" t="s">
        <v>194</v>
      </c>
      <c r="CB111" s="1103"/>
      <c r="CC111" s="1103"/>
      <c r="CD111" s="1103" t="s">
        <v>194</v>
      </c>
      <c r="CE111" s="1103"/>
      <c r="CF111" s="1103"/>
      <c r="CG111" s="1103"/>
      <c r="CH111" s="1097" t="str">
        <f t="shared" si="42"/>
        <v/>
      </c>
      <c r="CI111" s="1103"/>
      <c r="CJ111" s="1103"/>
      <c r="CK111" s="1103"/>
      <c r="CL111" s="1103"/>
      <c r="CM111" s="1104"/>
      <c r="CN111" s="1103"/>
      <c r="CO111" s="1105"/>
      <c r="CP111" s="1106"/>
      <c r="CQ111" s="1106"/>
      <c r="CR111" s="1106"/>
      <c r="CS111" s="1106"/>
      <c r="CT111" s="1106"/>
      <c r="CU111" s="1106"/>
      <c r="CV111" s="1106"/>
      <c r="CW111" s="1106" t="s">
        <v>194</v>
      </c>
      <c r="CX111" s="1106" t="str">
        <f t="shared" si="43"/>
        <v>-</v>
      </c>
      <c r="CY111" s="1107"/>
      <c r="CZ111" s="1108" t="s">
        <v>194</v>
      </c>
      <c r="DA111" s="1109" t="s">
        <v>194</v>
      </c>
      <c r="DB111" s="1109" t="s">
        <v>194</v>
      </c>
      <c r="DC111" s="1110" t="s">
        <v>194</v>
      </c>
      <c r="DD111" s="1110" t="s">
        <v>194</v>
      </c>
      <c r="DE111" s="1109" t="s">
        <v>194</v>
      </c>
      <c r="DF111" s="1111" t="s">
        <v>194</v>
      </c>
      <c r="DG111" s="1110" t="s">
        <v>194</v>
      </c>
      <c r="DH111" s="1110" t="s">
        <v>194</v>
      </c>
      <c r="DI111" s="1112"/>
      <c r="DJ111" s="1112"/>
      <c r="DK111" s="1112"/>
      <c r="DL111" s="1112"/>
      <c r="DM111" s="1112"/>
      <c r="DN111" s="1113" t="str">
        <f t="shared" si="44"/>
        <v/>
      </c>
      <c r="DO111" s="1112"/>
      <c r="DP111" s="1112"/>
      <c r="DQ111" s="1110"/>
      <c r="DR111" s="1110"/>
      <c r="DS111" s="1110"/>
      <c r="DT111" s="1110"/>
      <c r="DU111" s="1110"/>
      <c r="DV111" s="1110"/>
      <c r="DW111" s="1110"/>
      <c r="DX111" s="1110"/>
      <c r="DY111" s="1110"/>
      <c r="DZ111" s="1110"/>
      <c r="EA111" s="569" t="s">
        <v>194</v>
      </c>
      <c r="EB111" s="569" t="s">
        <v>194</v>
      </c>
      <c r="EC111" s="570" t="s">
        <v>194</v>
      </c>
      <c r="ED111" s="569"/>
      <c r="EE111" s="569"/>
      <c r="EF111" s="569"/>
      <c r="EG111" s="571"/>
      <c r="EH111" s="571"/>
      <c r="EI111" s="1114"/>
      <c r="EJ111" s="1114"/>
      <c r="EK111" s="1114"/>
      <c r="EL111" s="1114"/>
      <c r="EM111" s="1114"/>
      <c r="EN111" s="1114"/>
      <c r="EO111" s="1114"/>
      <c r="EP111" s="1114"/>
      <c r="EQ111" s="1114"/>
      <c r="ER111" s="1114"/>
      <c r="ES111" s="1114"/>
      <c r="ET111" s="1114"/>
      <c r="EU111" s="1114"/>
      <c r="EV111" s="1114"/>
      <c r="EW111" s="1114"/>
      <c r="EX111" s="60"/>
      <c r="EY111" s="1115" t="s">
        <v>194</v>
      </c>
      <c r="EZ111" s="1115" t="s">
        <v>194</v>
      </c>
    </row>
    <row r="112" spans="1:156" x14ac:dyDescent="0.25">
      <c r="A112" s="18" t="s">
        <v>194</v>
      </c>
      <c r="B112" s="1081"/>
      <c r="C112" s="1081" t="s">
        <v>194</v>
      </c>
      <c r="D112" s="1081" t="s">
        <v>1040</v>
      </c>
      <c r="E112" s="18"/>
      <c r="F112" s="18"/>
      <c r="G112" s="18"/>
      <c r="H112" s="18"/>
      <c r="I112" s="18"/>
      <c r="J112" s="1082">
        <f t="shared" si="34"/>
        <v>0</v>
      </c>
      <c r="K112" s="18"/>
      <c r="L112" s="18"/>
      <c r="M112" s="18"/>
      <c r="N112" s="18"/>
      <c r="O112" s="1082">
        <f t="shared" si="35"/>
        <v>0</v>
      </c>
      <c r="P112" s="18"/>
      <c r="Q112" s="18"/>
      <c r="R112" s="18"/>
      <c r="S112" s="18"/>
      <c r="T112" s="1082">
        <f t="shared" si="36"/>
        <v>0</v>
      </c>
      <c r="U112" s="18"/>
      <c r="V112" s="18"/>
      <c r="W112" s="18"/>
      <c r="X112" s="18"/>
      <c r="Y112" s="1082"/>
      <c r="Z112" s="1083" t="str">
        <f t="shared" si="37"/>
        <v/>
      </c>
      <c r="AA112" s="1084" t="s">
        <v>194</v>
      </c>
      <c r="AB112" s="1084" t="s">
        <v>194</v>
      </c>
      <c r="AC112" s="1084" t="s">
        <v>194</v>
      </c>
      <c r="AD112" s="1085"/>
      <c r="AE112" s="1086"/>
      <c r="AF112" s="1086"/>
      <c r="AG112" s="1086"/>
      <c r="AH112" s="1086"/>
      <c r="AI112" s="1087" t="s">
        <v>194</v>
      </c>
      <c r="AJ112" s="1087"/>
      <c r="AK112" s="1087"/>
      <c r="AL112" s="1088" t="s">
        <v>194</v>
      </c>
      <c r="AM112" s="1089"/>
      <c r="AN112" s="1090"/>
      <c r="AO112" s="1091" t="s">
        <v>194</v>
      </c>
      <c r="AP112" s="1092"/>
      <c r="AQ112" s="1093" t="s">
        <v>194</v>
      </c>
      <c r="AR112" s="18"/>
      <c r="AS112" s="18"/>
      <c r="AT112" s="1094" t="s">
        <v>194</v>
      </c>
      <c r="AU112" s="1095"/>
      <c r="AV112" s="1096"/>
      <c r="AW112" s="1095"/>
      <c r="AX112" s="1096"/>
      <c r="AY112" s="1095"/>
      <c r="AZ112" s="1096"/>
      <c r="BA112" s="1095"/>
      <c r="BB112" s="1095"/>
      <c r="BC112" s="1087"/>
      <c r="BD112" s="1097" t="str">
        <f t="shared" si="38"/>
        <v/>
      </c>
      <c r="BE112" s="1098"/>
      <c r="BF112" s="1099" t="str">
        <f t="shared" si="39"/>
        <v/>
      </c>
      <c r="BG112" s="1100"/>
      <c r="BH112" s="1100"/>
      <c r="BI112" s="1100"/>
      <c r="BJ112" s="1100"/>
      <c r="BK112" s="1100"/>
      <c r="BL112" s="1100"/>
      <c r="BM112" s="1101"/>
      <c r="BN112" s="1101"/>
      <c r="BO112" s="1101"/>
      <c r="BP112" s="1100"/>
      <c r="BQ112" s="1097" t="str">
        <f t="shared" si="40"/>
        <v/>
      </c>
      <c r="BR112" s="1100"/>
      <c r="BS112" s="1097" t="str">
        <f t="shared" si="41"/>
        <v/>
      </c>
      <c r="BT112" s="1100"/>
      <c r="BU112" s="1100"/>
      <c r="BV112" s="1100"/>
      <c r="BW112" s="1100"/>
      <c r="BX112" s="1100"/>
      <c r="BY112" s="1100"/>
      <c r="BZ112" s="1102"/>
      <c r="CA112" s="1102" t="s">
        <v>194</v>
      </c>
      <c r="CB112" s="1103"/>
      <c r="CC112" s="1103"/>
      <c r="CD112" s="1103" t="s">
        <v>194</v>
      </c>
      <c r="CE112" s="1103"/>
      <c r="CF112" s="1103"/>
      <c r="CG112" s="1103"/>
      <c r="CH112" s="1097" t="str">
        <f t="shared" si="42"/>
        <v/>
      </c>
      <c r="CI112" s="1103"/>
      <c r="CJ112" s="1103"/>
      <c r="CK112" s="1103"/>
      <c r="CL112" s="1103"/>
      <c r="CM112" s="1104"/>
      <c r="CN112" s="1103"/>
      <c r="CO112" s="1105"/>
      <c r="CP112" s="1106"/>
      <c r="CQ112" s="1106"/>
      <c r="CR112" s="1106"/>
      <c r="CS112" s="1106"/>
      <c r="CT112" s="1106"/>
      <c r="CU112" s="1106"/>
      <c r="CV112" s="1106"/>
      <c r="CW112" s="1106" t="s">
        <v>194</v>
      </c>
      <c r="CX112" s="1106" t="str">
        <f t="shared" si="43"/>
        <v>-</v>
      </c>
      <c r="CY112" s="1107"/>
      <c r="CZ112" s="1108" t="s">
        <v>194</v>
      </c>
      <c r="DA112" s="1109" t="s">
        <v>194</v>
      </c>
      <c r="DB112" s="1109" t="s">
        <v>194</v>
      </c>
      <c r="DC112" s="1110" t="s">
        <v>194</v>
      </c>
      <c r="DD112" s="1110" t="s">
        <v>194</v>
      </c>
      <c r="DE112" s="1109" t="s">
        <v>194</v>
      </c>
      <c r="DF112" s="1111" t="s">
        <v>194</v>
      </c>
      <c r="DG112" s="1110" t="s">
        <v>194</v>
      </c>
      <c r="DH112" s="1110" t="s">
        <v>194</v>
      </c>
      <c r="DI112" s="1112"/>
      <c r="DJ112" s="1112"/>
      <c r="DK112" s="1112"/>
      <c r="DL112" s="1112"/>
      <c r="DM112" s="1112"/>
      <c r="DN112" s="1113" t="str">
        <f t="shared" si="44"/>
        <v/>
      </c>
      <c r="DO112" s="1112"/>
      <c r="DP112" s="1112"/>
      <c r="DQ112" s="1110"/>
      <c r="DR112" s="1110"/>
      <c r="DS112" s="1110"/>
      <c r="DT112" s="1110"/>
      <c r="DU112" s="1110"/>
      <c r="DV112" s="1110"/>
      <c r="DW112" s="1110"/>
      <c r="DX112" s="1110"/>
      <c r="DY112" s="1110"/>
      <c r="DZ112" s="1110"/>
      <c r="EA112" s="569" t="s">
        <v>194</v>
      </c>
      <c r="EB112" s="569" t="s">
        <v>194</v>
      </c>
      <c r="EC112" s="570" t="s">
        <v>194</v>
      </c>
      <c r="ED112" s="569"/>
      <c r="EE112" s="569"/>
      <c r="EF112" s="569"/>
      <c r="EG112" s="571"/>
      <c r="EH112" s="571"/>
      <c r="EI112" s="1114"/>
      <c r="EJ112" s="1114"/>
      <c r="EK112" s="1114"/>
      <c r="EL112" s="1114"/>
      <c r="EM112" s="1114"/>
      <c r="EN112" s="1114"/>
      <c r="EO112" s="1114"/>
      <c r="EP112" s="1114"/>
      <c r="EQ112" s="1114"/>
      <c r="ER112" s="1114"/>
      <c r="ES112" s="1114"/>
      <c r="ET112" s="1114"/>
      <c r="EU112" s="1114"/>
      <c r="EV112" s="1114"/>
      <c r="EW112" s="1114"/>
      <c r="EX112" s="60"/>
      <c r="EY112" s="1115" t="s">
        <v>194</v>
      </c>
      <c r="EZ112" s="1115" t="s">
        <v>194</v>
      </c>
    </row>
    <row r="113" spans="1:156" x14ac:dyDescent="0.25">
      <c r="A113" s="18" t="s">
        <v>194</v>
      </c>
      <c r="B113" s="1081"/>
      <c r="C113" s="1081" t="s">
        <v>194</v>
      </c>
      <c r="D113" s="1081" t="s">
        <v>1040</v>
      </c>
      <c r="E113" s="18"/>
      <c r="F113" s="18"/>
      <c r="G113" s="18"/>
      <c r="H113" s="18"/>
      <c r="I113" s="18"/>
      <c r="J113" s="1082">
        <f t="shared" si="34"/>
        <v>0</v>
      </c>
      <c r="K113" s="18"/>
      <c r="L113" s="18"/>
      <c r="M113" s="18"/>
      <c r="N113" s="18"/>
      <c r="O113" s="1082">
        <f t="shared" si="35"/>
        <v>0</v>
      </c>
      <c r="P113" s="18"/>
      <c r="Q113" s="18"/>
      <c r="R113" s="18"/>
      <c r="S113" s="18"/>
      <c r="T113" s="1082">
        <f t="shared" si="36"/>
        <v>0</v>
      </c>
      <c r="U113" s="18"/>
      <c r="V113" s="18"/>
      <c r="W113" s="18"/>
      <c r="X113" s="18"/>
      <c r="Y113" s="1082"/>
      <c r="Z113" s="1083" t="str">
        <f t="shared" si="37"/>
        <v/>
      </c>
      <c r="AA113" s="1084" t="s">
        <v>194</v>
      </c>
      <c r="AB113" s="1084" t="s">
        <v>194</v>
      </c>
      <c r="AC113" s="1084" t="s">
        <v>194</v>
      </c>
      <c r="AD113" s="1085"/>
      <c r="AE113" s="1086"/>
      <c r="AF113" s="1086"/>
      <c r="AG113" s="1086"/>
      <c r="AH113" s="1086"/>
      <c r="AI113" s="1087" t="s">
        <v>194</v>
      </c>
      <c r="AJ113" s="1087"/>
      <c r="AK113" s="1087"/>
      <c r="AL113" s="1088" t="s">
        <v>194</v>
      </c>
      <c r="AM113" s="1089"/>
      <c r="AN113" s="1090"/>
      <c r="AO113" s="1091" t="s">
        <v>194</v>
      </c>
      <c r="AP113" s="1092"/>
      <c r="AQ113" s="1093" t="s">
        <v>194</v>
      </c>
      <c r="AR113" s="18"/>
      <c r="AS113" s="18"/>
      <c r="AT113" s="1094" t="s">
        <v>194</v>
      </c>
      <c r="AU113" s="1095"/>
      <c r="AV113" s="1096"/>
      <c r="AW113" s="1095"/>
      <c r="AX113" s="1096"/>
      <c r="AY113" s="1095"/>
      <c r="AZ113" s="1096"/>
      <c r="BA113" s="1095"/>
      <c r="BB113" s="1095"/>
      <c r="BC113" s="1087"/>
      <c r="BD113" s="1097" t="str">
        <f t="shared" si="38"/>
        <v/>
      </c>
      <c r="BE113" s="1098"/>
      <c r="BF113" s="1099" t="str">
        <f t="shared" si="39"/>
        <v/>
      </c>
      <c r="BG113" s="1100"/>
      <c r="BH113" s="1100"/>
      <c r="BI113" s="1100"/>
      <c r="BJ113" s="1100"/>
      <c r="BK113" s="1100"/>
      <c r="BL113" s="1100"/>
      <c r="BM113" s="1101"/>
      <c r="BN113" s="1101"/>
      <c r="BO113" s="1101"/>
      <c r="BP113" s="1100"/>
      <c r="BQ113" s="1097" t="str">
        <f t="shared" si="40"/>
        <v/>
      </c>
      <c r="BR113" s="1100"/>
      <c r="BS113" s="1097" t="str">
        <f t="shared" si="41"/>
        <v/>
      </c>
      <c r="BT113" s="1100"/>
      <c r="BU113" s="1100"/>
      <c r="BV113" s="1100"/>
      <c r="BW113" s="1100"/>
      <c r="BX113" s="1100"/>
      <c r="BY113" s="1100"/>
      <c r="BZ113" s="1102"/>
      <c r="CA113" s="1102" t="s">
        <v>194</v>
      </c>
      <c r="CB113" s="1103"/>
      <c r="CC113" s="1103"/>
      <c r="CD113" s="1103" t="s">
        <v>194</v>
      </c>
      <c r="CE113" s="1103"/>
      <c r="CF113" s="1103"/>
      <c r="CG113" s="1103"/>
      <c r="CH113" s="1097" t="str">
        <f t="shared" si="42"/>
        <v/>
      </c>
      <c r="CI113" s="1103"/>
      <c r="CJ113" s="1103"/>
      <c r="CK113" s="1103"/>
      <c r="CL113" s="1103"/>
      <c r="CM113" s="1104"/>
      <c r="CN113" s="1103"/>
      <c r="CO113" s="1105"/>
      <c r="CP113" s="1106"/>
      <c r="CQ113" s="1106"/>
      <c r="CR113" s="1106"/>
      <c r="CS113" s="1106"/>
      <c r="CT113" s="1106"/>
      <c r="CU113" s="1106"/>
      <c r="CV113" s="1106"/>
      <c r="CW113" s="1106" t="s">
        <v>194</v>
      </c>
      <c r="CX113" s="1106" t="str">
        <f t="shared" si="43"/>
        <v>-</v>
      </c>
      <c r="CY113" s="1107"/>
      <c r="CZ113" s="1108" t="s">
        <v>194</v>
      </c>
      <c r="DA113" s="1109" t="s">
        <v>194</v>
      </c>
      <c r="DB113" s="1109" t="s">
        <v>194</v>
      </c>
      <c r="DC113" s="1110" t="s">
        <v>194</v>
      </c>
      <c r="DD113" s="1110" t="s">
        <v>194</v>
      </c>
      <c r="DE113" s="1109" t="s">
        <v>194</v>
      </c>
      <c r="DF113" s="1111" t="s">
        <v>194</v>
      </c>
      <c r="DG113" s="1110" t="s">
        <v>194</v>
      </c>
      <c r="DH113" s="1110" t="s">
        <v>194</v>
      </c>
      <c r="DI113" s="1112"/>
      <c r="DJ113" s="1112"/>
      <c r="DK113" s="1112"/>
      <c r="DL113" s="1112"/>
      <c r="DM113" s="1112"/>
      <c r="DN113" s="1113" t="str">
        <f t="shared" si="44"/>
        <v/>
      </c>
      <c r="DO113" s="1112"/>
      <c r="DP113" s="1112"/>
      <c r="DQ113" s="1110"/>
      <c r="DR113" s="1110"/>
      <c r="DS113" s="1110"/>
      <c r="DT113" s="1110"/>
      <c r="DU113" s="1110"/>
      <c r="DV113" s="1110"/>
      <c r="DW113" s="1110"/>
      <c r="DX113" s="1110"/>
      <c r="DY113" s="1110"/>
      <c r="DZ113" s="1110"/>
      <c r="EA113" s="569" t="s">
        <v>194</v>
      </c>
      <c r="EB113" s="569" t="s">
        <v>194</v>
      </c>
      <c r="EC113" s="570" t="s">
        <v>194</v>
      </c>
      <c r="ED113" s="569"/>
      <c r="EE113" s="569"/>
      <c r="EF113" s="569"/>
      <c r="EG113" s="571"/>
      <c r="EH113" s="571"/>
      <c r="EI113" s="1114"/>
      <c r="EJ113" s="1114"/>
      <c r="EK113" s="1114"/>
      <c r="EL113" s="1114"/>
      <c r="EM113" s="1114"/>
      <c r="EN113" s="1114"/>
      <c r="EO113" s="1114"/>
      <c r="EP113" s="1114"/>
      <c r="EQ113" s="1114"/>
      <c r="ER113" s="1114"/>
      <c r="ES113" s="1114"/>
      <c r="ET113" s="1114"/>
      <c r="EU113" s="1114"/>
      <c r="EV113" s="1114"/>
      <c r="EW113" s="1114"/>
      <c r="EX113" s="60"/>
      <c r="EY113" s="1115" t="s">
        <v>194</v>
      </c>
      <c r="EZ113" s="1115" t="s">
        <v>194</v>
      </c>
    </row>
    <row r="114" spans="1:156" x14ac:dyDescent="0.25">
      <c r="A114" s="18" t="s">
        <v>194</v>
      </c>
      <c r="B114" s="1081"/>
      <c r="C114" s="1081" t="s">
        <v>194</v>
      </c>
      <c r="D114" s="1081" t="s">
        <v>1040</v>
      </c>
      <c r="E114" s="18"/>
      <c r="F114" s="18"/>
      <c r="G114" s="18"/>
      <c r="H114" s="18"/>
      <c r="I114" s="18"/>
      <c r="J114" s="1082">
        <f t="shared" si="34"/>
        <v>0</v>
      </c>
      <c r="K114" s="18"/>
      <c r="L114" s="18"/>
      <c r="M114" s="18"/>
      <c r="N114" s="18"/>
      <c r="O114" s="1082">
        <f t="shared" si="35"/>
        <v>0</v>
      </c>
      <c r="P114" s="18"/>
      <c r="Q114" s="18"/>
      <c r="R114" s="18"/>
      <c r="S114" s="18"/>
      <c r="T114" s="1082">
        <f t="shared" si="36"/>
        <v>0</v>
      </c>
      <c r="U114" s="18"/>
      <c r="V114" s="18"/>
      <c r="W114" s="18"/>
      <c r="X114" s="18"/>
      <c r="Y114" s="1082"/>
      <c r="Z114" s="1083" t="str">
        <f t="shared" si="37"/>
        <v/>
      </c>
      <c r="AA114" s="1084" t="s">
        <v>194</v>
      </c>
      <c r="AB114" s="1084" t="s">
        <v>194</v>
      </c>
      <c r="AC114" s="1084" t="s">
        <v>194</v>
      </c>
      <c r="AD114" s="1085"/>
      <c r="AE114" s="1086"/>
      <c r="AF114" s="1086"/>
      <c r="AG114" s="1086"/>
      <c r="AH114" s="1086"/>
      <c r="AI114" s="1087" t="s">
        <v>194</v>
      </c>
      <c r="AJ114" s="1087"/>
      <c r="AK114" s="1087"/>
      <c r="AL114" s="1088" t="s">
        <v>194</v>
      </c>
      <c r="AM114" s="1089"/>
      <c r="AN114" s="1090"/>
      <c r="AO114" s="1091" t="s">
        <v>194</v>
      </c>
      <c r="AP114" s="1092"/>
      <c r="AQ114" s="1093" t="s">
        <v>194</v>
      </c>
      <c r="AR114" s="18"/>
      <c r="AS114" s="18"/>
      <c r="AT114" s="1094" t="s">
        <v>194</v>
      </c>
      <c r="AU114" s="1095"/>
      <c r="AV114" s="1096"/>
      <c r="AW114" s="1095"/>
      <c r="AX114" s="1096"/>
      <c r="AY114" s="1095"/>
      <c r="AZ114" s="1096"/>
      <c r="BA114" s="1095"/>
      <c r="BB114" s="1095"/>
      <c r="BC114" s="1087"/>
      <c r="BD114" s="1097" t="str">
        <f t="shared" si="38"/>
        <v/>
      </c>
      <c r="BE114" s="1098"/>
      <c r="BF114" s="1099" t="str">
        <f t="shared" si="39"/>
        <v/>
      </c>
      <c r="BG114" s="1100"/>
      <c r="BH114" s="1100"/>
      <c r="BI114" s="1100"/>
      <c r="BJ114" s="1100"/>
      <c r="BK114" s="1100"/>
      <c r="BL114" s="1100"/>
      <c r="BM114" s="1101"/>
      <c r="BN114" s="1101"/>
      <c r="BO114" s="1101"/>
      <c r="BP114" s="1100"/>
      <c r="BQ114" s="1097" t="str">
        <f t="shared" si="40"/>
        <v/>
      </c>
      <c r="BR114" s="1100"/>
      <c r="BS114" s="1097" t="str">
        <f t="shared" si="41"/>
        <v/>
      </c>
      <c r="BT114" s="1100"/>
      <c r="BU114" s="1100"/>
      <c r="BV114" s="1100"/>
      <c r="BW114" s="1100"/>
      <c r="BX114" s="1100"/>
      <c r="BY114" s="1100"/>
      <c r="BZ114" s="1102"/>
      <c r="CA114" s="1102" t="s">
        <v>194</v>
      </c>
      <c r="CB114" s="1103"/>
      <c r="CC114" s="1103"/>
      <c r="CD114" s="1103" t="s">
        <v>194</v>
      </c>
      <c r="CE114" s="1103"/>
      <c r="CF114" s="1103"/>
      <c r="CG114" s="1103"/>
      <c r="CH114" s="1097" t="str">
        <f t="shared" si="42"/>
        <v/>
      </c>
      <c r="CI114" s="1103"/>
      <c r="CJ114" s="1103"/>
      <c r="CK114" s="1103"/>
      <c r="CL114" s="1103"/>
      <c r="CM114" s="1104"/>
      <c r="CN114" s="1103"/>
      <c r="CO114" s="1105"/>
      <c r="CP114" s="1106"/>
      <c r="CQ114" s="1106"/>
      <c r="CR114" s="1106"/>
      <c r="CS114" s="1106"/>
      <c r="CT114" s="1106"/>
      <c r="CU114" s="1106"/>
      <c r="CV114" s="1106"/>
      <c r="CW114" s="1106" t="s">
        <v>194</v>
      </c>
      <c r="CX114" s="1106" t="str">
        <f t="shared" si="43"/>
        <v>-</v>
      </c>
      <c r="CY114" s="1107"/>
      <c r="CZ114" s="1108" t="s">
        <v>194</v>
      </c>
      <c r="DA114" s="1109" t="s">
        <v>194</v>
      </c>
      <c r="DB114" s="1109" t="s">
        <v>194</v>
      </c>
      <c r="DC114" s="1110" t="s">
        <v>194</v>
      </c>
      <c r="DD114" s="1110" t="s">
        <v>194</v>
      </c>
      <c r="DE114" s="1109" t="s">
        <v>194</v>
      </c>
      <c r="DF114" s="1111" t="s">
        <v>194</v>
      </c>
      <c r="DG114" s="1110" t="s">
        <v>194</v>
      </c>
      <c r="DH114" s="1110" t="s">
        <v>194</v>
      </c>
      <c r="DI114" s="1112"/>
      <c r="DJ114" s="1112"/>
      <c r="DK114" s="1112"/>
      <c r="DL114" s="1112"/>
      <c r="DM114" s="1112"/>
      <c r="DN114" s="1113" t="str">
        <f t="shared" si="44"/>
        <v/>
      </c>
      <c r="DO114" s="1112"/>
      <c r="DP114" s="1112"/>
      <c r="DQ114" s="1110"/>
      <c r="DR114" s="1110"/>
      <c r="DS114" s="1110"/>
      <c r="DT114" s="1110"/>
      <c r="DU114" s="1110"/>
      <c r="DV114" s="1110"/>
      <c r="DW114" s="1110"/>
      <c r="DX114" s="1110"/>
      <c r="DY114" s="1110"/>
      <c r="DZ114" s="1110"/>
      <c r="EA114" s="569" t="s">
        <v>194</v>
      </c>
      <c r="EB114" s="569" t="s">
        <v>194</v>
      </c>
      <c r="EC114" s="570" t="s">
        <v>194</v>
      </c>
      <c r="ED114" s="569"/>
      <c r="EE114" s="569"/>
      <c r="EF114" s="569"/>
      <c r="EG114" s="571"/>
      <c r="EH114" s="571"/>
      <c r="EI114" s="1114"/>
      <c r="EJ114" s="1114"/>
      <c r="EK114" s="1114"/>
      <c r="EL114" s="1114"/>
      <c r="EM114" s="1114"/>
      <c r="EN114" s="1114"/>
      <c r="EO114" s="1114"/>
      <c r="EP114" s="1114"/>
      <c r="EQ114" s="1114"/>
      <c r="ER114" s="1114"/>
      <c r="ES114" s="1114"/>
      <c r="ET114" s="1114"/>
      <c r="EU114" s="1114"/>
      <c r="EV114" s="1114"/>
      <c r="EW114" s="1114"/>
      <c r="EX114" s="60"/>
      <c r="EY114" s="1115" t="s">
        <v>194</v>
      </c>
      <c r="EZ114" s="1115" t="s">
        <v>194</v>
      </c>
    </row>
    <row r="115" spans="1:156" x14ac:dyDescent="0.25">
      <c r="A115" s="18" t="s">
        <v>194</v>
      </c>
      <c r="B115" s="1081"/>
      <c r="C115" s="1081" t="s">
        <v>194</v>
      </c>
      <c r="D115" s="1081" t="s">
        <v>1040</v>
      </c>
      <c r="E115" s="18"/>
      <c r="F115" s="18"/>
      <c r="G115" s="18"/>
      <c r="H115" s="18"/>
      <c r="I115" s="18"/>
      <c r="J115" s="1082">
        <f t="shared" si="34"/>
        <v>0</v>
      </c>
      <c r="K115" s="18"/>
      <c r="L115" s="18"/>
      <c r="M115" s="18"/>
      <c r="N115" s="18"/>
      <c r="O115" s="1082">
        <f t="shared" si="35"/>
        <v>0</v>
      </c>
      <c r="P115" s="18"/>
      <c r="Q115" s="18"/>
      <c r="R115" s="18"/>
      <c r="S115" s="18"/>
      <c r="T115" s="1082">
        <f t="shared" si="36"/>
        <v>0</v>
      </c>
      <c r="U115" s="18"/>
      <c r="V115" s="18"/>
      <c r="W115" s="18"/>
      <c r="X115" s="18"/>
      <c r="Y115" s="1082"/>
      <c r="Z115" s="1083" t="str">
        <f t="shared" si="37"/>
        <v/>
      </c>
      <c r="AA115" s="1084" t="s">
        <v>194</v>
      </c>
      <c r="AB115" s="1084" t="s">
        <v>194</v>
      </c>
      <c r="AC115" s="1084" t="s">
        <v>194</v>
      </c>
      <c r="AD115" s="1085"/>
      <c r="AE115" s="1086"/>
      <c r="AF115" s="1086"/>
      <c r="AG115" s="1086"/>
      <c r="AH115" s="1086"/>
      <c r="AI115" s="1087" t="s">
        <v>194</v>
      </c>
      <c r="AJ115" s="1087"/>
      <c r="AK115" s="1087"/>
      <c r="AL115" s="1088" t="s">
        <v>194</v>
      </c>
      <c r="AM115" s="1089"/>
      <c r="AN115" s="1090"/>
      <c r="AO115" s="1091" t="s">
        <v>194</v>
      </c>
      <c r="AP115" s="1092"/>
      <c r="AQ115" s="1093" t="s">
        <v>194</v>
      </c>
      <c r="AR115" s="18"/>
      <c r="AS115" s="18"/>
      <c r="AT115" s="1094" t="s">
        <v>194</v>
      </c>
      <c r="AU115" s="1095"/>
      <c r="AV115" s="1096"/>
      <c r="AW115" s="1095"/>
      <c r="AX115" s="1096"/>
      <c r="AY115" s="1095"/>
      <c r="AZ115" s="1096"/>
      <c r="BA115" s="1095"/>
      <c r="BB115" s="1095"/>
      <c r="BC115" s="1087"/>
      <c r="BD115" s="1097" t="str">
        <f t="shared" si="38"/>
        <v/>
      </c>
      <c r="BE115" s="1098"/>
      <c r="BF115" s="1099" t="str">
        <f t="shared" si="39"/>
        <v/>
      </c>
      <c r="BG115" s="1100"/>
      <c r="BH115" s="1100"/>
      <c r="BI115" s="1100"/>
      <c r="BJ115" s="1100"/>
      <c r="BK115" s="1100"/>
      <c r="BL115" s="1100"/>
      <c r="BM115" s="1101"/>
      <c r="BN115" s="1101"/>
      <c r="BO115" s="1101"/>
      <c r="BP115" s="1100"/>
      <c r="BQ115" s="1097" t="str">
        <f t="shared" si="40"/>
        <v/>
      </c>
      <c r="BR115" s="1100"/>
      <c r="BS115" s="1097" t="str">
        <f t="shared" si="41"/>
        <v/>
      </c>
      <c r="BT115" s="1100"/>
      <c r="BU115" s="1100"/>
      <c r="BV115" s="1100"/>
      <c r="BW115" s="1100"/>
      <c r="BX115" s="1100"/>
      <c r="BY115" s="1100"/>
      <c r="BZ115" s="1102"/>
      <c r="CA115" s="1102" t="s">
        <v>194</v>
      </c>
      <c r="CB115" s="1103"/>
      <c r="CC115" s="1103"/>
      <c r="CD115" s="1103" t="s">
        <v>194</v>
      </c>
      <c r="CE115" s="1103"/>
      <c r="CF115" s="1103"/>
      <c r="CG115" s="1103"/>
      <c r="CH115" s="1097" t="str">
        <f t="shared" si="42"/>
        <v/>
      </c>
      <c r="CI115" s="1103"/>
      <c r="CJ115" s="1103"/>
      <c r="CK115" s="1103"/>
      <c r="CL115" s="1103"/>
      <c r="CM115" s="1104"/>
      <c r="CN115" s="1103"/>
      <c r="CO115" s="1105"/>
      <c r="CP115" s="1106"/>
      <c r="CQ115" s="1106"/>
      <c r="CR115" s="1106"/>
      <c r="CS115" s="1106"/>
      <c r="CT115" s="1106"/>
      <c r="CU115" s="1106"/>
      <c r="CV115" s="1106"/>
      <c r="CW115" s="1106" t="s">
        <v>194</v>
      </c>
      <c r="CX115" s="1106" t="str">
        <f t="shared" si="43"/>
        <v>-</v>
      </c>
      <c r="CY115" s="1107"/>
      <c r="CZ115" s="1108" t="s">
        <v>194</v>
      </c>
      <c r="DA115" s="1109" t="s">
        <v>194</v>
      </c>
      <c r="DB115" s="1109" t="s">
        <v>194</v>
      </c>
      <c r="DC115" s="1110" t="s">
        <v>194</v>
      </c>
      <c r="DD115" s="1110" t="s">
        <v>194</v>
      </c>
      <c r="DE115" s="1109" t="s">
        <v>194</v>
      </c>
      <c r="DF115" s="1111" t="s">
        <v>194</v>
      </c>
      <c r="DG115" s="1110" t="s">
        <v>194</v>
      </c>
      <c r="DH115" s="1110" t="s">
        <v>194</v>
      </c>
      <c r="DI115" s="1112"/>
      <c r="DJ115" s="1112"/>
      <c r="DK115" s="1112"/>
      <c r="DL115" s="1112"/>
      <c r="DM115" s="1112"/>
      <c r="DN115" s="1113" t="str">
        <f t="shared" si="44"/>
        <v/>
      </c>
      <c r="DO115" s="1112"/>
      <c r="DP115" s="1112"/>
      <c r="DQ115" s="1110"/>
      <c r="DR115" s="1110"/>
      <c r="DS115" s="1110"/>
      <c r="DT115" s="1110"/>
      <c r="DU115" s="1110"/>
      <c r="DV115" s="1110"/>
      <c r="DW115" s="1110"/>
      <c r="DX115" s="1110"/>
      <c r="DY115" s="1110"/>
      <c r="DZ115" s="1110"/>
      <c r="EA115" s="569" t="s">
        <v>194</v>
      </c>
      <c r="EB115" s="569" t="s">
        <v>194</v>
      </c>
      <c r="EC115" s="570" t="s">
        <v>194</v>
      </c>
      <c r="ED115" s="569"/>
      <c r="EE115" s="569"/>
      <c r="EF115" s="569"/>
      <c r="EG115" s="571"/>
      <c r="EH115" s="571"/>
      <c r="EI115" s="1114"/>
      <c r="EJ115" s="1114"/>
      <c r="EK115" s="1114"/>
      <c r="EL115" s="1114"/>
      <c r="EM115" s="1114"/>
      <c r="EN115" s="1114"/>
      <c r="EO115" s="1114"/>
      <c r="EP115" s="1114"/>
      <c r="EQ115" s="1114"/>
      <c r="ER115" s="1114"/>
      <c r="ES115" s="1114"/>
      <c r="ET115" s="1114"/>
      <c r="EU115" s="1114"/>
      <c r="EV115" s="1114"/>
      <c r="EW115" s="1114"/>
      <c r="EX115" s="60"/>
      <c r="EY115" s="1115" t="s">
        <v>194</v>
      </c>
      <c r="EZ115" s="1115" t="s">
        <v>194</v>
      </c>
    </row>
    <row r="116" spans="1:156" x14ac:dyDescent="0.25">
      <c r="A116" s="18" t="s">
        <v>194</v>
      </c>
      <c r="B116" s="1081"/>
      <c r="C116" s="1081" t="s">
        <v>194</v>
      </c>
      <c r="D116" s="1081" t="s">
        <v>1040</v>
      </c>
      <c r="E116" s="18"/>
      <c r="F116" s="18"/>
      <c r="G116" s="18"/>
      <c r="H116" s="18"/>
      <c r="I116" s="18"/>
      <c r="J116" s="1082">
        <f t="shared" si="34"/>
        <v>0</v>
      </c>
      <c r="K116" s="18"/>
      <c r="L116" s="18"/>
      <c r="M116" s="18"/>
      <c r="N116" s="18"/>
      <c r="O116" s="1082">
        <f t="shared" si="35"/>
        <v>0</v>
      </c>
      <c r="P116" s="18"/>
      <c r="Q116" s="18"/>
      <c r="R116" s="18"/>
      <c r="S116" s="18"/>
      <c r="T116" s="1082">
        <f t="shared" si="36"/>
        <v>0</v>
      </c>
      <c r="U116" s="18"/>
      <c r="V116" s="18"/>
      <c r="W116" s="18"/>
      <c r="X116" s="18"/>
      <c r="Y116" s="1082"/>
      <c r="Z116" s="1083" t="str">
        <f t="shared" si="37"/>
        <v/>
      </c>
      <c r="AA116" s="1084" t="s">
        <v>194</v>
      </c>
      <c r="AB116" s="1084" t="s">
        <v>194</v>
      </c>
      <c r="AC116" s="1084" t="s">
        <v>194</v>
      </c>
      <c r="AD116" s="1085"/>
      <c r="AE116" s="1086"/>
      <c r="AF116" s="1086"/>
      <c r="AG116" s="1086"/>
      <c r="AH116" s="1086"/>
      <c r="AI116" s="1087" t="s">
        <v>194</v>
      </c>
      <c r="AJ116" s="1087"/>
      <c r="AK116" s="1087"/>
      <c r="AL116" s="1088" t="s">
        <v>194</v>
      </c>
      <c r="AM116" s="1089"/>
      <c r="AN116" s="1090"/>
      <c r="AO116" s="1091" t="s">
        <v>194</v>
      </c>
      <c r="AP116" s="1092"/>
      <c r="AQ116" s="1093" t="s">
        <v>194</v>
      </c>
      <c r="AR116" s="18"/>
      <c r="AS116" s="18"/>
      <c r="AT116" s="1094" t="s">
        <v>194</v>
      </c>
      <c r="AU116" s="1095"/>
      <c r="AV116" s="1096"/>
      <c r="AW116" s="1095"/>
      <c r="AX116" s="1096"/>
      <c r="AY116" s="1095"/>
      <c r="AZ116" s="1096"/>
      <c r="BA116" s="1095"/>
      <c r="BB116" s="1095"/>
      <c r="BC116" s="1087"/>
      <c r="BD116" s="1097" t="str">
        <f t="shared" si="38"/>
        <v/>
      </c>
      <c r="BE116" s="1098"/>
      <c r="BF116" s="1099" t="str">
        <f t="shared" si="39"/>
        <v/>
      </c>
      <c r="BG116" s="1100"/>
      <c r="BH116" s="1100"/>
      <c r="BI116" s="1100"/>
      <c r="BJ116" s="1100"/>
      <c r="BK116" s="1100"/>
      <c r="BL116" s="1100"/>
      <c r="BM116" s="1101"/>
      <c r="BN116" s="1101"/>
      <c r="BO116" s="1101"/>
      <c r="BP116" s="1100"/>
      <c r="BQ116" s="1097" t="str">
        <f t="shared" si="40"/>
        <v/>
      </c>
      <c r="BR116" s="1100"/>
      <c r="BS116" s="1097" t="str">
        <f t="shared" si="41"/>
        <v/>
      </c>
      <c r="BT116" s="1100"/>
      <c r="BU116" s="1100"/>
      <c r="BV116" s="1100"/>
      <c r="BW116" s="1100"/>
      <c r="BX116" s="1100"/>
      <c r="BY116" s="1100"/>
      <c r="BZ116" s="1102"/>
      <c r="CA116" s="1102" t="s">
        <v>194</v>
      </c>
      <c r="CB116" s="1103"/>
      <c r="CC116" s="1103"/>
      <c r="CD116" s="1103" t="s">
        <v>194</v>
      </c>
      <c r="CE116" s="1103"/>
      <c r="CF116" s="1103"/>
      <c r="CG116" s="1103"/>
      <c r="CH116" s="1097" t="str">
        <f t="shared" si="42"/>
        <v/>
      </c>
      <c r="CI116" s="1103"/>
      <c r="CJ116" s="1103"/>
      <c r="CK116" s="1103"/>
      <c r="CL116" s="1103"/>
      <c r="CM116" s="1104"/>
      <c r="CN116" s="1103"/>
      <c r="CO116" s="1105"/>
      <c r="CP116" s="1106"/>
      <c r="CQ116" s="1106"/>
      <c r="CR116" s="1106"/>
      <c r="CS116" s="1106"/>
      <c r="CT116" s="1106"/>
      <c r="CU116" s="1106"/>
      <c r="CV116" s="1106"/>
      <c r="CW116" s="1106" t="s">
        <v>194</v>
      </c>
      <c r="CX116" s="1106" t="str">
        <f t="shared" si="43"/>
        <v>-</v>
      </c>
      <c r="CY116" s="1107"/>
      <c r="CZ116" s="1108" t="s">
        <v>194</v>
      </c>
      <c r="DA116" s="1109" t="s">
        <v>194</v>
      </c>
      <c r="DB116" s="1109" t="s">
        <v>194</v>
      </c>
      <c r="DC116" s="1110" t="s">
        <v>194</v>
      </c>
      <c r="DD116" s="1110" t="s">
        <v>194</v>
      </c>
      <c r="DE116" s="1109" t="s">
        <v>194</v>
      </c>
      <c r="DF116" s="1111" t="s">
        <v>194</v>
      </c>
      <c r="DG116" s="1110" t="s">
        <v>194</v>
      </c>
      <c r="DH116" s="1110" t="s">
        <v>194</v>
      </c>
      <c r="DI116" s="1112"/>
      <c r="DJ116" s="1112"/>
      <c r="DK116" s="1112"/>
      <c r="DL116" s="1112"/>
      <c r="DM116" s="1112"/>
      <c r="DN116" s="1113" t="str">
        <f t="shared" si="44"/>
        <v/>
      </c>
      <c r="DO116" s="1112"/>
      <c r="DP116" s="1112"/>
      <c r="DQ116" s="1110"/>
      <c r="DR116" s="1110"/>
      <c r="DS116" s="1110"/>
      <c r="DT116" s="1110"/>
      <c r="DU116" s="1110"/>
      <c r="DV116" s="1110"/>
      <c r="DW116" s="1110"/>
      <c r="DX116" s="1110"/>
      <c r="DY116" s="1110"/>
      <c r="DZ116" s="1110"/>
      <c r="EA116" s="569" t="s">
        <v>194</v>
      </c>
      <c r="EB116" s="569" t="s">
        <v>194</v>
      </c>
      <c r="EC116" s="570" t="s">
        <v>194</v>
      </c>
      <c r="ED116" s="569"/>
      <c r="EE116" s="569"/>
      <c r="EF116" s="569"/>
      <c r="EG116" s="571"/>
      <c r="EH116" s="571"/>
      <c r="EI116" s="1114"/>
      <c r="EJ116" s="1114"/>
      <c r="EK116" s="1114"/>
      <c r="EL116" s="1114"/>
      <c r="EM116" s="1114"/>
      <c r="EN116" s="1114"/>
      <c r="EO116" s="1114"/>
      <c r="EP116" s="1114"/>
      <c r="EQ116" s="1114"/>
      <c r="ER116" s="1114"/>
      <c r="ES116" s="1114"/>
      <c r="ET116" s="1114"/>
      <c r="EU116" s="1114"/>
      <c r="EV116" s="1114"/>
      <c r="EW116" s="1114"/>
      <c r="EX116" s="60"/>
      <c r="EY116" s="1115" t="s">
        <v>194</v>
      </c>
      <c r="EZ116" s="1115" t="s">
        <v>194</v>
      </c>
    </row>
    <row r="117" spans="1:156" x14ac:dyDescent="0.25">
      <c r="A117" s="18" t="s">
        <v>194</v>
      </c>
      <c r="B117" s="1081"/>
      <c r="C117" s="1081" t="s">
        <v>194</v>
      </c>
      <c r="D117" s="1081" t="s">
        <v>1040</v>
      </c>
      <c r="E117" s="18"/>
      <c r="F117" s="18"/>
      <c r="G117" s="18"/>
      <c r="H117" s="18"/>
      <c r="I117" s="18"/>
      <c r="J117" s="1082">
        <f t="shared" si="34"/>
        <v>0</v>
      </c>
      <c r="K117" s="18"/>
      <c r="L117" s="18"/>
      <c r="M117" s="18"/>
      <c r="N117" s="18"/>
      <c r="O117" s="1082">
        <f t="shared" si="35"/>
        <v>0</v>
      </c>
      <c r="P117" s="18"/>
      <c r="Q117" s="18"/>
      <c r="R117" s="18"/>
      <c r="S117" s="18"/>
      <c r="T117" s="1082">
        <f t="shared" si="36"/>
        <v>0</v>
      </c>
      <c r="U117" s="18"/>
      <c r="V117" s="18"/>
      <c r="W117" s="18"/>
      <c r="X117" s="18"/>
      <c r="Y117" s="1082"/>
      <c r="Z117" s="1083" t="str">
        <f t="shared" si="37"/>
        <v/>
      </c>
      <c r="AA117" s="1084" t="s">
        <v>194</v>
      </c>
      <c r="AB117" s="1084" t="s">
        <v>194</v>
      </c>
      <c r="AC117" s="1084" t="s">
        <v>194</v>
      </c>
      <c r="AD117" s="1085"/>
      <c r="AE117" s="1086"/>
      <c r="AF117" s="1086"/>
      <c r="AG117" s="1086"/>
      <c r="AH117" s="1086"/>
      <c r="AI117" s="1087" t="s">
        <v>194</v>
      </c>
      <c r="AJ117" s="1087"/>
      <c r="AK117" s="1087"/>
      <c r="AL117" s="1088" t="s">
        <v>194</v>
      </c>
      <c r="AM117" s="1089"/>
      <c r="AN117" s="1090"/>
      <c r="AO117" s="1091" t="s">
        <v>194</v>
      </c>
      <c r="AP117" s="1092"/>
      <c r="AQ117" s="1093" t="s">
        <v>194</v>
      </c>
      <c r="AR117" s="18"/>
      <c r="AS117" s="18"/>
      <c r="AT117" s="1094" t="s">
        <v>194</v>
      </c>
      <c r="AU117" s="1095"/>
      <c r="AV117" s="1096"/>
      <c r="AW117" s="1095"/>
      <c r="AX117" s="1096"/>
      <c r="AY117" s="1095"/>
      <c r="AZ117" s="1096"/>
      <c r="BA117" s="1095"/>
      <c r="BB117" s="1095"/>
      <c r="BC117" s="1087"/>
      <c r="BD117" s="1097" t="str">
        <f t="shared" si="38"/>
        <v/>
      </c>
      <c r="BE117" s="1098"/>
      <c r="BF117" s="1099" t="str">
        <f t="shared" si="39"/>
        <v/>
      </c>
      <c r="BG117" s="1100"/>
      <c r="BH117" s="1100"/>
      <c r="BI117" s="1100"/>
      <c r="BJ117" s="1100"/>
      <c r="BK117" s="1100"/>
      <c r="BL117" s="1100"/>
      <c r="BM117" s="1101"/>
      <c r="BN117" s="1101"/>
      <c r="BO117" s="1101"/>
      <c r="BP117" s="1100"/>
      <c r="BQ117" s="1097" t="str">
        <f t="shared" si="40"/>
        <v/>
      </c>
      <c r="BR117" s="1100"/>
      <c r="BS117" s="1097" t="str">
        <f t="shared" si="41"/>
        <v/>
      </c>
      <c r="BT117" s="1100"/>
      <c r="BU117" s="1100"/>
      <c r="BV117" s="1100"/>
      <c r="BW117" s="1100"/>
      <c r="BX117" s="1100"/>
      <c r="BY117" s="1100"/>
      <c r="BZ117" s="1102"/>
      <c r="CA117" s="1102" t="s">
        <v>194</v>
      </c>
      <c r="CB117" s="1103"/>
      <c r="CC117" s="1103"/>
      <c r="CD117" s="1103" t="s">
        <v>194</v>
      </c>
      <c r="CE117" s="1103"/>
      <c r="CF117" s="1103"/>
      <c r="CG117" s="1103"/>
      <c r="CH117" s="1097" t="str">
        <f t="shared" si="42"/>
        <v/>
      </c>
      <c r="CI117" s="1103"/>
      <c r="CJ117" s="1103"/>
      <c r="CK117" s="1103"/>
      <c r="CL117" s="1103"/>
      <c r="CM117" s="1104"/>
      <c r="CN117" s="1103"/>
      <c r="CO117" s="1105"/>
      <c r="CP117" s="1106"/>
      <c r="CQ117" s="1106"/>
      <c r="CR117" s="1106"/>
      <c r="CS117" s="1106"/>
      <c r="CT117" s="1106"/>
      <c r="CU117" s="1106"/>
      <c r="CV117" s="1106"/>
      <c r="CW117" s="1106" t="s">
        <v>194</v>
      </c>
      <c r="CX117" s="1106" t="str">
        <f t="shared" si="43"/>
        <v>-</v>
      </c>
      <c r="CY117" s="1107"/>
      <c r="CZ117" s="1108" t="s">
        <v>194</v>
      </c>
      <c r="DA117" s="1109" t="s">
        <v>194</v>
      </c>
      <c r="DB117" s="1109" t="s">
        <v>194</v>
      </c>
      <c r="DC117" s="1110" t="s">
        <v>194</v>
      </c>
      <c r="DD117" s="1110" t="s">
        <v>194</v>
      </c>
      <c r="DE117" s="1109" t="s">
        <v>194</v>
      </c>
      <c r="DF117" s="1111" t="s">
        <v>194</v>
      </c>
      <c r="DG117" s="1110" t="s">
        <v>194</v>
      </c>
      <c r="DH117" s="1110" t="s">
        <v>194</v>
      </c>
      <c r="DI117" s="1112"/>
      <c r="DJ117" s="1112"/>
      <c r="DK117" s="1112"/>
      <c r="DL117" s="1112"/>
      <c r="DM117" s="1112"/>
      <c r="DN117" s="1113" t="str">
        <f t="shared" si="44"/>
        <v/>
      </c>
      <c r="DO117" s="1112"/>
      <c r="DP117" s="1112"/>
      <c r="DQ117" s="1110"/>
      <c r="DR117" s="1110"/>
      <c r="DS117" s="1110"/>
      <c r="DT117" s="1110"/>
      <c r="DU117" s="1110"/>
      <c r="DV117" s="1110"/>
      <c r="DW117" s="1110"/>
      <c r="DX117" s="1110"/>
      <c r="DY117" s="1110"/>
      <c r="DZ117" s="1110"/>
      <c r="EA117" s="569" t="s">
        <v>194</v>
      </c>
      <c r="EB117" s="569" t="s">
        <v>194</v>
      </c>
      <c r="EC117" s="570" t="s">
        <v>194</v>
      </c>
      <c r="ED117" s="569"/>
      <c r="EE117" s="569"/>
      <c r="EF117" s="569"/>
      <c r="EG117" s="571"/>
      <c r="EH117" s="571"/>
      <c r="EI117" s="1114"/>
      <c r="EJ117" s="1114"/>
      <c r="EK117" s="1114"/>
      <c r="EL117" s="1114"/>
      <c r="EM117" s="1114"/>
      <c r="EN117" s="1114"/>
      <c r="EO117" s="1114"/>
      <c r="EP117" s="1114"/>
      <c r="EQ117" s="1114"/>
      <c r="ER117" s="1114"/>
      <c r="ES117" s="1114"/>
      <c r="ET117" s="1114"/>
      <c r="EU117" s="1114"/>
      <c r="EV117" s="1114"/>
      <c r="EW117" s="1114"/>
      <c r="EX117" s="60"/>
      <c r="EY117" s="1115" t="s">
        <v>194</v>
      </c>
      <c r="EZ117" s="1115" t="s">
        <v>194</v>
      </c>
    </row>
    <row r="118" spans="1:156" x14ac:dyDescent="0.25">
      <c r="A118" s="18" t="s">
        <v>194</v>
      </c>
      <c r="B118" s="1081"/>
      <c r="C118" s="1081" t="s">
        <v>194</v>
      </c>
      <c r="D118" s="1081" t="s">
        <v>1040</v>
      </c>
      <c r="E118" s="18"/>
      <c r="F118" s="18"/>
      <c r="G118" s="18"/>
      <c r="H118" s="18"/>
      <c r="I118" s="18"/>
      <c r="J118" s="1082">
        <f t="shared" si="34"/>
        <v>0</v>
      </c>
      <c r="K118" s="18"/>
      <c r="L118" s="18"/>
      <c r="M118" s="18"/>
      <c r="N118" s="18"/>
      <c r="O118" s="1082">
        <f t="shared" si="35"/>
        <v>0</v>
      </c>
      <c r="P118" s="18"/>
      <c r="Q118" s="18"/>
      <c r="R118" s="18"/>
      <c r="S118" s="18"/>
      <c r="T118" s="1082">
        <f t="shared" si="36"/>
        <v>0</v>
      </c>
      <c r="U118" s="18"/>
      <c r="V118" s="18"/>
      <c r="W118" s="18"/>
      <c r="X118" s="18"/>
      <c r="Y118" s="1082"/>
      <c r="Z118" s="1083" t="str">
        <f t="shared" si="37"/>
        <v/>
      </c>
      <c r="AA118" s="1084" t="s">
        <v>194</v>
      </c>
      <c r="AB118" s="1084" t="s">
        <v>194</v>
      </c>
      <c r="AC118" s="1084" t="s">
        <v>194</v>
      </c>
      <c r="AD118" s="1085"/>
      <c r="AE118" s="1086"/>
      <c r="AF118" s="1086"/>
      <c r="AG118" s="1086"/>
      <c r="AH118" s="1086"/>
      <c r="AI118" s="1087" t="s">
        <v>194</v>
      </c>
      <c r="AJ118" s="1087"/>
      <c r="AK118" s="1087"/>
      <c r="AL118" s="1088" t="s">
        <v>194</v>
      </c>
      <c r="AM118" s="1089"/>
      <c r="AN118" s="1090"/>
      <c r="AO118" s="1091" t="s">
        <v>194</v>
      </c>
      <c r="AP118" s="1092"/>
      <c r="AQ118" s="1093" t="s">
        <v>194</v>
      </c>
      <c r="AR118" s="18"/>
      <c r="AS118" s="18"/>
      <c r="AT118" s="1094" t="s">
        <v>194</v>
      </c>
      <c r="AU118" s="1095"/>
      <c r="AV118" s="1096"/>
      <c r="AW118" s="1095"/>
      <c r="AX118" s="1096"/>
      <c r="AY118" s="1095"/>
      <c r="AZ118" s="1096"/>
      <c r="BA118" s="1095"/>
      <c r="BB118" s="1095"/>
      <c r="BC118" s="1087"/>
      <c r="BD118" s="1097" t="str">
        <f t="shared" si="38"/>
        <v/>
      </c>
      <c r="BE118" s="1098"/>
      <c r="BF118" s="1099" t="str">
        <f t="shared" si="39"/>
        <v/>
      </c>
      <c r="BG118" s="1100"/>
      <c r="BH118" s="1100"/>
      <c r="BI118" s="1100"/>
      <c r="BJ118" s="1100"/>
      <c r="BK118" s="1100"/>
      <c r="BL118" s="1100"/>
      <c r="BM118" s="1101"/>
      <c r="BN118" s="1101"/>
      <c r="BO118" s="1101"/>
      <c r="BP118" s="1100"/>
      <c r="BQ118" s="1097" t="str">
        <f t="shared" si="40"/>
        <v/>
      </c>
      <c r="BR118" s="1100"/>
      <c r="BS118" s="1097" t="str">
        <f t="shared" si="41"/>
        <v/>
      </c>
      <c r="BT118" s="1100"/>
      <c r="BU118" s="1100"/>
      <c r="BV118" s="1100"/>
      <c r="BW118" s="1100"/>
      <c r="BX118" s="1100"/>
      <c r="BY118" s="1100"/>
      <c r="BZ118" s="1102"/>
      <c r="CA118" s="1102" t="s">
        <v>194</v>
      </c>
      <c r="CB118" s="1103"/>
      <c r="CC118" s="1103"/>
      <c r="CD118" s="1103" t="s">
        <v>194</v>
      </c>
      <c r="CE118" s="1103"/>
      <c r="CF118" s="1103"/>
      <c r="CG118" s="1103"/>
      <c r="CH118" s="1097" t="str">
        <f t="shared" si="42"/>
        <v/>
      </c>
      <c r="CI118" s="1103"/>
      <c r="CJ118" s="1103"/>
      <c r="CK118" s="1103"/>
      <c r="CL118" s="1103"/>
      <c r="CM118" s="1104"/>
      <c r="CN118" s="1103"/>
      <c r="CO118" s="1105"/>
      <c r="CP118" s="1106"/>
      <c r="CQ118" s="1106"/>
      <c r="CR118" s="1106"/>
      <c r="CS118" s="1106"/>
      <c r="CT118" s="1106"/>
      <c r="CU118" s="1106"/>
      <c r="CV118" s="1106"/>
      <c r="CW118" s="1106" t="s">
        <v>194</v>
      </c>
      <c r="CX118" s="1106" t="str">
        <f t="shared" si="43"/>
        <v>-</v>
      </c>
      <c r="CY118" s="1107"/>
      <c r="CZ118" s="1108" t="s">
        <v>194</v>
      </c>
      <c r="DA118" s="1109" t="s">
        <v>194</v>
      </c>
      <c r="DB118" s="1109" t="s">
        <v>194</v>
      </c>
      <c r="DC118" s="1110" t="s">
        <v>194</v>
      </c>
      <c r="DD118" s="1110" t="s">
        <v>194</v>
      </c>
      <c r="DE118" s="1109" t="s">
        <v>194</v>
      </c>
      <c r="DF118" s="1111" t="s">
        <v>194</v>
      </c>
      <c r="DG118" s="1110" t="s">
        <v>194</v>
      </c>
      <c r="DH118" s="1110" t="s">
        <v>194</v>
      </c>
      <c r="DI118" s="1112"/>
      <c r="DJ118" s="1112"/>
      <c r="DK118" s="1112"/>
      <c r="DL118" s="1112"/>
      <c r="DM118" s="1112"/>
      <c r="DN118" s="1113" t="str">
        <f t="shared" si="44"/>
        <v/>
      </c>
      <c r="DO118" s="1112"/>
      <c r="DP118" s="1112"/>
      <c r="DQ118" s="1110"/>
      <c r="DR118" s="1110"/>
      <c r="DS118" s="1110"/>
      <c r="DT118" s="1110"/>
      <c r="DU118" s="1110"/>
      <c r="DV118" s="1110"/>
      <c r="DW118" s="1110"/>
      <c r="DX118" s="1110"/>
      <c r="DY118" s="1110"/>
      <c r="DZ118" s="1110"/>
      <c r="EA118" s="569" t="s">
        <v>194</v>
      </c>
      <c r="EB118" s="569" t="s">
        <v>194</v>
      </c>
      <c r="EC118" s="570" t="s">
        <v>194</v>
      </c>
      <c r="ED118" s="569"/>
      <c r="EE118" s="569"/>
      <c r="EF118" s="569"/>
      <c r="EG118" s="571"/>
      <c r="EH118" s="571"/>
      <c r="EI118" s="1114"/>
      <c r="EJ118" s="1114"/>
      <c r="EK118" s="1114"/>
      <c r="EL118" s="1114"/>
      <c r="EM118" s="1114"/>
      <c r="EN118" s="1114"/>
      <c r="EO118" s="1114"/>
      <c r="EP118" s="1114"/>
      <c r="EQ118" s="1114"/>
      <c r="ER118" s="1114"/>
      <c r="ES118" s="1114"/>
      <c r="ET118" s="1114"/>
      <c r="EU118" s="1114"/>
      <c r="EV118" s="1114"/>
      <c r="EW118" s="1114"/>
      <c r="EX118" s="60"/>
      <c r="EY118" s="1115" t="s">
        <v>194</v>
      </c>
      <c r="EZ118" s="1115" t="s">
        <v>194</v>
      </c>
    </row>
    <row r="119" spans="1:156" x14ac:dyDescent="0.25">
      <c r="A119" s="18" t="s">
        <v>194</v>
      </c>
      <c r="B119" s="1081"/>
      <c r="C119" s="1081" t="s">
        <v>194</v>
      </c>
      <c r="D119" s="1081" t="s">
        <v>1040</v>
      </c>
      <c r="E119" s="18"/>
      <c r="F119" s="18"/>
      <c r="G119" s="18"/>
      <c r="H119" s="18"/>
      <c r="I119" s="18"/>
      <c r="J119" s="1082">
        <f t="shared" si="34"/>
        <v>0</v>
      </c>
      <c r="K119" s="18"/>
      <c r="L119" s="18"/>
      <c r="M119" s="18"/>
      <c r="N119" s="18"/>
      <c r="O119" s="1082">
        <f t="shared" si="35"/>
        <v>0</v>
      </c>
      <c r="P119" s="18"/>
      <c r="Q119" s="18"/>
      <c r="R119" s="18"/>
      <c r="S119" s="18"/>
      <c r="T119" s="1082">
        <f t="shared" si="36"/>
        <v>0</v>
      </c>
      <c r="U119" s="18"/>
      <c r="V119" s="18"/>
      <c r="W119" s="18"/>
      <c r="X119" s="18"/>
      <c r="Y119" s="1082"/>
      <c r="Z119" s="1083" t="str">
        <f t="shared" si="37"/>
        <v/>
      </c>
      <c r="AA119" s="1084" t="s">
        <v>194</v>
      </c>
      <c r="AB119" s="1084" t="s">
        <v>194</v>
      </c>
      <c r="AC119" s="1084" t="s">
        <v>194</v>
      </c>
      <c r="AD119" s="1085"/>
      <c r="AE119" s="1086"/>
      <c r="AF119" s="1086"/>
      <c r="AG119" s="1086"/>
      <c r="AH119" s="1086"/>
      <c r="AI119" s="1087" t="s">
        <v>194</v>
      </c>
      <c r="AJ119" s="1087"/>
      <c r="AK119" s="1087"/>
      <c r="AL119" s="1088" t="s">
        <v>194</v>
      </c>
      <c r="AM119" s="1089"/>
      <c r="AN119" s="1090"/>
      <c r="AO119" s="1091" t="s">
        <v>194</v>
      </c>
      <c r="AP119" s="1092"/>
      <c r="AQ119" s="1093" t="s">
        <v>194</v>
      </c>
      <c r="AR119" s="18"/>
      <c r="AS119" s="18"/>
      <c r="AT119" s="1094" t="s">
        <v>194</v>
      </c>
      <c r="AU119" s="1095"/>
      <c r="AV119" s="1096"/>
      <c r="AW119" s="1095"/>
      <c r="AX119" s="1096"/>
      <c r="AY119" s="1095"/>
      <c r="AZ119" s="1096"/>
      <c r="BA119" s="1095"/>
      <c r="BB119" s="1095"/>
      <c r="BC119" s="1087"/>
      <c r="BD119" s="1097" t="str">
        <f t="shared" si="38"/>
        <v/>
      </c>
      <c r="BE119" s="1098"/>
      <c r="BF119" s="1099" t="str">
        <f t="shared" si="39"/>
        <v/>
      </c>
      <c r="BG119" s="1100"/>
      <c r="BH119" s="1100"/>
      <c r="BI119" s="1100"/>
      <c r="BJ119" s="1100"/>
      <c r="BK119" s="1100"/>
      <c r="BL119" s="1100"/>
      <c r="BM119" s="1101"/>
      <c r="BN119" s="1101"/>
      <c r="BO119" s="1101"/>
      <c r="BP119" s="1100"/>
      <c r="BQ119" s="1097" t="str">
        <f t="shared" si="40"/>
        <v/>
      </c>
      <c r="BR119" s="1100"/>
      <c r="BS119" s="1097" t="str">
        <f t="shared" si="41"/>
        <v/>
      </c>
      <c r="BT119" s="1100"/>
      <c r="BU119" s="1100"/>
      <c r="BV119" s="1100"/>
      <c r="BW119" s="1100"/>
      <c r="BX119" s="1100"/>
      <c r="BY119" s="1100"/>
      <c r="BZ119" s="1102"/>
      <c r="CA119" s="1102" t="s">
        <v>194</v>
      </c>
      <c r="CB119" s="1103"/>
      <c r="CC119" s="1103"/>
      <c r="CD119" s="1103" t="s">
        <v>194</v>
      </c>
      <c r="CE119" s="1103"/>
      <c r="CF119" s="1103"/>
      <c r="CG119" s="1103"/>
      <c r="CH119" s="1097" t="str">
        <f t="shared" si="42"/>
        <v/>
      </c>
      <c r="CI119" s="1103"/>
      <c r="CJ119" s="1103"/>
      <c r="CK119" s="1103"/>
      <c r="CL119" s="1103"/>
      <c r="CM119" s="1104"/>
      <c r="CN119" s="1103"/>
      <c r="CO119" s="1105"/>
      <c r="CP119" s="1106"/>
      <c r="CQ119" s="1106"/>
      <c r="CR119" s="1106"/>
      <c r="CS119" s="1106"/>
      <c r="CT119" s="1106"/>
      <c r="CU119" s="1106"/>
      <c r="CV119" s="1106"/>
      <c r="CW119" s="1106" t="s">
        <v>194</v>
      </c>
      <c r="CX119" s="1106" t="str">
        <f t="shared" si="43"/>
        <v>-</v>
      </c>
      <c r="CY119" s="1107"/>
      <c r="CZ119" s="1108" t="s">
        <v>194</v>
      </c>
      <c r="DA119" s="1109" t="s">
        <v>194</v>
      </c>
      <c r="DB119" s="1109" t="s">
        <v>194</v>
      </c>
      <c r="DC119" s="1110" t="s">
        <v>194</v>
      </c>
      <c r="DD119" s="1110" t="s">
        <v>194</v>
      </c>
      <c r="DE119" s="1109" t="s">
        <v>194</v>
      </c>
      <c r="DF119" s="1111" t="s">
        <v>194</v>
      </c>
      <c r="DG119" s="1110" t="s">
        <v>194</v>
      </c>
      <c r="DH119" s="1110" t="s">
        <v>194</v>
      </c>
      <c r="DI119" s="1112"/>
      <c r="DJ119" s="1112"/>
      <c r="DK119" s="1112"/>
      <c r="DL119" s="1112"/>
      <c r="DM119" s="1112"/>
      <c r="DN119" s="1113" t="str">
        <f t="shared" si="44"/>
        <v/>
      </c>
      <c r="DO119" s="1112"/>
      <c r="DP119" s="1112"/>
      <c r="DQ119" s="1110"/>
      <c r="DR119" s="1110"/>
      <c r="DS119" s="1110"/>
      <c r="DT119" s="1110"/>
      <c r="DU119" s="1110"/>
      <c r="DV119" s="1110"/>
      <c r="DW119" s="1110"/>
      <c r="DX119" s="1110"/>
      <c r="DY119" s="1110"/>
      <c r="DZ119" s="1110"/>
      <c r="EA119" s="569" t="s">
        <v>194</v>
      </c>
      <c r="EB119" s="569" t="s">
        <v>194</v>
      </c>
      <c r="EC119" s="570" t="s">
        <v>194</v>
      </c>
      <c r="ED119" s="569"/>
      <c r="EE119" s="569"/>
      <c r="EF119" s="569"/>
      <c r="EG119" s="571"/>
      <c r="EH119" s="571"/>
      <c r="EI119" s="1114"/>
      <c r="EJ119" s="1114"/>
      <c r="EK119" s="1114"/>
      <c r="EL119" s="1114"/>
      <c r="EM119" s="1114"/>
      <c r="EN119" s="1114"/>
      <c r="EO119" s="1114"/>
      <c r="EP119" s="1114"/>
      <c r="EQ119" s="1114"/>
      <c r="ER119" s="1114"/>
      <c r="ES119" s="1114"/>
      <c r="ET119" s="1114"/>
      <c r="EU119" s="1114"/>
      <c r="EV119" s="1114"/>
      <c r="EW119" s="1114"/>
      <c r="EX119" s="60"/>
      <c r="EY119" s="1115" t="s">
        <v>194</v>
      </c>
      <c r="EZ119" s="1115" t="s">
        <v>194</v>
      </c>
    </row>
    <row r="120" spans="1:156" x14ac:dyDescent="0.25">
      <c r="A120" s="18" t="s">
        <v>194</v>
      </c>
      <c r="B120" s="1081"/>
      <c r="C120" s="1081" t="s">
        <v>194</v>
      </c>
      <c r="D120" s="1081" t="s">
        <v>1040</v>
      </c>
      <c r="E120" s="18"/>
      <c r="F120" s="18"/>
      <c r="G120" s="18"/>
      <c r="H120" s="18"/>
      <c r="I120" s="18"/>
      <c r="J120" s="1082">
        <f t="shared" si="34"/>
        <v>0</v>
      </c>
      <c r="K120" s="18"/>
      <c r="L120" s="18"/>
      <c r="M120" s="18"/>
      <c r="N120" s="18"/>
      <c r="O120" s="1082">
        <f t="shared" si="35"/>
        <v>0</v>
      </c>
      <c r="P120" s="18"/>
      <c r="Q120" s="18"/>
      <c r="R120" s="18"/>
      <c r="S120" s="18"/>
      <c r="T120" s="1082">
        <f t="shared" si="36"/>
        <v>0</v>
      </c>
      <c r="U120" s="18"/>
      <c r="V120" s="18"/>
      <c r="W120" s="18"/>
      <c r="X120" s="18"/>
      <c r="Y120" s="1082"/>
      <c r="Z120" s="1083" t="str">
        <f t="shared" si="37"/>
        <v/>
      </c>
      <c r="AA120" s="1084" t="s">
        <v>194</v>
      </c>
      <c r="AB120" s="1084" t="s">
        <v>194</v>
      </c>
      <c r="AC120" s="1084" t="s">
        <v>194</v>
      </c>
      <c r="AD120" s="1085"/>
      <c r="AE120" s="1086"/>
      <c r="AF120" s="1086"/>
      <c r="AG120" s="1086"/>
      <c r="AH120" s="1086"/>
      <c r="AI120" s="1087" t="s">
        <v>194</v>
      </c>
      <c r="AJ120" s="1087"/>
      <c r="AK120" s="1087"/>
      <c r="AL120" s="1088" t="s">
        <v>194</v>
      </c>
      <c r="AM120" s="1089"/>
      <c r="AN120" s="1090"/>
      <c r="AO120" s="1091" t="s">
        <v>194</v>
      </c>
      <c r="AP120" s="1092"/>
      <c r="AQ120" s="1093" t="s">
        <v>194</v>
      </c>
      <c r="AR120" s="18"/>
      <c r="AS120" s="18"/>
      <c r="AT120" s="1094" t="s">
        <v>194</v>
      </c>
      <c r="AU120" s="1095"/>
      <c r="AV120" s="1096"/>
      <c r="AW120" s="1095"/>
      <c r="AX120" s="1096"/>
      <c r="AY120" s="1095"/>
      <c r="AZ120" s="1096"/>
      <c r="BA120" s="1095"/>
      <c r="BB120" s="1095"/>
      <c r="BC120" s="1087"/>
      <c r="BD120" s="1097" t="str">
        <f t="shared" si="38"/>
        <v/>
      </c>
      <c r="BE120" s="1098"/>
      <c r="BF120" s="1099" t="str">
        <f t="shared" si="39"/>
        <v/>
      </c>
      <c r="BG120" s="1100"/>
      <c r="BH120" s="1100"/>
      <c r="BI120" s="1100"/>
      <c r="BJ120" s="1100"/>
      <c r="BK120" s="1100"/>
      <c r="BL120" s="1100"/>
      <c r="BM120" s="1101"/>
      <c r="BN120" s="1101"/>
      <c r="BO120" s="1101"/>
      <c r="BP120" s="1100"/>
      <c r="BQ120" s="1097" t="str">
        <f t="shared" si="40"/>
        <v/>
      </c>
      <c r="BR120" s="1100"/>
      <c r="BS120" s="1097" t="str">
        <f t="shared" si="41"/>
        <v/>
      </c>
      <c r="BT120" s="1100"/>
      <c r="BU120" s="1100"/>
      <c r="BV120" s="1100"/>
      <c r="BW120" s="1100"/>
      <c r="BX120" s="1100"/>
      <c r="BY120" s="1100"/>
      <c r="BZ120" s="1102"/>
      <c r="CA120" s="1102" t="s">
        <v>194</v>
      </c>
      <c r="CB120" s="1103"/>
      <c r="CC120" s="1103"/>
      <c r="CD120" s="1103" t="s">
        <v>194</v>
      </c>
      <c r="CE120" s="1103"/>
      <c r="CF120" s="1103"/>
      <c r="CG120" s="1103"/>
      <c r="CH120" s="1097" t="str">
        <f t="shared" si="42"/>
        <v/>
      </c>
      <c r="CI120" s="1103"/>
      <c r="CJ120" s="1103"/>
      <c r="CK120" s="1103"/>
      <c r="CL120" s="1103"/>
      <c r="CM120" s="1104"/>
      <c r="CN120" s="1103"/>
      <c r="CO120" s="1105"/>
      <c r="CP120" s="1106"/>
      <c r="CQ120" s="1106"/>
      <c r="CR120" s="1106"/>
      <c r="CS120" s="1106"/>
      <c r="CT120" s="1106"/>
      <c r="CU120" s="1106"/>
      <c r="CV120" s="1106"/>
      <c r="CW120" s="1106" t="s">
        <v>194</v>
      </c>
      <c r="CX120" s="1106" t="str">
        <f t="shared" si="43"/>
        <v>-</v>
      </c>
      <c r="CY120" s="1107"/>
      <c r="CZ120" s="1108" t="s">
        <v>194</v>
      </c>
      <c r="DA120" s="1109" t="s">
        <v>194</v>
      </c>
      <c r="DB120" s="1109" t="s">
        <v>194</v>
      </c>
      <c r="DC120" s="1110" t="s">
        <v>194</v>
      </c>
      <c r="DD120" s="1110" t="s">
        <v>194</v>
      </c>
      <c r="DE120" s="1109" t="s">
        <v>194</v>
      </c>
      <c r="DF120" s="1111" t="s">
        <v>194</v>
      </c>
      <c r="DG120" s="1110" t="s">
        <v>194</v>
      </c>
      <c r="DH120" s="1110" t="s">
        <v>194</v>
      </c>
      <c r="DI120" s="1112"/>
      <c r="DJ120" s="1112"/>
      <c r="DK120" s="1112"/>
      <c r="DL120" s="1112"/>
      <c r="DM120" s="1112"/>
      <c r="DN120" s="1113" t="str">
        <f t="shared" si="44"/>
        <v/>
      </c>
      <c r="DO120" s="1112"/>
      <c r="DP120" s="1112"/>
      <c r="DQ120" s="1110"/>
      <c r="DR120" s="1110"/>
      <c r="DS120" s="1110"/>
      <c r="DT120" s="1110"/>
      <c r="DU120" s="1110"/>
      <c r="DV120" s="1110"/>
      <c r="DW120" s="1110"/>
      <c r="DX120" s="1110"/>
      <c r="DY120" s="1110"/>
      <c r="DZ120" s="1110"/>
      <c r="EA120" s="569" t="s">
        <v>194</v>
      </c>
      <c r="EB120" s="569" t="s">
        <v>194</v>
      </c>
      <c r="EC120" s="570" t="s">
        <v>194</v>
      </c>
      <c r="ED120" s="569"/>
      <c r="EE120" s="569"/>
      <c r="EF120" s="569"/>
      <c r="EG120" s="571"/>
      <c r="EH120" s="571"/>
      <c r="EI120" s="1114"/>
      <c r="EJ120" s="1114"/>
      <c r="EK120" s="1114"/>
      <c r="EL120" s="1114"/>
      <c r="EM120" s="1114"/>
      <c r="EN120" s="1114"/>
      <c r="EO120" s="1114"/>
      <c r="EP120" s="1114"/>
      <c r="EQ120" s="1114"/>
      <c r="ER120" s="1114"/>
      <c r="ES120" s="1114"/>
      <c r="ET120" s="1114"/>
      <c r="EU120" s="1114"/>
      <c r="EV120" s="1114"/>
      <c r="EW120" s="1114"/>
      <c r="EX120" s="60"/>
      <c r="EY120" s="1115" t="s">
        <v>194</v>
      </c>
      <c r="EZ120" s="1115" t="s">
        <v>194</v>
      </c>
    </row>
    <row r="121" spans="1:156" x14ac:dyDescent="0.25">
      <c r="A121" s="18" t="s">
        <v>194</v>
      </c>
      <c r="B121" s="1081"/>
      <c r="C121" s="1081" t="s">
        <v>194</v>
      </c>
      <c r="D121" s="1081" t="s">
        <v>1040</v>
      </c>
      <c r="E121" s="18"/>
      <c r="F121" s="18"/>
      <c r="G121" s="18"/>
      <c r="H121" s="18"/>
      <c r="I121" s="18"/>
      <c r="J121" s="1082">
        <f t="shared" si="34"/>
        <v>0</v>
      </c>
      <c r="K121" s="18"/>
      <c r="L121" s="18"/>
      <c r="M121" s="18"/>
      <c r="N121" s="18"/>
      <c r="O121" s="1082">
        <f t="shared" si="35"/>
        <v>0</v>
      </c>
      <c r="P121" s="18"/>
      <c r="Q121" s="18"/>
      <c r="R121" s="18"/>
      <c r="S121" s="18"/>
      <c r="T121" s="1082">
        <f t="shared" si="36"/>
        <v>0</v>
      </c>
      <c r="U121" s="18"/>
      <c r="V121" s="18"/>
      <c r="W121" s="18"/>
      <c r="X121" s="18"/>
      <c r="Y121" s="1082"/>
      <c r="Z121" s="1083" t="str">
        <f t="shared" si="37"/>
        <v/>
      </c>
      <c r="AA121" s="1084" t="s">
        <v>194</v>
      </c>
      <c r="AB121" s="1084" t="s">
        <v>194</v>
      </c>
      <c r="AC121" s="1084" t="s">
        <v>194</v>
      </c>
      <c r="AD121" s="1085"/>
      <c r="AE121" s="1086"/>
      <c r="AF121" s="1086"/>
      <c r="AG121" s="1086"/>
      <c r="AH121" s="1086"/>
      <c r="AI121" s="1087" t="s">
        <v>194</v>
      </c>
      <c r="AJ121" s="1087"/>
      <c r="AK121" s="1087"/>
      <c r="AL121" s="1088" t="s">
        <v>194</v>
      </c>
      <c r="AM121" s="1089"/>
      <c r="AN121" s="1090"/>
      <c r="AO121" s="1091" t="s">
        <v>194</v>
      </c>
      <c r="AP121" s="1092"/>
      <c r="AQ121" s="1093" t="s">
        <v>194</v>
      </c>
      <c r="AR121" s="18"/>
      <c r="AS121" s="18"/>
      <c r="AT121" s="1094" t="s">
        <v>194</v>
      </c>
      <c r="AU121" s="1095"/>
      <c r="AV121" s="1096"/>
      <c r="AW121" s="1095"/>
      <c r="AX121" s="1096"/>
      <c r="AY121" s="1095"/>
      <c r="AZ121" s="1096"/>
      <c r="BA121" s="1095"/>
      <c r="BB121" s="1095"/>
      <c r="BC121" s="1087"/>
      <c r="BD121" s="1097" t="str">
        <f t="shared" si="38"/>
        <v/>
      </c>
      <c r="BE121" s="1098"/>
      <c r="BF121" s="1099" t="str">
        <f t="shared" si="39"/>
        <v/>
      </c>
      <c r="BG121" s="1100"/>
      <c r="BH121" s="1100"/>
      <c r="BI121" s="1100"/>
      <c r="BJ121" s="1100"/>
      <c r="BK121" s="1100"/>
      <c r="BL121" s="1100"/>
      <c r="BM121" s="1101"/>
      <c r="BN121" s="1101"/>
      <c r="BO121" s="1101"/>
      <c r="BP121" s="1100"/>
      <c r="BQ121" s="1097" t="str">
        <f t="shared" si="40"/>
        <v/>
      </c>
      <c r="BR121" s="1100"/>
      <c r="BS121" s="1097" t="str">
        <f t="shared" si="41"/>
        <v/>
      </c>
      <c r="BT121" s="1100"/>
      <c r="BU121" s="1100"/>
      <c r="BV121" s="1100"/>
      <c r="BW121" s="1100"/>
      <c r="BX121" s="1100"/>
      <c r="BY121" s="1100"/>
      <c r="BZ121" s="1102"/>
      <c r="CA121" s="1102" t="s">
        <v>194</v>
      </c>
      <c r="CB121" s="1103"/>
      <c r="CC121" s="1103"/>
      <c r="CD121" s="1103" t="s">
        <v>194</v>
      </c>
      <c r="CE121" s="1103"/>
      <c r="CF121" s="1103"/>
      <c r="CG121" s="1103"/>
      <c r="CH121" s="1097" t="str">
        <f t="shared" si="42"/>
        <v/>
      </c>
      <c r="CI121" s="1103"/>
      <c r="CJ121" s="1103"/>
      <c r="CK121" s="1103"/>
      <c r="CL121" s="1103"/>
      <c r="CM121" s="1104"/>
      <c r="CN121" s="1103"/>
      <c r="CO121" s="1105"/>
      <c r="CP121" s="1106"/>
      <c r="CQ121" s="1106"/>
      <c r="CR121" s="1106"/>
      <c r="CS121" s="1106"/>
      <c r="CT121" s="1106"/>
      <c r="CU121" s="1106"/>
      <c r="CV121" s="1106"/>
      <c r="CW121" s="1106" t="s">
        <v>194</v>
      </c>
      <c r="CX121" s="1106" t="str">
        <f t="shared" si="43"/>
        <v>-</v>
      </c>
      <c r="CY121" s="1107"/>
      <c r="CZ121" s="1108" t="s">
        <v>194</v>
      </c>
      <c r="DA121" s="1109" t="s">
        <v>194</v>
      </c>
      <c r="DB121" s="1109" t="s">
        <v>194</v>
      </c>
      <c r="DC121" s="1110" t="s">
        <v>194</v>
      </c>
      <c r="DD121" s="1110" t="s">
        <v>194</v>
      </c>
      <c r="DE121" s="1109" t="s">
        <v>194</v>
      </c>
      <c r="DF121" s="1111" t="s">
        <v>194</v>
      </c>
      <c r="DG121" s="1110" t="s">
        <v>194</v>
      </c>
      <c r="DH121" s="1110" t="s">
        <v>194</v>
      </c>
      <c r="DI121" s="1112"/>
      <c r="DJ121" s="1112"/>
      <c r="DK121" s="1112"/>
      <c r="DL121" s="1112"/>
      <c r="DM121" s="1112"/>
      <c r="DN121" s="1113" t="str">
        <f t="shared" si="44"/>
        <v/>
      </c>
      <c r="DO121" s="1112"/>
      <c r="DP121" s="1112"/>
      <c r="DQ121" s="1110"/>
      <c r="DR121" s="1110"/>
      <c r="DS121" s="1110"/>
      <c r="DT121" s="1110"/>
      <c r="DU121" s="1110"/>
      <c r="DV121" s="1110"/>
      <c r="DW121" s="1110"/>
      <c r="DX121" s="1110"/>
      <c r="DY121" s="1110"/>
      <c r="DZ121" s="1110"/>
      <c r="EA121" s="569" t="s">
        <v>194</v>
      </c>
      <c r="EB121" s="569" t="s">
        <v>194</v>
      </c>
      <c r="EC121" s="570" t="s">
        <v>194</v>
      </c>
      <c r="ED121" s="569"/>
      <c r="EE121" s="569"/>
      <c r="EF121" s="569"/>
      <c r="EG121" s="571"/>
      <c r="EH121" s="571"/>
      <c r="EI121" s="1114"/>
      <c r="EJ121" s="1114"/>
      <c r="EK121" s="1114"/>
      <c r="EL121" s="1114"/>
      <c r="EM121" s="1114"/>
      <c r="EN121" s="1114"/>
      <c r="EO121" s="1114"/>
      <c r="EP121" s="1114"/>
      <c r="EQ121" s="1114"/>
      <c r="ER121" s="1114"/>
      <c r="ES121" s="1114"/>
      <c r="ET121" s="1114"/>
      <c r="EU121" s="1114"/>
      <c r="EV121" s="1114"/>
      <c r="EW121" s="1114"/>
      <c r="EX121" s="60"/>
      <c r="EY121" s="1115" t="s">
        <v>194</v>
      </c>
      <c r="EZ121" s="1115" t="s">
        <v>194</v>
      </c>
    </row>
    <row r="122" spans="1:156" x14ac:dyDescent="0.25">
      <c r="A122" s="18" t="s">
        <v>194</v>
      </c>
      <c r="B122" s="1081"/>
      <c r="C122" s="1081" t="s">
        <v>194</v>
      </c>
      <c r="D122" s="1081" t="s">
        <v>1040</v>
      </c>
      <c r="E122" s="18"/>
      <c r="F122" s="18"/>
      <c r="G122" s="18"/>
      <c r="H122" s="18"/>
      <c r="I122" s="18"/>
      <c r="J122" s="1082">
        <f t="shared" si="34"/>
        <v>0</v>
      </c>
      <c r="K122" s="18"/>
      <c r="L122" s="18"/>
      <c r="M122" s="18"/>
      <c r="N122" s="18"/>
      <c r="O122" s="1082">
        <f t="shared" si="35"/>
        <v>0</v>
      </c>
      <c r="P122" s="18"/>
      <c r="Q122" s="18"/>
      <c r="R122" s="18"/>
      <c r="S122" s="18"/>
      <c r="T122" s="1082">
        <f t="shared" si="36"/>
        <v>0</v>
      </c>
      <c r="U122" s="18"/>
      <c r="V122" s="18"/>
      <c r="W122" s="18"/>
      <c r="X122" s="18"/>
      <c r="Y122" s="1082"/>
      <c r="Z122" s="1083" t="str">
        <f t="shared" si="37"/>
        <v/>
      </c>
      <c r="AA122" s="1084" t="s">
        <v>194</v>
      </c>
      <c r="AB122" s="1084" t="s">
        <v>194</v>
      </c>
      <c r="AC122" s="1084" t="s">
        <v>194</v>
      </c>
      <c r="AD122" s="1085"/>
      <c r="AE122" s="1086"/>
      <c r="AF122" s="1086"/>
      <c r="AG122" s="1086"/>
      <c r="AH122" s="1086"/>
      <c r="AI122" s="1087" t="s">
        <v>194</v>
      </c>
      <c r="AJ122" s="1087"/>
      <c r="AK122" s="1087"/>
      <c r="AL122" s="1088" t="s">
        <v>194</v>
      </c>
      <c r="AM122" s="1089"/>
      <c r="AN122" s="1090"/>
      <c r="AO122" s="1091" t="s">
        <v>194</v>
      </c>
      <c r="AP122" s="1092"/>
      <c r="AQ122" s="1093" t="s">
        <v>194</v>
      </c>
      <c r="AR122" s="18"/>
      <c r="AS122" s="18"/>
      <c r="AT122" s="1094" t="s">
        <v>194</v>
      </c>
      <c r="AU122" s="1095"/>
      <c r="AV122" s="1096"/>
      <c r="AW122" s="1095"/>
      <c r="AX122" s="1096"/>
      <c r="AY122" s="1095"/>
      <c r="AZ122" s="1096"/>
      <c r="BA122" s="1095"/>
      <c r="BB122" s="1095"/>
      <c r="BC122" s="1087"/>
      <c r="BD122" s="1097" t="str">
        <f t="shared" si="38"/>
        <v/>
      </c>
      <c r="BE122" s="1098"/>
      <c r="BF122" s="1099" t="str">
        <f t="shared" si="39"/>
        <v/>
      </c>
      <c r="BG122" s="1100"/>
      <c r="BH122" s="1100"/>
      <c r="BI122" s="1100"/>
      <c r="BJ122" s="1100"/>
      <c r="BK122" s="1100"/>
      <c r="BL122" s="1100"/>
      <c r="BM122" s="1101"/>
      <c r="BN122" s="1101"/>
      <c r="BO122" s="1101"/>
      <c r="BP122" s="1100"/>
      <c r="BQ122" s="1097" t="str">
        <f t="shared" si="40"/>
        <v/>
      </c>
      <c r="BR122" s="1100"/>
      <c r="BS122" s="1097" t="str">
        <f t="shared" si="41"/>
        <v/>
      </c>
      <c r="BT122" s="1100"/>
      <c r="BU122" s="1100"/>
      <c r="BV122" s="1100"/>
      <c r="BW122" s="1100"/>
      <c r="BX122" s="1100"/>
      <c r="BY122" s="1100"/>
      <c r="BZ122" s="1102"/>
      <c r="CA122" s="1102" t="s">
        <v>194</v>
      </c>
      <c r="CB122" s="1103"/>
      <c r="CC122" s="1103"/>
      <c r="CD122" s="1103" t="s">
        <v>194</v>
      </c>
      <c r="CE122" s="1103"/>
      <c r="CF122" s="1103"/>
      <c r="CG122" s="1103"/>
      <c r="CH122" s="1097" t="str">
        <f t="shared" si="42"/>
        <v/>
      </c>
      <c r="CI122" s="1103"/>
      <c r="CJ122" s="1103"/>
      <c r="CK122" s="1103"/>
      <c r="CL122" s="1103"/>
      <c r="CM122" s="1104"/>
      <c r="CN122" s="1103"/>
      <c r="CO122" s="1105"/>
      <c r="CP122" s="1106"/>
      <c r="CQ122" s="1106"/>
      <c r="CR122" s="1106"/>
      <c r="CS122" s="1106"/>
      <c r="CT122" s="1106"/>
      <c r="CU122" s="1106"/>
      <c r="CV122" s="1106"/>
      <c r="CW122" s="1106" t="s">
        <v>194</v>
      </c>
      <c r="CX122" s="1106" t="str">
        <f t="shared" si="43"/>
        <v>-</v>
      </c>
      <c r="CY122" s="1107"/>
      <c r="CZ122" s="1108" t="s">
        <v>194</v>
      </c>
      <c r="DA122" s="1109" t="s">
        <v>194</v>
      </c>
      <c r="DB122" s="1109" t="s">
        <v>194</v>
      </c>
      <c r="DC122" s="1110" t="s">
        <v>194</v>
      </c>
      <c r="DD122" s="1110" t="s">
        <v>194</v>
      </c>
      <c r="DE122" s="1109" t="s">
        <v>194</v>
      </c>
      <c r="DF122" s="1111" t="s">
        <v>194</v>
      </c>
      <c r="DG122" s="1110" t="s">
        <v>194</v>
      </c>
      <c r="DH122" s="1110" t="s">
        <v>194</v>
      </c>
      <c r="DI122" s="1112"/>
      <c r="DJ122" s="1112"/>
      <c r="DK122" s="1112"/>
      <c r="DL122" s="1112"/>
      <c r="DM122" s="1112"/>
      <c r="DN122" s="1113" t="str">
        <f t="shared" si="44"/>
        <v/>
      </c>
      <c r="DO122" s="1112"/>
      <c r="DP122" s="1112"/>
      <c r="DQ122" s="1110"/>
      <c r="DR122" s="1110"/>
      <c r="DS122" s="1110"/>
      <c r="DT122" s="1110"/>
      <c r="DU122" s="1110"/>
      <c r="DV122" s="1110"/>
      <c r="DW122" s="1110"/>
      <c r="DX122" s="1110"/>
      <c r="DY122" s="1110"/>
      <c r="DZ122" s="1110"/>
      <c r="EA122" s="569" t="s">
        <v>194</v>
      </c>
      <c r="EB122" s="569" t="s">
        <v>194</v>
      </c>
      <c r="EC122" s="570" t="s">
        <v>194</v>
      </c>
      <c r="ED122" s="569"/>
      <c r="EE122" s="569"/>
      <c r="EF122" s="569"/>
      <c r="EG122" s="571"/>
      <c r="EH122" s="571"/>
      <c r="EI122" s="1114"/>
      <c r="EJ122" s="1114"/>
      <c r="EK122" s="1114"/>
      <c r="EL122" s="1114"/>
      <c r="EM122" s="1114"/>
      <c r="EN122" s="1114"/>
      <c r="EO122" s="1114"/>
      <c r="EP122" s="1114"/>
      <c r="EQ122" s="1114"/>
      <c r="ER122" s="1114"/>
      <c r="ES122" s="1114"/>
      <c r="ET122" s="1114"/>
      <c r="EU122" s="1114"/>
      <c r="EV122" s="1114"/>
      <c r="EW122" s="1114"/>
      <c r="EX122" s="60"/>
      <c r="EY122" s="1115" t="s">
        <v>194</v>
      </c>
      <c r="EZ122" s="1115" t="s">
        <v>194</v>
      </c>
    </row>
    <row r="123" spans="1:156" x14ac:dyDescent="0.25">
      <c r="A123" s="18" t="s">
        <v>194</v>
      </c>
      <c r="B123" s="1081"/>
      <c r="C123" s="1081" t="s">
        <v>194</v>
      </c>
      <c r="D123" s="1081" t="s">
        <v>1040</v>
      </c>
      <c r="E123" s="18"/>
      <c r="F123" s="18"/>
      <c r="G123" s="18"/>
      <c r="H123" s="18"/>
      <c r="I123" s="18"/>
      <c r="J123" s="1082">
        <f t="shared" si="34"/>
        <v>0</v>
      </c>
      <c r="K123" s="18"/>
      <c r="L123" s="18"/>
      <c r="M123" s="18"/>
      <c r="N123" s="18"/>
      <c r="O123" s="1082">
        <f t="shared" si="35"/>
        <v>0</v>
      </c>
      <c r="P123" s="18"/>
      <c r="Q123" s="18"/>
      <c r="R123" s="18"/>
      <c r="S123" s="18"/>
      <c r="T123" s="1082">
        <f t="shared" si="36"/>
        <v>0</v>
      </c>
      <c r="U123" s="18"/>
      <c r="V123" s="18"/>
      <c r="W123" s="18"/>
      <c r="X123" s="18"/>
      <c r="Y123" s="1082"/>
      <c r="Z123" s="1083" t="str">
        <f t="shared" si="37"/>
        <v/>
      </c>
      <c r="AA123" s="1084" t="s">
        <v>194</v>
      </c>
      <c r="AB123" s="1084" t="s">
        <v>194</v>
      </c>
      <c r="AC123" s="1084" t="s">
        <v>194</v>
      </c>
      <c r="AD123" s="1085"/>
      <c r="AE123" s="1086"/>
      <c r="AF123" s="1086"/>
      <c r="AG123" s="1086"/>
      <c r="AH123" s="1086"/>
      <c r="AI123" s="1087" t="s">
        <v>194</v>
      </c>
      <c r="AJ123" s="1087"/>
      <c r="AK123" s="1087"/>
      <c r="AL123" s="1088" t="s">
        <v>194</v>
      </c>
      <c r="AM123" s="1089"/>
      <c r="AN123" s="1090"/>
      <c r="AO123" s="1091" t="s">
        <v>194</v>
      </c>
      <c r="AP123" s="1092"/>
      <c r="AQ123" s="1093" t="s">
        <v>194</v>
      </c>
      <c r="AR123" s="18"/>
      <c r="AS123" s="18"/>
      <c r="AT123" s="1094" t="s">
        <v>194</v>
      </c>
      <c r="AU123" s="1095"/>
      <c r="AV123" s="1096"/>
      <c r="AW123" s="1095"/>
      <c r="AX123" s="1096"/>
      <c r="AY123" s="1095"/>
      <c r="AZ123" s="1096"/>
      <c r="BA123" s="1095"/>
      <c r="BB123" s="1095"/>
      <c r="BC123" s="1087"/>
      <c r="BD123" s="1097" t="str">
        <f t="shared" si="38"/>
        <v/>
      </c>
      <c r="BE123" s="1098"/>
      <c r="BF123" s="1099" t="str">
        <f t="shared" si="39"/>
        <v/>
      </c>
      <c r="BG123" s="1100"/>
      <c r="BH123" s="1100"/>
      <c r="BI123" s="1100"/>
      <c r="BJ123" s="1100"/>
      <c r="BK123" s="1100"/>
      <c r="BL123" s="1100"/>
      <c r="BM123" s="1101"/>
      <c r="BN123" s="1101"/>
      <c r="BO123" s="1101"/>
      <c r="BP123" s="1100"/>
      <c r="BQ123" s="1097" t="str">
        <f t="shared" si="40"/>
        <v/>
      </c>
      <c r="BR123" s="1100"/>
      <c r="BS123" s="1097" t="str">
        <f t="shared" si="41"/>
        <v/>
      </c>
      <c r="BT123" s="1100"/>
      <c r="BU123" s="1100"/>
      <c r="BV123" s="1100"/>
      <c r="BW123" s="1100"/>
      <c r="BX123" s="1100"/>
      <c r="BY123" s="1100"/>
      <c r="BZ123" s="1102"/>
      <c r="CA123" s="1102" t="s">
        <v>194</v>
      </c>
      <c r="CB123" s="1103"/>
      <c r="CC123" s="1103"/>
      <c r="CD123" s="1103" t="s">
        <v>194</v>
      </c>
      <c r="CE123" s="1103"/>
      <c r="CF123" s="1103"/>
      <c r="CG123" s="1103"/>
      <c r="CH123" s="1097" t="str">
        <f t="shared" si="42"/>
        <v/>
      </c>
      <c r="CI123" s="1103"/>
      <c r="CJ123" s="1103"/>
      <c r="CK123" s="1103"/>
      <c r="CL123" s="1103"/>
      <c r="CM123" s="1104"/>
      <c r="CN123" s="1103"/>
      <c r="CO123" s="1105"/>
      <c r="CP123" s="1106"/>
      <c r="CQ123" s="1106"/>
      <c r="CR123" s="1106"/>
      <c r="CS123" s="1106"/>
      <c r="CT123" s="1106"/>
      <c r="CU123" s="1106"/>
      <c r="CV123" s="1106"/>
      <c r="CW123" s="1106" t="s">
        <v>194</v>
      </c>
      <c r="CX123" s="1106" t="str">
        <f t="shared" si="43"/>
        <v>-</v>
      </c>
      <c r="CY123" s="1107"/>
      <c r="CZ123" s="1108" t="s">
        <v>194</v>
      </c>
      <c r="DA123" s="1109" t="s">
        <v>194</v>
      </c>
      <c r="DB123" s="1109" t="s">
        <v>194</v>
      </c>
      <c r="DC123" s="1110" t="s">
        <v>194</v>
      </c>
      <c r="DD123" s="1110" t="s">
        <v>194</v>
      </c>
      <c r="DE123" s="1109" t="s">
        <v>194</v>
      </c>
      <c r="DF123" s="1111" t="s">
        <v>194</v>
      </c>
      <c r="DG123" s="1110" t="s">
        <v>194</v>
      </c>
      <c r="DH123" s="1110" t="s">
        <v>194</v>
      </c>
      <c r="DI123" s="1112"/>
      <c r="DJ123" s="1112"/>
      <c r="DK123" s="1112"/>
      <c r="DL123" s="1112"/>
      <c r="DM123" s="1112"/>
      <c r="DN123" s="1113" t="str">
        <f t="shared" si="44"/>
        <v/>
      </c>
      <c r="DO123" s="1112"/>
      <c r="DP123" s="1112"/>
      <c r="DQ123" s="1110"/>
      <c r="DR123" s="1110"/>
      <c r="DS123" s="1110"/>
      <c r="DT123" s="1110"/>
      <c r="DU123" s="1110"/>
      <c r="DV123" s="1110"/>
      <c r="DW123" s="1110"/>
      <c r="DX123" s="1110"/>
      <c r="DY123" s="1110"/>
      <c r="DZ123" s="1110"/>
      <c r="EA123" s="569" t="s">
        <v>194</v>
      </c>
      <c r="EB123" s="569" t="s">
        <v>194</v>
      </c>
      <c r="EC123" s="570" t="s">
        <v>194</v>
      </c>
      <c r="ED123" s="569"/>
      <c r="EE123" s="569"/>
      <c r="EF123" s="569"/>
      <c r="EG123" s="571"/>
      <c r="EH123" s="571"/>
      <c r="EI123" s="1114"/>
      <c r="EJ123" s="1114"/>
      <c r="EK123" s="1114"/>
      <c r="EL123" s="1114"/>
      <c r="EM123" s="1114"/>
      <c r="EN123" s="1114"/>
      <c r="EO123" s="1114"/>
      <c r="EP123" s="1114"/>
      <c r="EQ123" s="1114"/>
      <c r="ER123" s="1114"/>
      <c r="ES123" s="1114"/>
      <c r="ET123" s="1114"/>
      <c r="EU123" s="1114"/>
      <c r="EV123" s="1114"/>
      <c r="EW123" s="1114"/>
      <c r="EX123" s="60"/>
      <c r="EY123" s="1115" t="s">
        <v>194</v>
      </c>
      <c r="EZ123" s="1115" t="s">
        <v>194</v>
      </c>
    </row>
    <row r="138" spans="3:13" hidden="1" x14ac:dyDescent="0.25">
      <c r="C138" s="269" t="s">
        <v>162</v>
      </c>
      <c r="D138" s="269"/>
      <c r="E138" s="275"/>
      <c r="F138" s="275"/>
      <c r="G138" s="275"/>
      <c r="H138" s="275"/>
      <c r="I138" s="269"/>
      <c r="J138" s="269" t="s">
        <v>163</v>
      </c>
      <c r="K138" s="269"/>
      <c r="L138" s="269"/>
      <c r="M138" s="269"/>
    </row>
    <row r="139" spans="3:13" hidden="1" x14ac:dyDescent="0.25">
      <c r="C139" s="390">
        <v>2109</v>
      </c>
      <c r="D139" s="269"/>
      <c r="E139" s="276"/>
      <c r="F139" s="276"/>
      <c r="G139" s="276"/>
      <c r="H139" s="276"/>
      <c r="I139" s="274"/>
      <c r="J139" s="273">
        <v>2017</v>
      </c>
      <c r="K139" s="273" t="s">
        <v>164</v>
      </c>
      <c r="L139" s="273"/>
      <c r="M139" s="273"/>
    </row>
    <row r="140" spans="3:13" hidden="1" x14ac:dyDescent="0.25">
      <c r="C140" s="269" t="s">
        <v>165</v>
      </c>
      <c r="D140" s="270" t="s">
        <v>88</v>
      </c>
      <c r="E140" s="277" t="s">
        <v>166</v>
      </c>
      <c r="F140" s="275"/>
      <c r="G140" s="275"/>
      <c r="H140" s="275"/>
      <c r="I140" s="269"/>
      <c r="J140" s="273"/>
      <c r="K140" s="273"/>
      <c r="L140" s="272" t="s">
        <v>163</v>
      </c>
      <c r="M140" s="272" t="s">
        <v>167</v>
      </c>
    </row>
    <row r="141" spans="3:13" hidden="1" x14ac:dyDescent="0.25">
      <c r="C141" s="269"/>
      <c r="D141" s="271"/>
      <c r="E141" s="389"/>
      <c r="F141" s="389"/>
      <c r="G141" s="389"/>
      <c r="H141" s="389"/>
      <c r="I141" s="269"/>
      <c r="J141" s="273" t="s">
        <v>165</v>
      </c>
      <c r="K141" s="273" t="s">
        <v>168</v>
      </c>
      <c r="L141" s="273"/>
      <c r="M141" s="273"/>
    </row>
    <row r="142" spans="3:13" hidden="1" x14ac:dyDescent="0.25">
      <c r="C142" s="388">
        <v>1</v>
      </c>
      <c r="D142" s="278" t="s">
        <v>169</v>
      </c>
      <c r="E142" s="389">
        <v>0</v>
      </c>
      <c r="F142" s="389"/>
      <c r="G142" s="389"/>
      <c r="H142" s="389"/>
      <c r="I142" s="269"/>
      <c r="J142" s="388">
        <v>1</v>
      </c>
      <c r="K142" s="392" t="s">
        <v>169</v>
      </c>
      <c r="L142" s="391">
        <v>120</v>
      </c>
      <c r="M142" s="279">
        <v>45</v>
      </c>
    </row>
    <row r="143" spans="3:13" hidden="1" x14ac:dyDescent="0.25">
      <c r="C143" s="388">
        <v>2</v>
      </c>
      <c r="D143" s="278" t="s">
        <v>170</v>
      </c>
      <c r="E143" s="389">
        <v>25</v>
      </c>
      <c r="F143" s="389"/>
      <c r="G143" s="389"/>
      <c r="H143" s="389"/>
      <c r="I143" s="269"/>
      <c r="J143" s="388">
        <v>2</v>
      </c>
      <c r="K143" s="392" t="s">
        <v>170</v>
      </c>
      <c r="L143" s="391">
        <v>216</v>
      </c>
      <c r="M143" s="279">
        <v>67</v>
      </c>
    </row>
    <row r="144" spans="3:13" hidden="1" x14ac:dyDescent="0.25">
      <c r="C144" s="388">
        <v>2</v>
      </c>
      <c r="D144" s="278" t="s">
        <v>171</v>
      </c>
      <c r="E144" s="389">
        <v>5</v>
      </c>
      <c r="F144" s="389"/>
      <c r="G144" s="389"/>
      <c r="H144" s="389"/>
      <c r="I144" s="269"/>
      <c r="J144" s="388">
        <v>2</v>
      </c>
      <c r="K144" s="392" t="s">
        <v>171</v>
      </c>
      <c r="L144" s="391">
        <v>41</v>
      </c>
      <c r="M144" s="279">
        <v>16</v>
      </c>
    </row>
    <row r="145" spans="3:13" hidden="1" x14ac:dyDescent="0.25">
      <c r="C145" s="388">
        <v>3</v>
      </c>
      <c r="D145" s="278" t="s">
        <v>172</v>
      </c>
      <c r="E145" s="389">
        <v>3</v>
      </c>
      <c r="F145" s="389"/>
      <c r="G145" s="389"/>
      <c r="H145" s="389"/>
      <c r="I145" s="269"/>
      <c r="J145" s="388">
        <v>3</v>
      </c>
      <c r="K145" s="392" t="s">
        <v>172</v>
      </c>
      <c r="L145" s="391">
        <v>22</v>
      </c>
      <c r="M145" s="279">
        <v>14</v>
      </c>
    </row>
    <row r="146" spans="3:13" hidden="1" x14ac:dyDescent="0.25">
      <c r="C146" s="388">
        <v>3</v>
      </c>
      <c r="D146" s="278" t="s">
        <v>173</v>
      </c>
      <c r="E146" s="389">
        <v>10</v>
      </c>
      <c r="F146" s="389"/>
      <c r="G146" s="389"/>
      <c r="H146" s="389"/>
      <c r="I146" s="269"/>
      <c r="J146" s="388">
        <v>3</v>
      </c>
      <c r="K146" s="392" t="s">
        <v>173</v>
      </c>
      <c r="L146" s="391">
        <v>123</v>
      </c>
      <c r="M146" s="279">
        <v>43</v>
      </c>
    </row>
    <row r="147" spans="3:13" hidden="1" x14ac:dyDescent="0.25">
      <c r="C147" s="388">
        <v>4</v>
      </c>
      <c r="D147" s="278" t="s">
        <v>174</v>
      </c>
      <c r="E147" s="389">
        <v>2</v>
      </c>
      <c r="F147" s="389"/>
      <c r="G147" s="389"/>
      <c r="H147" s="389"/>
      <c r="I147" s="269"/>
      <c r="J147" s="388">
        <v>4</v>
      </c>
      <c r="K147" s="392" t="s">
        <v>174</v>
      </c>
      <c r="L147" s="391">
        <v>20</v>
      </c>
      <c r="M147" s="279">
        <v>10</v>
      </c>
    </row>
    <row r="148" spans="3:13" hidden="1" x14ac:dyDescent="0.25">
      <c r="C148" s="388">
        <v>4</v>
      </c>
      <c r="D148" s="278" t="s">
        <v>175</v>
      </c>
      <c r="E148" s="389">
        <v>4</v>
      </c>
      <c r="F148" s="389"/>
      <c r="G148" s="389"/>
      <c r="H148" s="389"/>
      <c r="I148" s="269"/>
      <c r="J148" s="388">
        <v>4</v>
      </c>
      <c r="K148" s="392" t="s">
        <v>175</v>
      </c>
      <c r="L148" s="391">
        <v>32</v>
      </c>
      <c r="M148" s="279">
        <v>8</v>
      </c>
    </row>
    <row r="149" spans="3:13" hidden="1" x14ac:dyDescent="0.25">
      <c r="C149" s="388">
        <v>4</v>
      </c>
      <c r="D149" s="278" t="s">
        <v>176</v>
      </c>
      <c r="E149" s="389">
        <v>10</v>
      </c>
      <c r="F149" s="389"/>
      <c r="G149" s="389"/>
      <c r="H149" s="389"/>
      <c r="I149" s="269"/>
      <c r="J149" s="388">
        <v>4</v>
      </c>
      <c r="K149" s="392" t="s">
        <v>176</v>
      </c>
      <c r="L149" s="391">
        <v>85</v>
      </c>
      <c r="M149" s="279">
        <v>17</v>
      </c>
    </row>
    <row r="150" spans="3:13" hidden="1" x14ac:dyDescent="0.25">
      <c r="C150" s="388">
        <v>5</v>
      </c>
      <c r="D150" s="278" t="s">
        <v>177</v>
      </c>
      <c r="E150" s="389">
        <v>3</v>
      </c>
      <c r="F150" s="389"/>
      <c r="G150" s="389"/>
      <c r="H150" s="389"/>
      <c r="I150" s="269"/>
      <c r="J150" s="388">
        <v>5</v>
      </c>
      <c r="K150" s="392" t="s">
        <v>177</v>
      </c>
      <c r="L150" s="391">
        <v>18</v>
      </c>
      <c r="M150" s="279">
        <v>4</v>
      </c>
    </row>
    <row r="151" spans="3:13" hidden="1" x14ac:dyDescent="0.25">
      <c r="C151" s="388">
        <v>5</v>
      </c>
      <c r="D151" s="278" t="s">
        <v>178</v>
      </c>
      <c r="E151" s="389">
        <v>2</v>
      </c>
      <c r="F151" s="389"/>
      <c r="G151" s="389"/>
      <c r="H151" s="389"/>
      <c r="I151" s="269"/>
      <c r="J151" s="388">
        <v>5</v>
      </c>
      <c r="K151" s="392" t="s">
        <v>178</v>
      </c>
      <c r="L151" s="391">
        <v>19</v>
      </c>
      <c r="M151" s="279">
        <v>9</v>
      </c>
    </row>
    <row r="152" spans="3:13" hidden="1" x14ac:dyDescent="0.25">
      <c r="C152" s="388">
        <v>5</v>
      </c>
      <c r="D152" s="278" t="s">
        <v>179</v>
      </c>
      <c r="E152" s="389">
        <v>14</v>
      </c>
      <c r="F152" s="389"/>
      <c r="G152" s="389"/>
      <c r="H152" s="389"/>
      <c r="I152" s="269"/>
      <c r="J152" s="388">
        <v>5</v>
      </c>
      <c r="K152" s="392" t="s">
        <v>179</v>
      </c>
      <c r="L152" s="391">
        <v>122</v>
      </c>
      <c r="M152" s="279">
        <v>26</v>
      </c>
    </row>
    <row r="153" spans="3:13" hidden="1" x14ac:dyDescent="0.25">
      <c r="C153" s="388">
        <v>5</v>
      </c>
      <c r="D153" s="278" t="s">
        <v>180</v>
      </c>
      <c r="E153" s="389">
        <v>2</v>
      </c>
      <c r="F153" s="389"/>
      <c r="G153" s="389"/>
      <c r="H153" s="389"/>
      <c r="I153" s="269"/>
      <c r="J153" s="388">
        <v>5</v>
      </c>
      <c r="K153" s="392" t="s">
        <v>180</v>
      </c>
      <c r="L153" s="391">
        <v>17</v>
      </c>
      <c r="M153" s="279">
        <v>5</v>
      </c>
    </row>
    <row r="154" spans="3:13" hidden="1" x14ac:dyDescent="0.25">
      <c r="C154" s="388">
        <v>5</v>
      </c>
      <c r="D154" s="278" t="s">
        <v>181</v>
      </c>
      <c r="E154" s="389">
        <v>3</v>
      </c>
      <c r="F154" s="389"/>
      <c r="G154" s="389"/>
      <c r="H154" s="389"/>
      <c r="I154" s="269"/>
      <c r="J154" s="388">
        <v>5</v>
      </c>
      <c r="K154" s="392" t="s">
        <v>181</v>
      </c>
      <c r="L154" s="391">
        <v>26</v>
      </c>
      <c r="M154" s="279">
        <v>1</v>
      </c>
    </row>
    <row r="155" spans="3:13" hidden="1" x14ac:dyDescent="0.25">
      <c r="C155" s="388">
        <v>5</v>
      </c>
      <c r="D155" s="278" t="s">
        <v>182</v>
      </c>
      <c r="E155" s="389">
        <v>2</v>
      </c>
      <c r="F155" s="389"/>
      <c r="G155" s="389"/>
      <c r="H155" s="389"/>
      <c r="I155" s="269"/>
      <c r="J155" s="388">
        <v>5</v>
      </c>
      <c r="K155" s="392" t="s">
        <v>182</v>
      </c>
      <c r="L155" s="391">
        <v>26</v>
      </c>
      <c r="M155" s="279">
        <v>6</v>
      </c>
    </row>
    <row r="156" spans="3:13" hidden="1" x14ac:dyDescent="0.25">
      <c r="C156" s="388">
        <v>5</v>
      </c>
      <c r="D156" s="278" t="s">
        <v>183</v>
      </c>
      <c r="E156" s="389">
        <v>1</v>
      </c>
      <c r="F156" s="389"/>
      <c r="G156" s="389"/>
      <c r="H156" s="389"/>
      <c r="I156" s="269"/>
      <c r="J156" s="388">
        <v>5</v>
      </c>
      <c r="K156" s="392" t="s">
        <v>183</v>
      </c>
      <c r="L156" s="391">
        <v>9</v>
      </c>
      <c r="M156" s="279">
        <v>2</v>
      </c>
    </row>
    <row r="157" spans="3:13" hidden="1" x14ac:dyDescent="0.25">
      <c r="C157" s="388">
        <v>5</v>
      </c>
      <c r="D157" s="278" t="s">
        <v>184</v>
      </c>
      <c r="E157" s="389">
        <v>11</v>
      </c>
      <c r="F157" s="389"/>
      <c r="G157" s="389"/>
      <c r="H157" s="389"/>
      <c r="I157" s="269"/>
      <c r="J157" s="388">
        <v>5</v>
      </c>
      <c r="K157" s="392" t="s">
        <v>184</v>
      </c>
      <c r="L157" s="391">
        <v>95</v>
      </c>
      <c r="M157" s="279">
        <v>7</v>
      </c>
    </row>
    <row r="158" spans="3:13" hidden="1" x14ac:dyDescent="0.25">
      <c r="C158" s="388">
        <v>5</v>
      </c>
      <c r="D158" s="278" t="s">
        <v>185</v>
      </c>
      <c r="E158" s="389">
        <v>13</v>
      </c>
      <c r="F158" s="389"/>
      <c r="G158" s="389"/>
      <c r="H158" s="389"/>
      <c r="I158" s="269"/>
      <c r="J158" s="388">
        <v>5</v>
      </c>
      <c r="K158" s="392" t="s">
        <v>185</v>
      </c>
      <c r="L158" s="391">
        <v>92</v>
      </c>
      <c r="M158" s="279">
        <v>44</v>
      </c>
    </row>
    <row r="159" spans="3:13" hidden="1" x14ac:dyDescent="0.25">
      <c r="C159" s="388">
        <v>5</v>
      </c>
      <c r="D159" s="278" t="s">
        <v>186</v>
      </c>
      <c r="E159" s="389">
        <v>3</v>
      </c>
      <c r="F159" s="389"/>
      <c r="G159" s="389"/>
      <c r="H159" s="389"/>
      <c r="I159" s="269"/>
      <c r="J159" s="388">
        <v>5</v>
      </c>
      <c r="K159" s="392" t="s">
        <v>186</v>
      </c>
      <c r="L159" s="391">
        <v>19</v>
      </c>
      <c r="M159" s="279">
        <v>5</v>
      </c>
    </row>
    <row r="160" spans="3:13" hidden="1" x14ac:dyDescent="0.25">
      <c r="C160" s="388">
        <v>5</v>
      </c>
      <c r="D160" s="278" t="s">
        <v>187</v>
      </c>
      <c r="E160" s="389">
        <v>13</v>
      </c>
      <c r="F160" s="389"/>
      <c r="G160" s="389"/>
      <c r="H160" s="389"/>
      <c r="I160" s="269"/>
      <c r="J160" s="388">
        <v>5</v>
      </c>
      <c r="K160" s="392" t="s">
        <v>187</v>
      </c>
      <c r="L160" s="391">
        <v>104</v>
      </c>
      <c r="M160" s="279">
        <v>29</v>
      </c>
    </row>
    <row r="161" spans="3:13" hidden="1" x14ac:dyDescent="0.25">
      <c r="C161" s="388">
        <v>5</v>
      </c>
      <c r="D161" s="278" t="s">
        <v>188</v>
      </c>
      <c r="E161" s="389">
        <v>9</v>
      </c>
      <c r="F161" s="389"/>
      <c r="G161" s="389"/>
      <c r="H161" s="389"/>
      <c r="I161" s="269"/>
      <c r="J161" s="388">
        <v>5</v>
      </c>
      <c r="K161" s="392" t="s">
        <v>188</v>
      </c>
      <c r="L161" s="391">
        <v>75</v>
      </c>
      <c r="M161" s="279">
        <v>11</v>
      </c>
    </row>
    <row r="162" spans="3:13" hidden="1" x14ac:dyDescent="0.25">
      <c r="C162" s="388">
        <v>5</v>
      </c>
      <c r="D162" s="278" t="s">
        <v>189</v>
      </c>
      <c r="E162" s="389">
        <v>13</v>
      </c>
      <c r="F162" s="389"/>
      <c r="G162" s="389"/>
      <c r="H162" s="389"/>
      <c r="I162" s="269"/>
      <c r="J162" s="388">
        <v>5</v>
      </c>
      <c r="K162" s="392" t="s">
        <v>189</v>
      </c>
      <c r="L162" s="391">
        <v>127</v>
      </c>
      <c r="M162" s="279">
        <v>16</v>
      </c>
    </row>
    <row r="163" spans="3:13" hidden="1" x14ac:dyDescent="0.25">
      <c r="C163" s="388">
        <v>6</v>
      </c>
      <c r="D163" s="278" t="s">
        <v>190</v>
      </c>
      <c r="E163" s="389">
        <v>0</v>
      </c>
      <c r="F163" s="389"/>
      <c r="G163" s="389"/>
      <c r="H163" s="389"/>
      <c r="I163" s="269"/>
      <c r="J163" s="388">
        <v>6</v>
      </c>
      <c r="K163" s="392" t="s">
        <v>190</v>
      </c>
      <c r="L163" s="391">
        <v>35</v>
      </c>
      <c r="M163" s="279">
        <v>14</v>
      </c>
    </row>
    <row r="164" spans="3:13" hidden="1" x14ac:dyDescent="0.25">
      <c r="C164" s="388">
        <v>6</v>
      </c>
      <c r="D164" s="278" t="s">
        <v>191</v>
      </c>
      <c r="E164" s="389">
        <v>0</v>
      </c>
      <c r="F164" s="389"/>
      <c r="G164" s="389"/>
      <c r="H164" s="389"/>
      <c r="I164" s="269"/>
      <c r="J164" s="388">
        <v>6</v>
      </c>
      <c r="K164" s="392" t="s">
        <v>191</v>
      </c>
      <c r="L164" s="391">
        <v>39</v>
      </c>
      <c r="M164" s="279">
        <v>6</v>
      </c>
    </row>
    <row r="165" spans="3:13" hidden="1" x14ac:dyDescent="0.25">
      <c r="C165" s="388">
        <v>6</v>
      </c>
      <c r="D165" s="278" t="s">
        <v>192</v>
      </c>
      <c r="E165" s="389">
        <v>0</v>
      </c>
      <c r="F165" s="389"/>
      <c r="G165" s="389"/>
      <c r="H165" s="389"/>
      <c r="I165" s="269"/>
      <c r="J165" s="388">
        <v>6</v>
      </c>
      <c r="K165" s="392" t="s">
        <v>192</v>
      </c>
      <c r="L165" s="391">
        <v>27</v>
      </c>
      <c r="M165" s="279">
        <v>2</v>
      </c>
    </row>
    <row r="166" spans="3:13" hidden="1" x14ac:dyDescent="0.25">
      <c r="C166" s="388">
        <v>6</v>
      </c>
      <c r="D166" s="278" t="s">
        <v>193</v>
      </c>
      <c r="E166" s="389">
        <v>0</v>
      </c>
      <c r="F166" s="389"/>
      <c r="G166" s="389"/>
      <c r="H166" s="389"/>
      <c r="I166" s="269"/>
      <c r="J166" s="388">
        <v>6</v>
      </c>
      <c r="K166" s="392" t="s">
        <v>193</v>
      </c>
      <c r="L166" s="391">
        <v>16</v>
      </c>
      <c r="M166" s="279" t="s">
        <v>194</v>
      </c>
    </row>
    <row r="167" spans="3:13" hidden="1" x14ac:dyDescent="0.25">
      <c r="C167" s="388">
        <v>6</v>
      </c>
      <c r="D167" s="278" t="s">
        <v>195</v>
      </c>
      <c r="E167" s="389">
        <v>0</v>
      </c>
      <c r="F167" s="389"/>
      <c r="G167" s="389"/>
      <c r="H167" s="389"/>
      <c r="I167" s="269"/>
      <c r="J167" s="388">
        <v>6</v>
      </c>
      <c r="K167" s="392" t="s">
        <v>195</v>
      </c>
      <c r="L167" s="391">
        <v>126</v>
      </c>
      <c r="M167" s="279">
        <v>31</v>
      </c>
    </row>
    <row r="168" spans="3:13" hidden="1" x14ac:dyDescent="0.25">
      <c r="C168" s="388">
        <v>6</v>
      </c>
      <c r="D168" s="278" t="s">
        <v>196</v>
      </c>
      <c r="E168" s="389">
        <v>0</v>
      </c>
      <c r="F168" s="389"/>
      <c r="G168" s="389"/>
      <c r="H168" s="389"/>
      <c r="I168" s="269"/>
      <c r="J168" s="388">
        <v>6</v>
      </c>
      <c r="K168" s="392" t="s">
        <v>196</v>
      </c>
      <c r="L168" s="391">
        <v>79</v>
      </c>
      <c r="M168" s="279">
        <v>13</v>
      </c>
    </row>
    <row r="169" spans="3:13" hidden="1" x14ac:dyDescent="0.25">
      <c r="C169" s="388">
        <v>6</v>
      </c>
      <c r="D169" s="278" t="s">
        <v>197</v>
      </c>
      <c r="E169" s="389">
        <v>0</v>
      </c>
      <c r="F169" s="389"/>
      <c r="G169" s="389"/>
      <c r="H169" s="389"/>
      <c r="I169" s="269"/>
      <c r="J169" s="388">
        <v>6</v>
      </c>
      <c r="K169" s="392" t="s">
        <v>197</v>
      </c>
      <c r="L169" s="391">
        <v>41</v>
      </c>
      <c r="M169" s="279">
        <v>6</v>
      </c>
    </row>
    <row r="170" spans="3:13" hidden="1" x14ac:dyDescent="0.25">
      <c r="C170" s="388">
        <v>6</v>
      </c>
      <c r="D170" s="278" t="s">
        <v>198</v>
      </c>
      <c r="E170" s="389">
        <v>0</v>
      </c>
      <c r="F170" s="389"/>
      <c r="G170" s="389"/>
      <c r="H170" s="389"/>
      <c r="I170" s="269"/>
      <c r="J170" s="388">
        <v>6</v>
      </c>
      <c r="K170" s="392" t="s">
        <v>198</v>
      </c>
      <c r="L170" s="391">
        <v>25</v>
      </c>
      <c r="M170" s="279">
        <v>7</v>
      </c>
    </row>
    <row r="171" spans="3:13" hidden="1" x14ac:dyDescent="0.25">
      <c r="C171" s="388">
        <v>7</v>
      </c>
      <c r="D171" s="278" t="s">
        <v>199</v>
      </c>
      <c r="E171" s="389">
        <v>0</v>
      </c>
      <c r="F171" s="389"/>
      <c r="G171" s="389"/>
      <c r="H171" s="389"/>
      <c r="I171" s="269"/>
      <c r="J171" s="388">
        <v>7</v>
      </c>
      <c r="K171" s="392" t="s">
        <v>199</v>
      </c>
      <c r="L171" s="391">
        <v>31</v>
      </c>
      <c r="M171" s="279">
        <v>6</v>
      </c>
    </row>
    <row r="172" spans="3:13" hidden="1" x14ac:dyDescent="0.25">
      <c r="C172" s="388">
        <v>7</v>
      </c>
      <c r="D172" s="278" t="s">
        <v>200</v>
      </c>
      <c r="E172" s="389">
        <v>0</v>
      </c>
      <c r="F172" s="389"/>
      <c r="G172" s="389"/>
      <c r="H172" s="389"/>
      <c r="I172" s="269"/>
      <c r="J172" s="388">
        <v>7</v>
      </c>
      <c r="K172" s="392" t="s">
        <v>200</v>
      </c>
      <c r="L172" s="391">
        <v>25</v>
      </c>
      <c r="M172" s="279">
        <v>5</v>
      </c>
    </row>
    <row r="173" spans="3:13" hidden="1" x14ac:dyDescent="0.25">
      <c r="C173" s="388">
        <v>7</v>
      </c>
      <c r="D173" s="278" t="s">
        <v>201</v>
      </c>
      <c r="E173" s="389">
        <v>0</v>
      </c>
      <c r="F173" s="389"/>
      <c r="G173" s="389"/>
      <c r="H173" s="389"/>
      <c r="I173" s="269"/>
      <c r="J173" s="388">
        <v>7</v>
      </c>
      <c r="K173" s="392" t="s">
        <v>201</v>
      </c>
      <c r="L173" s="391">
        <v>122</v>
      </c>
      <c r="M173" s="279">
        <v>36</v>
      </c>
    </row>
    <row r="174" spans="3:13" hidden="1" x14ac:dyDescent="0.25">
      <c r="C174" s="388">
        <v>7</v>
      </c>
      <c r="D174" s="278" t="s">
        <v>202</v>
      </c>
      <c r="E174" s="389">
        <v>0</v>
      </c>
      <c r="F174" s="389"/>
      <c r="G174" s="389"/>
      <c r="H174" s="389"/>
      <c r="I174" s="269"/>
      <c r="J174" s="388">
        <v>7</v>
      </c>
      <c r="K174" s="392" t="s">
        <v>202</v>
      </c>
      <c r="L174" s="391">
        <v>46</v>
      </c>
      <c r="M174" s="279">
        <v>10</v>
      </c>
    </row>
    <row r="175" spans="3:13" hidden="1" x14ac:dyDescent="0.25">
      <c r="C175" s="388">
        <v>7</v>
      </c>
      <c r="D175" s="278" t="s">
        <v>203</v>
      </c>
      <c r="E175" s="389">
        <v>0</v>
      </c>
      <c r="F175" s="389"/>
      <c r="G175" s="389"/>
      <c r="H175" s="389"/>
      <c r="I175" s="269"/>
      <c r="J175" s="388">
        <v>7</v>
      </c>
      <c r="K175" s="392" t="s">
        <v>203</v>
      </c>
      <c r="L175" s="391">
        <v>52</v>
      </c>
      <c r="M175" s="279">
        <v>15</v>
      </c>
    </row>
    <row r="176" spans="3:13" hidden="1" x14ac:dyDescent="0.25">
      <c r="C176" s="388">
        <v>7</v>
      </c>
      <c r="D176" s="278" t="s">
        <v>204</v>
      </c>
      <c r="E176" s="389">
        <v>0</v>
      </c>
      <c r="F176" s="389"/>
      <c r="G176" s="389"/>
      <c r="H176" s="389"/>
      <c r="I176" s="269"/>
      <c r="J176" s="388">
        <v>7</v>
      </c>
      <c r="K176" s="392" t="s">
        <v>204</v>
      </c>
      <c r="L176" s="391">
        <v>61</v>
      </c>
      <c r="M176" s="279">
        <v>6</v>
      </c>
    </row>
    <row r="177" spans="3:13" hidden="1" x14ac:dyDescent="0.25">
      <c r="C177" s="388">
        <v>7</v>
      </c>
      <c r="D177" s="278" t="s">
        <v>205</v>
      </c>
      <c r="E177" s="389">
        <v>0</v>
      </c>
      <c r="F177" s="389"/>
      <c r="G177" s="389"/>
      <c r="H177" s="389"/>
      <c r="I177" s="269"/>
      <c r="J177" s="388">
        <v>7</v>
      </c>
      <c r="K177" s="392" t="s">
        <v>205</v>
      </c>
      <c r="L177" s="391">
        <v>9</v>
      </c>
      <c r="M177" s="279">
        <v>3</v>
      </c>
    </row>
    <row r="178" spans="3:13" hidden="1" x14ac:dyDescent="0.25">
      <c r="C178" s="388">
        <v>7</v>
      </c>
      <c r="D178" s="278" t="s">
        <v>206</v>
      </c>
      <c r="E178" s="389">
        <v>0</v>
      </c>
      <c r="F178" s="389"/>
      <c r="G178" s="389"/>
      <c r="H178" s="389"/>
      <c r="I178" s="269"/>
      <c r="J178" s="388">
        <v>7</v>
      </c>
      <c r="K178" s="392" t="s">
        <v>206</v>
      </c>
      <c r="L178" s="391">
        <v>26</v>
      </c>
      <c r="M178" s="279">
        <v>2</v>
      </c>
    </row>
    <row r="179" spans="3:13" hidden="1" x14ac:dyDescent="0.25">
      <c r="C179" s="388">
        <v>7</v>
      </c>
      <c r="D179" s="278" t="s">
        <v>207</v>
      </c>
      <c r="E179" s="389">
        <v>0</v>
      </c>
      <c r="F179" s="389"/>
      <c r="G179" s="389"/>
      <c r="H179" s="389"/>
      <c r="I179" s="269"/>
      <c r="J179" s="388">
        <v>7</v>
      </c>
      <c r="K179" s="392" t="s">
        <v>207</v>
      </c>
      <c r="L179" s="391">
        <v>18</v>
      </c>
      <c r="M179" s="279">
        <v>1</v>
      </c>
    </row>
    <row r="180" spans="3:13" hidden="1" x14ac:dyDescent="0.25">
      <c r="C180" s="388">
        <v>7</v>
      </c>
      <c r="D180" s="278" t="s">
        <v>208</v>
      </c>
      <c r="E180" s="389">
        <v>0</v>
      </c>
      <c r="F180" s="389"/>
      <c r="G180" s="389"/>
      <c r="H180" s="389"/>
      <c r="I180" s="269"/>
      <c r="J180" s="388">
        <v>7</v>
      </c>
      <c r="K180" s="392" t="s">
        <v>208</v>
      </c>
      <c r="L180" s="391">
        <v>65</v>
      </c>
      <c r="M180" s="279">
        <v>19</v>
      </c>
    </row>
    <row r="181" spans="3:13" hidden="1" x14ac:dyDescent="0.25">
      <c r="C181" s="388">
        <v>7</v>
      </c>
      <c r="D181" s="278" t="s">
        <v>209</v>
      </c>
      <c r="E181" s="389">
        <v>0</v>
      </c>
      <c r="F181" s="389"/>
      <c r="G181" s="389"/>
      <c r="H181" s="389"/>
      <c r="I181" s="269"/>
      <c r="J181" s="388">
        <v>7</v>
      </c>
      <c r="K181" s="392" t="s">
        <v>209</v>
      </c>
      <c r="L181" s="391">
        <v>13</v>
      </c>
      <c r="M181" s="279">
        <v>3</v>
      </c>
    </row>
    <row r="182" spans="3:13" hidden="1" x14ac:dyDescent="0.25">
      <c r="C182" s="388">
        <v>8</v>
      </c>
      <c r="D182" s="278" t="s">
        <v>210</v>
      </c>
      <c r="E182" s="389">
        <v>5</v>
      </c>
      <c r="F182" s="389"/>
      <c r="G182" s="389"/>
      <c r="H182" s="389"/>
      <c r="I182" s="269"/>
      <c r="J182" s="388">
        <v>8</v>
      </c>
      <c r="K182" s="392" t="s">
        <v>210</v>
      </c>
      <c r="L182" s="391">
        <v>45</v>
      </c>
      <c r="M182" s="279">
        <v>25</v>
      </c>
    </row>
    <row r="183" spans="3:13" hidden="1" x14ac:dyDescent="0.25">
      <c r="C183" s="388">
        <v>8</v>
      </c>
      <c r="D183" s="278" t="s">
        <v>211</v>
      </c>
      <c r="E183" s="389">
        <v>9</v>
      </c>
      <c r="F183" s="389"/>
      <c r="G183" s="389"/>
      <c r="H183" s="389"/>
      <c r="I183" s="269"/>
      <c r="J183" s="388">
        <v>8</v>
      </c>
      <c r="K183" s="392" t="s">
        <v>211</v>
      </c>
      <c r="L183" s="391">
        <v>62</v>
      </c>
      <c r="M183" s="279">
        <v>8</v>
      </c>
    </row>
    <row r="184" spans="3:13" hidden="1" x14ac:dyDescent="0.25">
      <c r="C184" s="388">
        <v>8</v>
      </c>
      <c r="D184" s="278" t="s">
        <v>212</v>
      </c>
      <c r="E184" s="389">
        <v>6</v>
      </c>
      <c r="F184" s="389"/>
      <c r="G184" s="389"/>
      <c r="H184" s="389"/>
      <c r="I184" s="269"/>
      <c r="J184" s="388">
        <v>8</v>
      </c>
      <c r="K184" s="392" t="s">
        <v>212</v>
      </c>
      <c r="L184" s="391">
        <v>47</v>
      </c>
      <c r="M184" s="279">
        <v>9</v>
      </c>
    </row>
    <row r="185" spans="3:13" hidden="1" x14ac:dyDescent="0.25">
      <c r="C185" s="388">
        <v>8</v>
      </c>
      <c r="D185" s="278" t="s">
        <v>213</v>
      </c>
      <c r="E185" s="389">
        <v>7</v>
      </c>
      <c r="F185" s="389"/>
      <c r="G185" s="389"/>
      <c r="H185" s="389"/>
      <c r="I185" s="269"/>
      <c r="J185" s="388">
        <v>8</v>
      </c>
      <c r="K185" s="392" t="s">
        <v>213</v>
      </c>
      <c r="L185" s="391">
        <v>62</v>
      </c>
      <c r="M185" s="279">
        <v>21</v>
      </c>
    </row>
    <row r="186" spans="3:13" hidden="1" x14ac:dyDescent="0.25">
      <c r="C186" s="388">
        <v>8</v>
      </c>
      <c r="D186" s="278" t="s">
        <v>214</v>
      </c>
      <c r="E186" s="389">
        <v>5</v>
      </c>
      <c r="F186" s="389"/>
      <c r="G186" s="389"/>
      <c r="H186" s="389"/>
      <c r="I186" s="269"/>
      <c r="J186" s="388">
        <v>8</v>
      </c>
      <c r="K186" s="392" t="s">
        <v>214</v>
      </c>
      <c r="L186" s="391">
        <v>45</v>
      </c>
      <c r="M186" s="279">
        <v>14</v>
      </c>
    </row>
    <row r="187" spans="3:13" hidden="1" x14ac:dyDescent="0.25">
      <c r="C187" s="388">
        <v>8</v>
      </c>
      <c r="D187" s="278" t="s">
        <v>215</v>
      </c>
      <c r="E187" s="389">
        <v>4</v>
      </c>
      <c r="F187" s="389"/>
      <c r="G187" s="389"/>
      <c r="H187" s="389"/>
      <c r="I187" s="269"/>
      <c r="J187" s="388">
        <v>8</v>
      </c>
      <c r="K187" s="392" t="s">
        <v>215</v>
      </c>
      <c r="L187" s="391">
        <v>31</v>
      </c>
      <c r="M187" s="279">
        <v>6</v>
      </c>
    </row>
    <row r="188" spans="3:13" hidden="1" x14ac:dyDescent="0.25">
      <c r="C188" s="388">
        <v>8</v>
      </c>
      <c r="D188" s="278" t="s">
        <v>216</v>
      </c>
      <c r="E188" s="389">
        <v>9</v>
      </c>
      <c r="F188" s="389"/>
      <c r="G188" s="389"/>
      <c r="H188" s="389"/>
      <c r="I188" s="269"/>
      <c r="J188" s="388">
        <v>8</v>
      </c>
      <c r="K188" s="392" t="s">
        <v>216</v>
      </c>
      <c r="L188" s="391">
        <v>66</v>
      </c>
      <c r="M188" s="279">
        <v>5</v>
      </c>
    </row>
    <row r="189" spans="3:13" hidden="1" x14ac:dyDescent="0.25">
      <c r="C189" s="388">
        <v>8</v>
      </c>
      <c r="D189" s="278" t="s">
        <v>217</v>
      </c>
      <c r="E189" s="389">
        <v>2</v>
      </c>
      <c r="F189" s="389"/>
      <c r="G189" s="389"/>
      <c r="H189" s="389"/>
      <c r="I189" s="269"/>
      <c r="J189" s="388">
        <v>8</v>
      </c>
      <c r="K189" s="392" t="s">
        <v>217</v>
      </c>
      <c r="L189" s="391">
        <v>15</v>
      </c>
      <c r="M189" s="279">
        <v>4</v>
      </c>
    </row>
    <row r="190" spans="3:13" hidden="1" x14ac:dyDescent="0.25">
      <c r="C190" s="388">
        <v>9</v>
      </c>
      <c r="D190" s="278" t="s">
        <v>218</v>
      </c>
      <c r="E190" s="389">
        <v>0</v>
      </c>
      <c r="F190" s="389"/>
      <c r="G190" s="389"/>
      <c r="H190" s="389"/>
      <c r="I190" s="269"/>
      <c r="J190" s="388">
        <v>9</v>
      </c>
      <c r="K190" s="392" t="s">
        <v>218</v>
      </c>
      <c r="L190" s="391">
        <v>28</v>
      </c>
      <c r="M190" s="279">
        <v>1</v>
      </c>
    </row>
    <row r="191" spans="3:13" hidden="1" x14ac:dyDescent="0.25">
      <c r="C191" s="388">
        <v>9</v>
      </c>
      <c r="D191" s="278" t="s">
        <v>219</v>
      </c>
      <c r="E191" s="389" t="s">
        <v>194</v>
      </c>
      <c r="F191" s="389"/>
      <c r="G191" s="389"/>
      <c r="H191" s="389"/>
      <c r="I191" s="269"/>
      <c r="J191" s="388">
        <v>9</v>
      </c>
      <c r="K191" s="392" t="s">
        <v>219</v>
      </c>
      <c r="L191" s="391" t="s">
        <v>194</v>
      </c>
      <c r="M191" s="279" t="s">
        <v>194</v>
      </c>
    </row>
    <row r="192" spans="3:13" hidden="1" x14ac:dyDescent="0.25">
      <c r="C192" s="388">
        <v>9</v>
      </c>
      <c r="D192" s="278" t="s">
        <v>220</v>
      </c>
      <c r="E192" s="389">
        <v>0</v>
      </c>
      <c r="F192" s="389"/>
      <c r="G192" s="389"/>
      <c r="H192" s="389"/>
      <c r="I192" s="269"/>
      <c r="J192" s="388">
        <v>9</v>
      </c>
      <c r="K192" s="392" t="s">
        <v>220</v>
      </c>
      <c r="L192" s="391">
        <v>10</v>
      </c>
      <c r="M192" s="279">
        <v>4</v>
      </c>
    </row>
    <row r="193" spans="3:13" hidden="1" x14ac:dyDescent="0.25">
      <c r="C193" s="388">
        <v>9</v>
      </c>
      <c r="D193" s="278" t="s">
        <v>221</v>
      </c>
      <c r="E193" s="389">
        <v>2</v>
      </c>
      <c r="F193" s="389"/>
      <c r="G193" s="389"/>
      <c r="H193" s="389"/>
      <c r="I193" s="269"/>
      <c r="J193" s="388">
        <v>9</v>
      </c>
      <c r="K193" s="392" t="s">
        <v>221</v>
      </c>
      <c r="L193" s="391">
        <v>15</v>
      </c>
      <c r="M193" s="279">
        <v>2</v>
      </c>
    </row>
    <row r="194" spans="3:13" hidden="1" x14ac:dyDescent="0.25">
      <c r="C194" s="388">
        <v>9</v>
      </c>
      <c r="D194" s="278" t="s">
        <v>222</v>
      </c>
      <c r="E194" s="389">
        <v>0</v>
      </c>
      <c r="F194" s="389"/>
      <c r="G194" s="389"/>
      <c r="H194" s="389"/>
      <c r="I194" s="269"/>
      <c r="J194" s="388">
        <v>9</v>
      </c>
      <c r="K194" s="392" t="s">
        <v>222</v>
      </c>
      <c r="L194" s="391">
        <v>6</v>
      </c>
      <c r="M194" s="279">
        <v>1</v>
      </c>
    </row>
    <row r="195" spans="3:13" hidden="1" x14ac:dyDescent="0.25">
      <c r="C195" s="388">
        <v>9</v>
      </c>
      <c r="D195" s="278" t="s">
        <v>223</v>
      </c>
      <c r="E195" s="389">
        <v>0</v>
      </c>
      <c r="F195" s="389"/>
      <c r="G195" s="389"/>
      <c r="H195" s="389"/>
      <c r="I195" s="269"/>
      <c r="J195" s="388">
        <v>9</v>
      </c>
      <c r="K195" s="392" t="s">
        <v>223</v>
      </c>
      <c r="L195" s="391">
        <v>51</v>
      </c>
      <c r="M195" s="279" t="s">
        <v>194</v>
      </c>
    </row>
    <row r="196" spans="3:13" hidden="1" x14ac:dyDescent="0.25">
      <c r="C196" s="388">
        <v>9</v>
      </c>
      <c r="D196" s="278" t="s">
        <v>224</v>
      </c>
      <c r="E196" s="389">
        <v>0</v>
      </c>
      <c r="F196" s="389"/>
      <c r="G196" s="389"/>
      <c r="H196" s="389"/>
      <c r="I196" s="269"/>
      <c r="J196" s="388">
        <v>9</v>
      </c>
      <c r="K196" s="392" t="s">
        <v>224</v>
      </c>
      <c r="L196" s="391">
        <v>32</v>
      </c>
      <c r="M196" s="279">
        <v>0</v>
      </c>
    </row>
    <row r="197" spans="3:13" hidden="1" x14ac:dyDescent="0.25">
      <c r="C197" s="388">
        <v>9</v>
      </c>
      <c r="D197" s="278" t="s">
        <v>225</v>
      </c>
      <c r="E197" s="389">
        <v>4</v>
      </c>
      <c r="F197" s="389"/>
      <c r="G197" s="389"/>
      <c r="H197" s="389"/>
      <c r="I197" s="269"/>
      <c r="J197" s="388">
        <v>9</v>
      </c>
      <c r="K197" s="392" t="s">
        <v>225</v>
      </c>
      <c r="L197" s="391">
        <v>34</v>
      </c>
      <c r="M197" s="279">
        <v>23</v>
      </c>
    </row>
    <row r="198" spans="3:13" hidden="1" x14ac:dyDescent="0.25">
      <c r="C198" s="388">
        <v>10</v>
      </c>
      <c r="D198" s="278" t="s">
        <v>226</v>
      </c>
      <c r="E198" s="389">
        <v>3</v>
      </c>
      <c r="F198" s="389"/>
      <c r="G198" s="389"/>
      <c r="H198" s="389"/>
      <c r="I198" s="269"/>
      <c r="J198" s="388">
        <v>10</v>
      </c>
      <c r="K198" s="392" t="s">
        <v>226</v>
      </c>
      <c r="L198" s="391">
        <v>28</v>
      </c>
      <c r="M198" s="279">
        <v>8</v>
      </c>
    </row>
    <row r="199" spans="3:13" hidden="1" x14ac:dyDescent="0.25">
      <c r="C199" s="388">
        <v>10</v>
      </c>
      <c r="D199" s="278" t="s">
        <v>227</v>
      </c>
      <c r="E199" s="389">
        <v>21</v>
      </c>
      <c r="F199" s="389"/>
      <c r="G199" s="389"/>
      <c r="H199" s="389"/>
      <c r="I199" s="269"/>
      <c r="J199" s="388">
        <v>10</v>
      </c>
      <c r="K199" s="392" t="s">
        <v>227</v>
      </c>
      <c r="L199" s="391">
        <v>92</v>
      </c>
      <c r="M199" s="279">
        <v>39</v>
      </c>
    </row>
    <row r="200" spans="3:13" hidden="1" x14ac:dyDescent="0.25">
      <c r="C200" s="388">
        <v>10</v>
      </c>
      <c r="D200" s="278" t="s">
        <v>228</v>
      </c>
      <c r="E200" s="389">
        <v>3</v>
      </c>
      <c r="F200" s="389"/>
      <c r="G200" s="389"/>
      <c r="H200" s="389"/>
      <c r="I200" s="269"/>
      <c r="J200" s="388">
        <v>10</v>
      </c>
      <c r="K200" s="392" t="s">
        <v>228</v>
      </c>
      <c r="L200" s="391">
        <v>28</v>
      </c>
      <c r="M200" s="279">
        <v>4</v>
      </c>
    </row>
    <row r="201" spans="3:13" hidden="1" x14ac:dyDescent="0.25">
      <c r="C201" s="388">
        <v>11</v>
      </c>
      <c r="D201" s="278" t="s">
        <v>229</v>
      </c>
      <c r="E201" s="389">
        <v>0</v>
      </c>
      <c r="F201" s="389"/>
      <c r="G201" s="389"/>
      <c r="H201" s="389"/>
      <c r="I201" s="269"/>
      <c r="J201" s="388">
        <v>11</v>
      </c>
      <c r="K201" s="392" t="s">
        <v>229</v>
      </c>
      <c r="L201" s="391">
        <v>25</v>
      </c>
      <c r="M201" s="279">
        <v>7</v>
      </c>
    </row>
    <row r="202" spans="3:13" hidden="1" x14ac:dyDescent="0.25">
      <c r="C202" s="388">
        <v>12</v>
      </c>
      <c r="D202" s="278" t="s">
        <v>230</v>
      </c>
      <c r="E202" s="389">
        <v>13</v>
      </c>
      <c r="F202" s="389"/>
      <c r="G202" s="389"/>
      <c r="H202" s="389"/>
      <c r="I202" s="269"/>
      <c r="J202" s="388">
        <v>12</v>
      </c>
      <c r="K202" s="392" t="s">
        <v>230</v>
      </c>
      <c r="L202" s="391">
        <v>93</v>
      </c>
      <c r="M202" s="279">
        <v>28</v>
      </c>
    </row>
    <row r="203" spans="3:13" hidden="1" x14ac:dyDescent="0.25">
      <c r="C203" s="388">
        <v>13</v>
      </c>
      <c r="D203" s="278" t="s">
        <v>231</v>
      </c>
      <c r="E203" s="389">
        <v>0</v>
      </c>
      <c r="F203" s="389"/>
      <c r="G203" s="389"/>
      <c r="H203" s="389"/>
      <c r="I203" s="269"/>
      <c r="J203" s="388">
        <v>13</v>
      </c>
      <c r="K203" s="392" t="s">
        <v>231</v>
      </c>
      <c r="L203" s="391">
        <v>56</v>
      </c>
      <c r="M203" s="279">
        <v>17</v>
      </c>
    </row>
    <row r="204" spans="3:13" hidden="1" x14ac:dyDescent="0.25">
      <c r="C204" s="388">
        <v>13</v>
      </c>
      <c r="D204" s="278" t="s">
        <v>232</v>
      </c>
      <c r="E204" s="389">
        <v>0</v>
      </c>
      <c r="F204" s="389"/>
      <c r="G204" s="389"/>
      <c r="H204" s="389"/>
      <c r="I204" s="269"/>
      <c r="J204" s="388">
        <v>13</v>
      </c>
      <c r="K204" s="392" t="s">
        <v>232</v>
      </c>
      <c r="L204" s="391">
        <v>0</v>
      </c>
      <c r="M204" s="279">
        <v>0</v>
      </c>
    </row>
    <row r="205" spans="3:13" hidden="1" x14ac:dyDescent="0.25">
      <c r="C205" s="388">
        <v>13</v>
      </c>
      <c r="D205" s="278" t="s">
        <v>233</v>
      </c>
      <c r="E205" s="389">
        <v>0</v>
      </c>
      <c r="F205" s="389"/>
      <c r="G205" s="389"/>
      <c r="H205" s="389"/>
      <c r="I205" s="269"/>
      <c r="J205" s="388">
        <v>13</v>
      </c>
      <c r="K205" s="392" t="s">
        <v>233</v>
      </c>
      <c r="L205" s="391">
        <v>118</v>
      </c>
      <c r="M205" s="279">
        <v>8</v>
      </c>
    </row>
    <row r="206" spans="3:13" hidden="1" x14ac:dyDescent="0.25">
      <c r="C206" s="388">
        <v>13</v>
      </c>
      <c r="D206" s="278" t="s">
        <v>234</v>
      </c>
      <c r="E206" s="389">
        <v>2</v>
      </c>
      <c r="F206" s="389"/>
      <c r="G206" s="389"/>
      <c r="H206" s="389"/>
      <c r="I206" s="269"/>
      <c r="J206" s="388">
        <v>13</v>
      </c>
      <c r="K206" s="392" t="s">
        <v>234</v>
      </c>
      <c r="L206" s="391">
        <v>16</v>
      </c>
      <c r="M206" s="279">
        <v>3</v>
      </c>
    </row>
    <row r="207" spans="3:13" hidden="1" x14ac:dyDescent="0.25">
      <c r="C207" s="388">
        <v>13</v>
      </c>
      <c r="D207" s="278" t="s">
        <v>235</v>
      </c>
      <c r="E207" s="389">
        <v>0</v>
      </c>
      <c r="F207" s="389"/>
      <c r="G207" s="389"/>
      <c r="H207" s="389"/>
      <c r="I207" s="269"/>
      <c r="J207" s="388">
        <v>13</v>
      </c>
      <c r="K207" s="392" t="s">
        <v>235</v>
      </c>
      <c r="L207" s="391">
        <v>40</v>
      </c>
      <c r="M207" s="279">
        <v>8</v>
      </c>
    </row>
    <row r="208" spans="3:13" hidden="1" x14ac:dyDescent="0.25">
      <c r="C208" s="388">
        <v>13</v>
      </c>
      <c r="D208" s="278" t="s">
        <v>236</v>
      </c>
      <c r="E208" s="389">
        <v>48</v>
      </c>
      <c r="F208" s="389"/>
      <c r="G208" s="389"/>
      <c r="H208" s="389"/>
      <c r="I208" s="269"/>
      <c r="J208" s="388">
        <v>13</v>
      </c>
      <c r="K208" s="392" t="s">
        <v>236</v>
      </c>
      <c r="L208" s="391">
        <v>0</v>
      </c>
      <c r="M208" s="279">
        <v>7</v>
      </c>
    </row>
    <row r="209" spans="3:13" hidden="1" x14ac:dyDescent="0.25">
      <c r="C209" s="388">
        <v>13</v>
      </c>
      <c r="D209" s="278" t="s">
        <v>237</v>
      </c>
      <c r="E209" s="389">
        <v>0</v>
      </c>
      <c r="F209" s="389"/>
      <c r="G209" s="389"/>
      <c r="H209" s="389"/>
      <c r="I209" s="269"/>
      <c r="J209" s="388">
        <v>13</v>
      </c>
      <c r="K209" s="392" t="s">
        <v>237</v>
      </c>
      <c r="L209" s="391">
        <v>71</v>
      </c>
      <c r="M209" s="279">
        <v>14</v>
      </c>
    </row>
    <row r="210" spans="3:13" hidden="1" x14ac:dyDescent="0.25">
      <c r="C210" s="388">
        <v>13</v>
      </c>
      <c r="D210" s="278" t="s">
        <v>238</v>
      </c>
      <c r="E210" s="389">
        <v>12</v>
      </c>
      <c r="F210" s="389"/>
      <c r="G210" s="389"/>
      <c r="H210" s="389"/>
      <c r="I210" s="269"/>
      <c r="J210" s="388">
        <v>13</v>
      </c>
      <c r="K210" s="392" t="s">
        <v>238</v>
      </c>
      <c r="L210" s="391">
        <v>81</v>
      </c>
      <c r="M210" s="279">
        <v>12</v>
      </c>
    </row>
    <row r="211" spans="3:13" hidden="1" x14ac:dyDescent="0.25">
      <c r="C211" s="388">
        <v>13</v>
      </c>
      <c r="D211" s="278" t="s">
        <v>239</v>
      </c>
      <c r="E211" s="389">
        <v>7</v>
      </c>
      <c r="F211" s="389"/>
      <c r="G211" s="389"/>
      <c r="H211" s="389"/>
      <c r="I211" s="269"/>
      <c r="J211" s="388">
        <v>13</v>
      </c>
      <c r="K211" s="392" t="s">
        <v>239</v>
      </c>
      <c r="L211" s="391">
        <v>42</v>
      </c>
      <c r="M211" s="279">
        <v>13</v>
      </c>
    </row>
    <row r="212" spans="3:13" hidden="1" x14ac:dyDescent="0.25">
      <c r="C212" s="388">
        <v>13</v>
      </c>
      <c r="D212" s="278" t="s">
        <v>240</v>
      </c>
      <c r="E212" s="389"/>
      <c r="F212" s="389"/>
      <c r="G212" s="389"/>
      <c r="H212" s="389"/>
      <c r="I212" s="269"/>
      <c r="J212" s="388">
        <v>13</v>
      </c>
      <c r="K212" s="392" t="s">
        <v>240</v>
      </c>
      <c r="L212" s="391">
        <v>193</v>
      </c>
      <c r="M212" s="279">
        <v>22</v>
      </c>
    </row>
    <row r="213" spans="3:13" hidden="1" x14ac:dyDescent="0.25">
      <c r="C213" s="388">
        <v>13</v>
      </c>
      <c r="D213" s="278" t="s">
        <v>241</v>
      </c>
      <c r="E213" s="389">
        <v>0</v>
      </c>
      <c r="F213" s="389"/>
      <c r="G213" s="389"/>
      <c r="H213" s="389"/>
      <c r="I213" s="269"/>
      <c r="J213" s="388">
        <v>13</v>
      </c>
      <c r="K213" s="392" t="s">
        <v>241</v>
      </c>
      <c r="L213" s="391">
        <v>34</v>
      </c>
      <c r="M213" s="279">
        <v>9</v>
      </c>
    </row>
    <row r="214" spans="3:13" hidden="1" x14ac:dyDescent="0.25">
      <c r="C214" s="388">
        <v>13</v>
      </c>
      <c r="D214" s="278" t="s">
        <v>242</v>
      </c>
      <c r="E214" s="389">
        <v>7</v>
      </c>
      <c r="F214" s="389"/>
      <c r="G214" s="389"/>
      <c r="H214" s="389"/>
      <c r="I214" s="269"/>
      <c r="J214" s="388">
        <v>13</v>
      </c>
      <c r="K214" s="392" t="s">
        <v>242</v>
      </c>
      <c r="L214" s="391">
        <v>49</v>
      </c>
      <c r="M214" s="279">
        <v>33</v>
      </c>
    </row>
    <row r="215" spans="3:13" hidden="1" x14ac:dyDescent="0.25">
      <c r="C215" s="388">
        <v>13</v>
      </c>
      <c r="D215" s="278" t="s">
        <v>243</v>
      </c>
      <c r="E215" s="389">
        <v>0</v>
      </c>
      <c r="F215" s="389"/>
      <c r="G215" s="389"/>
      <c r="H215" s="389"/>
      <c r="I215" s="269"/>
      <c r="J215" s="388">
        <v>13</v>
      </c>
      <c r="K215" s="392" t="s">
        <v>243</v>
      </c>
      <c r="L215" s="391">
        <v>63</v>
      </c>
      <c r="M215" s="279">
        <v>18</v>
      </c>
    </row>
    <row r="216" spans="3:13" hidden="1" x14ac:dyDescent="0.25">
      <c r="C216" s="388">
        <v>13</v>
      </c>
      <c r="D216" s="278" t="s">
        <v>244</v>
      </c>
      <c r="E216" s="389">
        <v>0</v>
      </c>
      <c r="F216" s="389"/>
      <c r="G216" s="389"/>
      <c r="H216" s="389"/>
      <c r="I216" s="269"/>
      <c r="J216" s="388">
        <v>13</v>
      </c>
      <c r="K216" s="392" t="s">
        <v>244</v>
      </c>
      <c r="L216" s="391">
        <v>33</v>
      </c>
      <c r="M216" s="279">
        <v>23</v>
      </c>
    </row>
    <row r="217" spans="3:13" hidden="1" x14ac:dyDescent="0.25">
      <c r="C217" s="388">
        <v>13</v>
      </c>
      <c r="D217" s="278" t="s">
        <v>245</v>
      </c>
      <c r="E217" s="389">
        <v>0</v>
      </c>
      <c r="F217" s="389"/>
      <c r="G217" s="389"/>
      <c r="H217" s="389"/>
      <c r="I217" s="269"/>
      <c r="J217" s="388">
        <v>13</v>
      </c>
      <c r="K217" s="392" t="s">
        <v>245</v>
      </c>
      <c r="L217" s="391">
        <v>38</v>
      </c>
      <c r="M217" s="279">
        <v>13</v>
      </c>
    </row>
    <row r="218" spans="3:13" hidden="1" x14ac:dyDescent="0.25">
      <c r="C218" s="388">
        <v>13</v>
      </c>
      <c r="D218" s="278" t="s">
        <v>246</v>
      </c>
      <c r="E218" s="389">
        <v>0</v>
      </c>
      <c r="F218" s="389"/>
      <c r="G218" s="389"/>
      <c r="H218" s="389"/>
      <c r="I218" s="269"/>
      <c r="J218" s="388">
        <v>13</v>
      </c>
      <c r="K218" s="392" t="s">
        <v>246</v>
      </c>
      <c r="L218" s="391">
        <v>74</v>
      </c>
      <c r="M218" s="279">
        <v>26</v>
      </c>
    </row>
    <row r="219" spans="3:13" hidden="1" x14ac:dyDescent="0.25">
      <c r="C219" s="388">
        <v>13</v>
      </c>
      <c r="D219" s="278" t="s">
        <v>247</v>
      </c>
      <c r="E219" s="389">
        <v>0</v>
      </c>
      <c r="F219" s="389"/>
      <c r="G219" s="389"/>
      <c r="H219" s="389"/>
      <c r="I219" s="269"/>
      <c r="J219" s="388">
        <v>13</v>
      </c>
      <c r="K219" s="392" t="s">
        <v>247</v>
      </c>
      <c r="L219" s="391">
        <v>84</v>
      </c>
      <c r="M219" s="279">
        <v>20</v>
      </c>
    </row>
    <row r="220" spans="3:13" hidden="1" x14ac:dyDescent="0.25">
      <c r="C220" s="388">
        <v>13</v>
      </c>
      <c r="D220" s="278" t="s">
        <v>248</v>
      </c>
      <c r="E220" s="389">
        <v>0</v>
      </c>
      <c r="F220" s="389"/>
      <c r="G220" s="389"/>
      <c r="H220" s="389"/>
      <c r="I220" s="269"/>
      <c r="J220" s="388">
        <v>13</v>
      </c>
      <c r="K220" s="392" t="s">
        <v>248</v>
      </c>
      <c r="L220" s="391">
        <v>213</v>
      </c>
      <c r="M220" s="279">
        <v>45</v>
      </c>
    </row>
    <row r="221" spans="3:13" hidden="1" x14ac:dyDescent="0.25">
      <c r="C221" s="388">
        <v>13</v>
      </c>
      <c r="D221" s="278" t="s">
        <v>249</v>
      </c>
      <c r="E221" s="389">
        <v>0</v>
      </c>
      <c r="F221" s="389"/>
      <c r="G221" s="389"/>
      <c r="H221" s="389"/>
      <c r="I221" s="269"/>
      <c r="J221" s="388">
        <v>13</v>
      </c>
      <c r="K221" s="392" t="s">
        <v>249</v>
      </c>
      <c r="L221" s="391">
        <v>58</v>
      </c>
      <c r="M221" s="279">
        <v>8</v>
      </c>
    </row>
    <row r="222" spans="3:13" hidden="1" x14ac:dyDescent="0.25">
      <c r="C222" s="388">
        <v>13</v>
      </c>
      <c r="D222" s="278" t="s">
        <v>250</v>
      </c>
      <c r="E222" s="389">
        <v>14</v>
      </c>
      <c r="F222" s="389"/>
      <c r="G222" s="389"/>
      <c r="H222" s="389"/>
      <c r="I222" s="269"/>
      <c r="J222" s="388">
        <v>13</v>
      </c>
      <c r="K222" s="392" t="s">
        <v>250</v>
      </c>
      <c r="L222" s="391">
        <v>109</v>
      </c>
      <c r="M222" s="279">
        <v>28</v>
      </c>
    </row>
    <row r="223" spans="3:13" hidden="1" x14ac:dyDescent="0.25">
      <c r="C223" s="388">
        <v>13</v>
      </c>
      <c r="D223" s="278" t="s">
        <v>251</v>
      </c>
      <c r="E223" s="389">
        <v>9</v>
      </c>
      <c r="F223" s="389"/>
      <c r="G223" s="389"/>
      <c r="H223" s="389"/>
      <c r="I223" s="269"/>
      <c r="J223" s="388">
        <v>13</v>
      </c>
      <c r="K223" s="392" t="s">
        <v>251</v>
      </c>
      <c r="L223" s="391">
        <v>68</v>
      </c>
      <c r="M223" s="279">
        <v>16</v>
      </c>
    </row>
    <row r="224" spans="3:13" hidden="1" x14ac:dyDescent="0.25">
      <c r="C224" s="388">
        <v>13</v>
      </c>
      <c r="D224" s="278" t="s">
        <v>252</v>
      </c>
      <c r="E224" s="389">
        <v>0</v>
      </c>
      <c r="F224" s="389"/>
      <c r="G224" s="389"/>
      <c r="H224" s="389"/>
      <c r="I224" s="269"/>
      <c r="J224" s="388">
        <v>13</v>
      </c>
      <c r="K224" s="392" t="s">
        <v>252</v>
      </c>
      <c r="L224" s="391">
        <v>68</v>
      </c>
      <c r="M224" s="279">
        <v>34</v>
      </c>
    </row>
    <row r="225" spans="3:13" hidden="1" x14ac:dyDescent="0.25">
      <c r="C225" s="388">
        <v>13</v>
      </c>
      <c r="D225" s="278" t="s">
        <v>253</v>
      </c>
      <c r="E225" s="389">
        <v>49</v>
      </c>
      <c r="F225" s="389"/>
      <c r="G225" s="389"/>
      <c r="H225" s="389"/>
      <c r="I225" s="269"/>
      <c r="J225" s="388">
        <v>13</v>
      </c>
      <c r="K225" s="392" t="s">
        <v>253</v>
      </c>
      <c r="L225" s="391">
        <v>0</v>
      </c>
      <c r="M225" s="279">
        <v>4</v>
      </c>
    </row>
    <row r="226" spans="3:13" hidden="1" x14ac:dyDescent="0.25">
      <c r="C226" s="388">
        <v>13</v>
      </c>
      <c r="D226" s="278" t="s">
        <v>254</v>
      </c>
      <c r="E226" s="389">
        <v>0</v>
      </c>
      <c r="F226" s="389"/>
      <c r="G226" s="389"/>
      <c r="H226" s="389"/>
      <c r="I226" s="269"/>
      <c r="J226" s="388">
        <v>13</v>
      </c>
      <c r="K226" s="392" t="s">
        <v>254</v>
      </c>
      <c r="L226" s="391">
        <v>91</v>
      </c>
      <c r="M226" s="279">
        <v>23</v>
      </c>
    </row>
    <row r="227" spans="3:13" hidden="1" x14ac:dyDescent="0.25">
      <c r="C227" s="388">
        <v>13</v>
      </c>
      <c r="D227" s="278" t="s">
        <v>255</v>
      </c>
      <c r="E227" s="389">
        <v>0</v>
      </c>
      <c r="F227" s="389"/>
      <c r="G227" s="389"/>
      <c r="H227" s="389"/>
      <c r="I227" s="269"/>
      <c r="J227" s="388">
        <v>13</v>
      </c>
      <c r="K227" s="392" t="s">
        <v>255</v>
      </c>
      <c r="L227" s="391">
        <v>59</v>
      </c>
      <c r="M227" s="279">
        <v>14</v>
      </c>
    </row>
    <row r="228" spans="3:13" hidden="1" x14ac:dyDescent="0.25">
      <c r="C228" s="388">
        <v>14</v>
      </c>
      <c r="D228" s="278" t="s">
        <v>256</v>
      </c>
      <c r="E228" s="389">
        <v>5</v>
      </c>
      <c r="F228" s="389"/>
      <c r="G228" s="389"/>
      <c r="H228" s="389"/>
      <c r="I228" s="269"/>
      <c r="J228" s="388">
        <v>14</v>
      </c>
      <c r="K228" s="392" t="s">
        <v>256</v>
      </c>
      <c r="L228" s="391">
        <v>44</v>
      </c>
      <c r="M228" s="279">
        <v>5</v>
      </c>
    </row>
    <row r="229" spans="3:13" hidden="1" x14ac:dyDescent="0.25">
      <c r="C229" s="388">
        <v>14</v>
      </c>
      <c r="D229" s="278" t="s">
        <v>257</v>
      </c>
      <c r="E229" s="389" t="s">
        <v>194</v>
      </c>
      <c r="F229" s="389"/>
      <c r="G229" s="389"/>
      <c r="H229" s="389"/>
      <c r="I229" s="269"/>
      <c r="J229" s="388">
        <v>14</v>
      </c>
      <c r="K229" s="392" t="s">
        <v>257</v>
      </c>
      <c r="L229" s="391" t="s">
        <v>194</v>
      </c>
      <c r="M229" s="279" t="s">
        <v>194</v>
      </c>
    </row>
    <row r="230" spans="3:13" hidden="1" x14ac:dyDescent="0.25">
      <c r="C230" s="388">
        <v>15</v>
      </c>
      <c r="D230" s="278" t="s">
        <v>258</v>
      </c>
      <c r="E230" s="389">
        <v>0</v>
      </c>
      <c r="F230" s="389"/>
      <c r="G230" s="389"/>
      <c r="H230" s="389"/>
      <c r="I230" s="269"/>
      <c r="J230" s="388">
        <v>15</v>
      </c>
      <c r="K230" s="392" t="s">
        <v>258</v>
      </c>
      <c r="L230" s="391">
        <v>81</v>
      </c>
      <c r="M230" s="279">
        <v>26</v>
      </c>
    </row>
    <row r="231" spans="3:13" hidden="1" x14ac:dyDescent="0.25">
      <c r="C231" s="388">
        <v>15</v>
      </c>
      <c r="D231" s="278" t="s">
        <v>259</v>
      </c>
      <c r="E231" s="389">
        <v>0</v>
      </c>
      <c r="F231" s="389"/>
      <c r="G231" s="389"/>
      <c r="H231" s="389"/>
      <c r="I231" s="269"/>
      <c r="J231" s="388">
        <v>15</v>
      </c>
      <c r="K231" s="392" t="s">
        <v>259</v>
      </c>
      <c r="L231" s="391">
        <v>73</v>
      </c>
      <c r="M231" s="279">
        <v>32</v>
      </c>
    </row>
    <row r="232" spans="3:13" hidden="1" x14ac:dyDescent="0.25">
      <c r="C232" s="388">
        <v>16</v>
      </c>
      <c r="D232" s="278" t="s">
        <v>260</v>
      </c>
      <c r="E232" s="389">
        <v>10</v>
      </c>
      <c r="F232" s="389"/>
      <c r="G232" s="389"/>
      <c r="H232" s="389"/>
      <c r="I232" s="269"/>
      <c r="J232" s="388">
        <v>16</v>
      </c>
      <c r="K232" s="392" t="s">
        <v>260</v>
      </c>
      <c r="L232" s="391">
        <v>65</v>
      </c>
      <c r="M232" s="279">
        <v>10</v>
      </c>
    </row>
    <row r="233" spans="3:13" hidden="1" x14ac:dyDescent="0.25">
      <c r="C233" s="388">
        <v>16</v>
      </c>
      <c r="D233" s="278" t="s">
        <v>261</v>
      </c>
      <c r="E233" s="389">
        <v>1</v>
      </c>
      <c r="F233" s="389"/>
      <c r="G233" s="389"/>
      <c r="H233" s="389"/>
      <c r="I233" s="433"/>
      <c r="J233" s="388">
        <v>16</v>
      </c>
      <c r="K233" s="392" t="s">
        <v>261</v>
      </c>
      <c r="L233" s="391">
        <v>7</v>
      </c>
      <c r="M233" s="279">
        <v>2</v>
      </c>
    </row>
    <row r="234" spans="3:13" hidden="1" x14ac:dyDescent="0.25">
      <c r="C234" s="388">
        <v>16</v>
      </c>
      <c r="D234" s="278" t="s">
        <v>262</v>
      </c>
      <c r="E234" s="389">
        <v>3</v>
      </c>
      <c r="F234" s="389"/>
      <c r="G234" s="389"/>
      <c r="H234" s="389"/>
      <c r="I234" s="433"/>
      <c r="J234" s="388">
        <v>16</v>
      </c>
      <c r="K234" s="392" t="s">
        <v>262</v>
      </c>
      <c r="L234" s="391">
        <v>12</v>
      </c>
      <c r="M234" s="279">
        <v>0</v>
      </c>
    </row>
    <row r="235" spans="3:13" hidden="1" x14ac:dyDescent="0.25">
      <c r="C235" s="388">
        <v>16</v>
      </c>
      <c r="D235" s="278" t="s">
        <v>263</v>
      </c>
      <c r="E235" s="389">
        <v>1</v>
      </c>
      <c r="F235" s="389"/>
      <c r="G235" s="389"/>
      <c r="H235" s="389"/>
      <c r="I235" s="433"/>
      <c r="J235" s="388">
        <v>16</v>
      </c>
      <c r="K235" s="392" t="s">
        <v>263</v>
      </c>
      <c r="L235" s="391">
        <v>6</v>
      </c>
      <c r="M235" s="279">
        <v>2</v>
      </c>
    </row>
    <row r="243" spans="11:13" hidden="1" x14ac:dyDescent="0.25">
      <c r="K243" s="434" t="s">
        <v>264</v>
      </c>
      <c r="L243" s="434">
        <f>+SUM(L142:L242)</f>
        <v>5025</v>
      </c>
      <c r="M243" s="434">
        <f>+SUM(M142:M242)</f>
        <v>1274</v>
      </c>
    </row>
  </sheetData>
  <sheetProtection algorithmName="SHA-512" hashValue="Q5eQkz30zE9vq3apYF4MbwW2uErpgrtxGDLepgkxM+P9P4EBEUVNM7Y62I/QmA5dM0WBFgcuBP9hP4NOLJUkPQ==" saltValue="E1TfPfwr6L/Os3VK35BDHw==" spinCount="100000" sheet="1" formatCells="0" formatColumns="0" formatRows="0" autoFilter="0"/>
  <mergeCells count="80">
    <mergeCell ref="EI14:EW14"/>
    <mergeCell ref="EI15:EM16"/>
    <mergeCell ref="EN15:ER16"/>
    <mergeCell ref="ES15:EW16"/>
    <mergeCell ref="DD16:DD17"/>
    <mergeCell ref="DE16:DE17"/>
    <mergeCell ref="DF16:DF17"/>
    <mergeCell ref="DS16:DS17"/>
    <mergeCell ref="DT16:DT17"/>
    <mergeCell ref="DQ16:DQ17"/>
    <mergeCell ref="DR16:DR17"/>
    <mergeCell ref="DX16:DX17"/>
    <mergeCell ref="DU16:DU17"/>
    <mergeCell ref="DG16:DG17"/>
    <mergeCell ref="DO16:DO17"/>
    <mergeCell ref="DP16:DP17"/>
    <mergeCell ref="DH16:DH17"/>
    <mergeCell ref="DI16:DN16"/>
    <mergeCell ref="EA16:EA17"/>
    <mergeCell ref="EC16:EC17"/>
    <mergeCell ref="DV16:DV17"/>
    <mergeCell ref="DW16:DW17"/>
    <mergeCell ref="EY16:EZ16"/>
    <mergeCell ref="EB16:EB17"/>
    <mergeCell ref="DZ16:DZ17"/>
    <mergeCell ref="EA14:EH14"/>
    <mergeCell ref="AI15:AL15"/>
    <mergeCell ref="AM15:AQ15"/>
    <mergeCell ref="AR15:AT15"/>
    <mergeCell ref="BC15:BY15"/>
    <mergeCell ref="BZ15:BZ17"/>
    <mergeCell ref="CA15:CL15"/>
    <mergeCell ref="CM15:CZ15"/>
    <mergeCell ref="DI15:DN15"/>
    <mergeCell ref="EA15:EC15"/>
    <mergeCell ref="ED15:EF16"/>
    <mergeCell ref="EG15:EH16"/>
    <mergeCell ref="AI16:AI17"/>
    <mergeCell ref="AJ16:AJ17"/>
    <mergeCell ref="AK16:AK17"/>
    <mergeCell ref="AL16:AL17"/>
    <mergeCell ref="DA14:DH14"/>
    <mergeCell ref="DI14:DM14"/>
    <mergeCell ref="DO14:DR14"/>
    <mergeCell ref="DS14:DV14"/>
    <mergeCell ref="DW14:DY14"/>
    <mergeCell ref="BM7:BN9"/>
    <mergeCell ref="B8:T10"/>
    <mergeCell ref="AI14:AT14"/>
    <mergeCell ref="A1:AK1"/>
    <mergeCell ref="A2:AK2"/>
    <mergeCell ref="A3:AK3"/>
    <mergeCell ref="A4:AK4"/>
    <mergeCell ref="N6:Q6"/>
    <mergeCell ref="AM16:AP16"/>
    <mergeCell ref="AQ16:AQ17"/>
    <mergeCell ref="AR16:AT16"/>
    <mergeCell ref="DB16:DB17"/>
    <mergeCell ref="DC16:DC17"/>
    <mergeCell ref="DA16:DA17"/>
    <mergeCell ref="BP16:BY16"/>
    <mergeCell ref="CA16:CL16"/>
    <mergeCell ref="CM16:CO16"/>
    <mergeCell ref="CY16:CZ16"/>
    <mergeCell ref="AD16:AE16"/>
    <mergeCell ref="E15:AH15"/>
    <mergeCell ref="AF16:AH16"/>
    <mergeCell ref="AU15:BB15"/>
    <mergeCell ref="DY16:DY17"/>
    <mergeCell ref="E16:E17"/>
    <mergeCell ref="F16:J16"/>
    <mergeCell ref="K16:O16"/>
    <mergeCell ref="P16:T16"/>
    <mergeCell ref="AU16:AV16"/>
    <mergeCell ref="AW16:AX16"/>
    <mergeCell ref="AY16:AZ16"/>
    <mergeCell ref="BC16:BL16"/>
    <mergeCell ref="BM16:BO16"/>
    <mergeCell ref="CW16:CW17"/>
    <mergeCell ref="CP16:CV16"/>
  </mergeCells>
  <conditionalFormatting sqref="A18:K18">
    <cfRule type="cellIs" dxfId="219" priority="882" stopIfTrue="1" operator="equal">
      <formula>0</formula>
    </cfRule>
  </conditionalFormatting>
  <conditionalFormatting sqref="B8:Z8">
    <cfRule type="cellIs" dxfId="218" priority="887" stopIfTrue="1" operator="equal">
      <formula>0</formula>
    </cfRule>
  </conditionalFormatting>
  <conditionalFormatting sqref="C12">
    <cfRule type="cellIs" dxfId="217" priority="791" stopIfTrue="1" operator="equal">
      <formula>0</formula>
    </cfRule>
  </conditionalFormatting>
  <conditionalFormatting sqref="F12 H12">
    <cfRule type="cellIs" dxfId="216" priority="789" stopIfTrue="1" operator="equal">
      <formula>"X"</formula>
    </cfRule>
    <cfRule type="cellIs" dxfId="215" priority="790" stopIfTrue="1" operator="equal">
      <formula>0</formula>
    </cfRule>
  </conditionalFormatting>
  <conditionalFormatting sqref="K12">
    <cfRule type="cellIs" dxfId="214" priority="788" stopIfTrue="1" operator="equal">
      <formula>0</formula>
    </cfRule>
  </conditionalFormatting>
  <conditionalFormatting sqref="O2 S2">
    <cfRule type="cellIs" dxfId="213" priority="888" stopIfTrue="1" operator="equal">
      <formula>"X"</formula>
    </cfRule>
    <cfRule type="cellIs" dxfId="212" priority="889" stopIfTrue="1" operator="equal">
      <formula>0</formula>
    </cfRule>
  </conditionalFormatting>
  <conditionalFormatting sqref="S6">
    <cfRule type="cellIs" dxfId="211" priority="883" stopIfTrue="1" operator="equal">
      <formula>"X"</formula>
    </cfRule>
    <cfRule type="cellIs" dxfId="210" priority="884" stopIfTrue="1" operator="equal">
      <formula>0</formula>
    </cfRule>
  </conditionalFormatting>
  <conditionalFormatting sqref="AQ16">
    <cfRule type="cellIs" dxfId="209" priority="793" stopIfTrue="1" operator="equal">
      <formula>0</formula>
    </cfRule>
  </conditionalFormatting>
  <conditionalFormatting sqref="BD18 BD20:BD123">
    <cfRule type="cellIs" dxfId="208" priority="869" stopIfTrue="1" operator="equal">
      <formula>0</formula>
    </cfRule>
  </conditionalFormatting>
  <conditionalFormatting sqref="BF18 BF20:BF123">
    <cfRule type="cellIs" dxfId="207" priority="868" stopIfTrue="1" operator="equal">
      <formula>0</formula>
    </cfRule>
  </conditionalFormatting>
  <conditionalFormatting sqref="BL18 BL20:BL123">
    <cfRule type="cellIs" dxfId="206" priority="867" stopIfTrue="1" operator="equal">
      <formula>0</formula>
    </cfRule>
  </conditionalFormatting>
  <conditionalFormatting sqref="BQ18 BQ20:BQ123">
    <cfRule type="cellIs" dxfId="205" priority="865" stopIfTrue="1" operator="equal">
      <formula>0</formula>
    </cfRule>
  </conditionalFormatting>
  <conditionalFormatting sqref="BT18 BT20:BT123">
    <cfRule type="cellIs" dxfId="204" priority="864" stopIfTrue="1" operator="equal">
      <formula>0</formula>
    </cfRule>
  </conditionalFormatting>
  <conditionalFormatting sqref="CW20:CW123 AX20:AX123 BN20:BN123 CL20:CL123 CN20:CN123 CS20:CS123 CU20:CU123 CY20:CY123">
    <cfRule type="cellIs" dxfId="203" priority="890" stopIfTrue="1" operator="equal">
      <formula>0</formula>
    </cfRule>
  </conditionalFormatting>
  <conditionalFormatting sqref="CW20:CW123">
    <cfRule type="cellIs" dxfId="202" priority="819" stopIfTrue="1" operator="equal">
      <formula>$BY20</formula>
    </cfRule>
  </conditionalFormatting>
  <conditionalFormatting sqref="L18:BC18 BM18:BP18 BU18:EH18 CX20:EH123 BE18 BG18:BK18 BR18:BS18 B20:AW123 AY20:BC123 BM20:BM123 BO20:BP123 BU20:CK123 CM20:CM123 CO20:CR123 CT20:CT123 CV20:CV123 BR20:BS123 BG20:BK123 BE20:BE123">
    <cfRule type="cellIs" dxfId="201" priority="891" stopIfTrue="1" operator="equal">
      <formula>0</formula>
    </cfRule>
  </conditionalFormatting>
  <conditionalFormatting sqref="EY20:EZ20">
    <cfRule type="cellIs" dxfId="198" priority="388" stopIfTrue="1" operator="equal">
      <formula>0</formula>
    </cfRule>
  </conditionalFormatting>
  <conditionalFormatting sqref="EY20:EZ20">
    <cfRule type="cellIs" dxfId="197" priority="391" stopIfTrue="1" operator="equal">
      <formula>"X"</formula>
    </cfRule>
  </conditionalFormatting>
  <conditionalFormatting sqref="A19:Z123 CP19:CX123">
    <cfRule type="cellIs" dxfId="194" priority="25" stopIfTrue="1" operator="equal">
      <formula>0</formula>
    </cfRule>
  </conditionalFormatting>
  <conditionalFormatting sqref="AI19:AO123">
    <cfRule type="cellIs" dxfId="193" priority="24" stopIfTrue="1" operator="equal">
      <formula>0</formula>
    </cfRule>
  </conditionalFormatting>
  <conditionalFormatting sqref="AL19:AL123">
    <cfRule type="cellIs" dxfId="192" priority="28" stopIfTrue="1" operator="lessThan">
      <formula>0.6</formula>
    </cfRule>
  </conditionalFormatting>
  <conditionalFormatting sqref="AQ19:AQ123">
    <cfRule type="cellIs" dxfId="191" priority="22" stopIfTrue="1" operator="greaterThan">
      <formula>0.39*1.01</formula>
    </cfRule>
    <cfRule type="cellIs" dxfId="190" priority="23" stopIfTrue="1" operator="between">
      <formula>0.18*0.99</formula>
      <formula>0.00001</formula>
    </cfRule>
  </conditionalFormatting>
  <conditionalFormatting sqref="AR19:AT123">
    <cfRule type="cellIs" dxfId="189" priority="20" stopIfTrue="1" operator="equal">
      <formula>0</formula>
    </cfRule>
  </conditionalFormatting>
  <conditionalFormatting sqref="AT19:AT123">
    <cfRule type="cellIs" dxfId="188" priority="29" stopIfTrue="1" operator="between">
      <formula>0.5</formula>
      <formula>0.000000000000001</formula>
    </cfRule>
  </conditionalFormatting>
  <conditionalFormatting sqref="AU19:BB123">
    <cfRule type="cellIs" dxfId="187" priority="11" stopIfTrue="1" operator="equal">
      <formula>0</formula>
    </cfRule>
  </conditionalFormatting>
  <conditionalFormatting sqref="BC19:BY123">
    <cfRule type="cellIs" dxfId="186" priority="17" stopIfTrue="1" operator="equal">
      <formula>0</formula>
    </cfRule>
  </conditionalFormatting>
  <conditionalFormatting sqref="CO19:CO123">
    <cfRule type="cellIs" dxfId="185" priority="21" operator="equal">
      <formula>0</formula>
    </cfRule>
  </conditionalFormatting>
  <conditionalFormatting sqref="DA19:DA123 DF19:DF123">
    <cfRule type="cellIs" dxfId="184" priority="19" stopIfTrue="1" operator="equal">
      <formula>0</formula>
    </cfRule>
  </conditionalFormatting>
  <conditionalFormatting sqref="DI19:DM123 DO19:DZ123">
    <cfRule type="cellIs" dxfId="183" priority="18" stopIfTrue="1" operator="equal">
      <formula>0</formula>
    </cfRule>
  </conditionalFormatting>
  <conditionalFormatting sqref="EA19:EC123">
    <cfRule type="cellIs" dxfId="182" priority="31" stopIfTrue="1" operator="lessThan">
      <formula>4</formula>
    </cfRule>
    <cfRule type="cellIs" dxfId="181" priority="32" stopIfTrue="1" operator="lessThan">
      <formula>5</formula>
    </cfRule>
  </conditionalFormatting>
  <conditionalFormatting sqref="EA19:EH123 CB19:CN123">
    <cfRule type="cellIs" dxfId="180" priority="27" stopIfTrue="1" operator="equal">
      <formula>0</formula>
    </cfRule>
  </conditionalFormatting>
  <conditionalFormatting sqref="ED19:EF123">
    <cfRule type="cellIs" dxfId="179" priority="30" stopIfTrue="1" operator="equal">
      <formula>"X"</formula>
    </cfRule>
  </conditionalFormatting>
  <conditionalFormatting sqref="EG19:EH123">
    <cfRule type="cellIs" dxfId="178" priority="26" stopIfTrue="1" operator="equal">
      <formula>"X"</formula>
    </cfRule>
  </conditionalFormatting>
  <conditionalFormatting sqref="EY19:EZ123">
    <cfRule type="cellIs" dxfId="177" priority="12" operator="equal">
      <formula>"Muy Bueno"</formula>
    </cfRule>
    <cfRule type="cellIs" dxfId="176" priority="13" operator="equal">
      <formula>"Bueno"</formula>
    </cfRule>
    <cfRule type="cellIs" dxfId="175" priority="14" operator="equal">
      <formula>"Medio"</formula>
    </cfRule>
    <cfRule type="cellIs" dxfId="174" priority="15" operator="equal">
      <formula>"Suficiente"</formula>
    </cfRule>
    <cfRule type="cellIs" dxfId="173" priority="16" operator="equal">
      <formula>"Insuficiente"</formula>
    </cfRule>
  </conditionalFormatting>
  <conditionalFormatting sqref="EI18:EW18">
    <cfRule type="cellIs" dxfId="172" priority="6" operator="equal">
      <formula>"Muy Bueno"</formula>
    </cfRule>
    <cfRule type="cellIs" dxfId="171" priority="7" operator="equal">
      <formula>"Bueno"</formula>
    </cfRule>
    <cfRule type="cellIs" dxfId="170" priority="8" operator="equal">
      <formula>"Medio"</formula>
    </cfRule>
    <cfRule type="cellIs" dxfId="169" priority="9" operator="equal">
      <formula>"Suficiente"</formula>
    </cfRule>
    <cfRule type="cellIs" dxfId="168" priority="10" operator="equal">
      <formula>"Insuficiente"</formula>
    </cfRule>
  </conditionalFormatting>
  <conditionalFormatting sqref="EI19:EW123">
    <cfRule type="cellIs" dxfId="167" priority="1" operator="equal">
      <formula>"Muy Bueno"</formula>
    </cfRule>
    <cfRule type="cellIs" dxfId="166" priority="2" operator="equal">
      <formula>"Bueno"</formula>
    </cfRule>
    <cfRule type="cellIs" dxfId="165" priority="3" operator="equal">
      <formula>"Medio"</formula>
    </cfRule>
    <cfRule type="cellIs" dxfId="164" priority="4" operator="equal">
      <formula>"Suficiente"</formula>
    </cfRule>
    <cfRule type="cellIs" dxfId="163" priority="5" operator="equal">
      <formula>"Insuficiente"</formula>
    </cfRule>
  </conditionalFormatting>
  <dataValidations disablePrompts="1" count="1">
    <dataValidation allowBlank="1" showDropDown="1" showInputMessage="1" showErrorMessage="1" errorTitle="DATO ERRÓNEO" error="MARCAR CON UNA &quot;X&quot; EN OPCIÓN QUE CORRESPONDA" sqref="S6 F12 H12 ED19:EF123" xr:uid="{00000000-0002-0000-0000-000000000000}"/>
  </dataValidations>
  <pageMargins left="0.2" right="0.2" top="0.98425196850393704" bottom="0.98425196850393704" header="0" footer="0"/>
  <pageSetup paperSize="9" scale="8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M114"/>
  <sheetViews>
    <sheetView showGridLines="0" topLeftCell="D1" zoomScaleNormal="100" workbookViewId="0">
      <selection activeCell="AA5" sqref="AA5:AD8"/>
    </sheetView>
  </sheetViews>
  <sheetFormatPr baseColWidth="10" defaultColWidth="0" defaultRowHeight="15" zeroHeight="1" x14ac:dyDescent="0.25"/>
  <cols>
    <col min="1" max="5" width="10.85546875" customWidth="1"/>
    <col min="6" max="6" width="8.7109375" customWidth="1"/>
    <col min="7" max="11" width="6.42578125" customWidth="1"/>
    <col min="12" max="15" width="6" customWidth="1"/>
    <col min="16" max="16" width="5.7109375" customWidth="1"/>
    <col min="17" max="19" width="6" customWidth="1"/>
    <col min="20" max="21" width="5.7109375" customWidth="1"/>
    <col min="22" max="22" width="11.42578125" customWidth="1"/>
    <col min="23" max="23" width="8.42578125" hidden="1" customWidth="1"/>
    <col min="24" max="25" width="8" customWidth="1"/>
    <col min="26" max="32" width="10.85546875" customWidth="1"/>
    <col min="33" max="169" width="0" hidden="1" customWidth="1"/>
    <col min="170" max="16384" width="10.85546875" hidden="1"/>
  </cols>
  <sheetData>
    <row r="1" spans="1:31" x14ac:dyDescent="0.25">
      <c r="A1" s="1" t="s">
        <v>265</v>
      </c>
      <c r="B1" s="2"/>
      <c r="C1" s="2"/>
      <c r="D1" s="2"/>
      <c r="E1" s="2"/>
      <c r="F1" s="2"/>
      <c r="G1" s="2"/>
    </row>
    <row r="2" spans="1:31" x14ac:dyDescent="0.25">
      <c r="A2" s="3" t="s">
        <v>9</v>
      </c>
      <c r="B2" s="454" t="str">
        <f>+'RESUMEN REGION'!$C$12</f>
        <v/>
      </c>
      <c r="C2" s="1055" t="s">
        <v>266</v>
      </c>
      <c r="D2" s="1056" t="s">
        <v>10</v>
      </c>
      <c r="E2" s="416">
        <f>+'RESUMEN REGION'!$F$12</f>
        <v>0</v>
      </c>
      <c r="F2" s="213" t="s">
        <v>11</v>
      </c>
      <c r="G2" s="416" t="str">
        <f>+'RESUMEN REGION'!$H$12</f>
        <v>x</v>
      </c>
    </row>
    <row r="3" spans="1:31" x14ac:dyDescent="0.25">
      <c r="A3" s="418" t="s">
        <v>267</v>
      </c>
      <c r="B3" s="552">
        <f>+'RESUMEN REGION'!$K$12</f>
        <v>0</v>
      </c>
    </row>
    <row r="4" spans="1:31" x14ac:dyDescent="0.25"/>
    <row r="5" spans="1:31" x14ac:dyDescent="0.25">
      <c r="A5" s="662"/>
      <c r="B5" s="663"/>
      <c r="C5" s="663"/>
      <c r="D5" s="664"/>
      <c r="E5" s="5" t="s">
        <v>264</v>
      </c>
      <c r="F5" s="6" t="s">
        <v>268</v>
      </c>
      <c r="G5" s="564"/>
      <c r="H5" s="7" t="s">
        <v>269</v>
      </c>
      <c r="I5" s="565"/>
      <c r="J5" s="565"/>
      <c r="K5" s="566"/>
      <c r="L5" s="567" t="s">
        <v>270</v>
      </c>
      <c r="M5" s="567"/>
      <c r="N5" s="567"/>
      <c r="O5" s="567"/>
      <c r="P5" s="567"/>
      <c r="Q5" s="567"/>
      <c r="R5" s="567"/>
      <c r="S5" s="567"/>
      <c r="T5" s="567"/>
      <c r="U5" s="567"/>
      <c r="V5" s="567"/>
      <c r="W5" s="567"/>
      <c r="X5" s="567"/>
      <c r="Y5" s="567"/>
      <c r="Z5" s="567"/>
      <c r="AA5" s="1057" t="s">
        <v>271</v>
      </c>
      <c r="AB5" s="1058"/>
      <c r="AC5" s="1058"/>
      <c r="AD5" s="1059"/>
    </row>
    <row r="6" spans="1:31" x14ac:dyDescent="0.25">
      <c r="A6" s="665"/>
      <c r="B6" s="665"/>
      <c r="C6" s="665"/>
      <c r="D6" s="666"/>
      <c r="E6" s="671"/>
      <c r="F6" s="674"/>
      <c r="G6" s="666"/>
      <c r="H6" s="674"/>
      <c r="I6" s="665"/>
      <c r="J6" s="665"/>
      <c r="K6" s="666"/>
      <c r="L6" s="661" t="s">
        <v>272</v>
      </c>
      <c r="M6" s="661"/>
      <c r="N6" s="661"/>
      <c r="O6" s="661"/>
      <c r="P6" s="661"/>
      <c r="Q6" s="661"/>
      <c r="R6" s="661"/>
      <c r="S6" s="661"/>
      <c r="T6" s="661"/>
      <c r="U6" s="661"/>
      <c r="V6" s="653" t="s">
        <v>273</v>
      </c>
      <c r="W6" s="653"/>
      <c r="X6" s="653"/>
      <c r="Y6" s="653"/>
      <c r="Z6" s="653"/>
      <c r="AA6" s="1060"/>
      <c r="AB6" s="1061"/>
      <c r="AC6" s="1061"/>
      <c r="AD6" s="1062"/>
      <c r="AE6" s="61" t="s">
        <v>161</v>
      </c>
    </row>
    <row r="7" spans="1:31" x14ac:dyDescent="0.25">
      <c r="A7" s="667"/>
      <c r="B7" s="667"/>
      <c r="C7" s="667"/>
      <c r="D7" s="668"/>
      <c r="E7" s="672"/>
      <c r="F7" s="675"/>
      <c r="G7" s="676"/>
      <c r="H7" s="675"/>
      <c r="I7" s="677"/>
      <c r="J7" s="677"/>
      <c r="K7" s="676"/>
      <c r="L7" s="654" t="s">
        <v>274</v>
      </c>
      <c r="M7" s="654"/>
      <c r="N7" s="654"/>
      <c r="O7" s="654"/>
      <c r="P7" s="654"/>
      <c r="Q7" s="654"/>
      <c r="R7" s="654"/>
      <c r="S7" s="654"/>
      <c r="T7" s="654"/>
      <c r="U7" s="654"/>
      <c r="V7" s="655" t="s">
        <v>275</v>
      </c>
      <c r="W7" s="656"/>
      <c r="X7" s="655" t="s">
        <v>276</v>
      </c>
      <c r="Y7" s="659"/>
      <c r="Z7" s="659"/>
      <c r="AA7" s="1060"/>
      <c r="AB7" s="1061"/>
      <c r="AC7" s="1061"/>
      <c r="AD7" s="1062"/>
      <c r="AE7" s="61" t="s">
        <v>161</v>
      </c>
    </row>
    <row r="8" spans="1:31" ht="38.25" customHeight="1" x14ac:dyDescent="0.25">
      <c r="A8" s="669"/>
      <c r="B8" s="669"/>
      <c r="C8" s="669"/>
      <c r="D8" s="670"/>
      <c r="E8" s="673"/>
      <c r="F8" s="678" t="s">
        <v>277</v>
      </c>
      <c r="G8" s="679"/>
      <c r="H8" s="680" t="s">
        <v>272</v>
      </c>
      <c r="I8" s="681"/>
      <c r="J8" s="682" t="s">
        <v>273</v>
      </c>
      <c r="K8" s="682"/>
      <c r="L8" s="683" t="s">
        <v>278</v>
      </c>
      <c r="M8" s="683"/>
      <c r="N8" s="683"/>
      <c r="O8" s="684" t="s">
        <v>16</v>
      </c>
      <c r="P8" s="685"/>
      <c r="Q8" s="685"/>
      <c r="R8" s="685"/>
      <c r="S8" s="685"/>
      <c r="T8" s="685"/>
      <c r="U8" s="686"/>
      <c r="V8" s="657"/>
      <c r="W8" s="658"/>
      <c r="X8" s="657"/>
      <c r="Y8" s="660"/>
      <c r="Z8" s="660"/>
      <c r="AA8" s="1063"/>
      <c r="AB8" s="1064"/>
      <c r="AC8" s="1064"/>
      <c r="AD8" s="1065"/>
      <c r="AE8" s="61" t="s">
        <v>161</v>
      </c>
    </row>
    <row r="9" spans="1:31" ht="105.75" customHeight="1" x14ac:dyDescent="0.25">
      <c r="A9" s="8" t="s">
        <v>9</v>
      </c>
      <c r="B9" s="9" t="s">
        <v>88</v>
      </c>
      <c r="C9" s="10" t="s">
        <v>89</v>
      </c>
      <c r="D9" s="10" t="s">
        <v>90</v>
      </c>
      <c r="E9" s="11" t="s">
        <v>279</v>
      </c>
      <c r="F9" s="12" t="s">
        <v>280</v>
      </c>
      <c r="G9" s="13" t="s">
        <v>281</v>
      </c>
      <c r="H9" s="14" t="s">
        <v>274</v>
      </c>
      <c r="I9" s="14" t="s">
        <v>282</v>
      </c>
      <c r="J9" s="15" t="s">
        <v>283</v>
      </c>
      <c r="K9" s="15" t="s">
        <v>284</v>
      </c>
      <c r="L9" s="16" t="s">
        <v>285</v>
      </c>
      <c r="M9" s="16" t="s">
        <v>286</v>
      </c>
      <c r="N9" s="16" t="s">
        <v>287</v>
      </c>
      <c r="O9" s="17" t="s">
        <v>288</v>
      </c>
      <c r="P9" s="17" t="s">
        <v>289</v>
      </c>
      <c r="Q9" s="17" t="s">
        <v>290</v>
      </c>
      <c r="R9" s="17" t="s">
        <v>291</v>
      </c>
      <c r="S9" s="17" t="s">
        <v>292</v>
      </c>
      <c r="T9" s="17" t="s">
        <v>293</v>
      </c>
      <c r="U9" s="17" t="s">
        <v>294</v>
      </c>
      <c r="V9" s="16" t="s">
        <v>295</v>
      </c>
      <c r="W9" s="16" t="s">
        <v>296</v>
      </c>
      <c r="X9" s="16" t="s">
        <v>297</v>
      </c>
      <c r="Y9" s="16" t="s">
        <v>298</v>
      </c>
      <c r="Z9" s="16" t="s">
        <v>299</v>
      </c>
      <c r="AA9" s="687" t="s">
        <v>300</v>
      </c>
      <c r="AB9" s="688"/>
      <c r="AC9" s="687" t="s">
        <v>301</v>
      </c>
      <c r="AD9" s="688"/>
      <c r="AE9" s="61" t="s">
        <v>161</v>
      </c>
    </row>
    <row r="10" spans="1:31" ht="25.5" customHeight="1" x14ac:dyDescent="0.25">
      <c r="A10" s="205"/>
      <c r="B10" s="206">
        <f>COUNTA(B11:B114)</f>
        <v>0</v>
      </c>
      <c r="C10" s="207"/>
      <c r="D10" s="208"/>
      <c r="E10" s="209" t="str">
        <f t="shared" ref="E10:V10" si="0">IFERROR(AVERAGEIF(E11:E114,"&gt;0",E11:E114),"")</f>
        <v/>
      </c>
      <c r="F10" s="209" t="str">
        <f t="shared" si="0"/>
        <v/>
      </c>
      <c r="G10" s="209" t="str">
        <f t="shared" si="0"/>
        <v/>
      </c>
      <c r="H10" s="209" t="str">
        <f t="shared" si="0"/>
        <v/>
      </c>
      <c r="I10" s="209" t="str">
        <f t="shared" si="0"/>
        <v/>
      </c>
      <c r="J10" s="209" t="str">
        <f t="shared" si="0"/>
        <v/>
      </c>
      <c r="K10" s="209" t="str">
        <f t="shared" si="0"/>
        <v/>
      </c>
      <c r="L10" s="209" t="str">
        <f t="shared" si="0"/>
        <v/>
      </c>
      <c r="M10" s="209" t="str">
        <f t="shared" si="0"/>
        <v/>
      </c>
      <c r="N10" s="209" t="str">
        <f t="shared" si="0"/>
        <v/>
      </c>
      <c r="O10" s="209" t="str">
        <f t="shared" si="0"/>
        <v/>
      </c>
      <c r="P10" s="209" t="str">
        <f t="shared" si="0"/>
        <v/>
      </c>
      <c r="Q10" s="209" t="str">
        <f t="shared" si="0"/>
        <v/>
      </c>
      <c r="R10" s="209" t="str">
        <f t="shared" si="0"/>
        <v/>
      </c>
      <c r="S10" s="209" t="str">
        <f t="shared" si="0"/>
        <v/>
      </c>
      <c r="T10" s="209" t="str">
        <f t="shared" si="0"/>
        <v/>
      </c>
      <c r="U10" s="209" t="str">
        <f t="shared" si="0"/>
        <v/>
      </c>
      <c r="V10" s="209" t="str">
        <f t="shared" si="0"/>
        <v/>
      </c>
      <c r="W10" s="209" t="str">
        <f t="shared" ref="W10" si="1">IFERROR(AVERAGEIF(W11:W181,"&gt;0",W11:W181),"")</f>
        <v/>
      </c>
      <c r="X10" s="209" t="str">
        <f>IFERROR(AVERAGEIF(X11:X114,"&gt;0",X11:X114),"")</f>
        <v/>
      </c>
      <c r="Y10" s="209" t="str">
        <f>IFERROR(AVERAGEIF(Y11:Y114,"&gt;0",Y11:Y114),"")</f>
        <v/>
      </c>
      <c r="Z10" s="209" t="str">
        <f>IFERROR(AVERAGEIF(Z11:Z114,"&gt;0",Z11:Z114),"")</f>
        <v/>
      </c>
      <c r="AA10" s="209"/>
      <c r="AB10" s="210"/>
      <c r="AC10" s="211"/>
      <c r="AD10" s="212"/>
      <c r="AE10" s="61"/>
    </row>
    <row r="11" spans="1:31" s="60" customFormat="1" ht="34.5" customHeight="1" x14ac:dyDescent="0.25">
      <c r="A11" s="1047"/>
      <c r="B11" s="1047"/>
      <c r="C11" s="1048"/>
      <c r="D11" s="1047"/>
      <c r="E11" s="1049"/>
      <c r="F11" s="1050"/>
      <c r="G11" s="1050"/>
      <c r="H11" s="1050"/>
      <c r="I11" s="1050"/>
      <c r="J11" s="1050"/>
      <c r="K11" s="1050"/>
      <c r="L11" s="1050"/>
      <c r="M11" s="1050"/>
      <c r="N11" s="1050"/>
      <c r="O11" s="1050"/>
      <c r="P11" s="1050"/>
      <c r="Q11" s="1050"/>
      <c r="R11" s="1050"/>
      <c r="S11" s="1050"/>
      <c r="T11" s="1050"/>
      <c r="U11" s="1050"/>
      <c r="V11" s="1050"/>
      <c r="W11" s="1050"/>
      <c r="X11" s="1050"/>
      <c r="Y11" s="1050"/>
      <c r="Z11" s="1050"/>
      <c r="AA11" s="1051"/>
      <c r="AB11" s="1051"/>
      <c r="AC11" s="1052"/>
      <c r="AD11" s="1052"/>
      <c r="AE11" s="62"/>
    </row>
    <row r="12" spans="1:31" s="60" customFormat="1" ht="25.5" customHeight="1" x14ac:dyDescent="0.25">
      <c r="A12" s="475"/>
      <c r="B12" s="475"/>
      <c r="C12" s="476"/>
      <c r="D12" s="475"/>
      <c r="E12" s="477"/>
      <c r="F12" s="519"/>
      <c r="G12" s="519"/>
      <c r="H12" s="519"/>
      <c r="I12" s="519"/>
      <c r="J12" s="519"/>
      <c r="K12" s="519"/>
      <c r="L12" s="519"/>
      <c r="M12" s="519"/>
      <c r="N12" s="519"/>
      <c r="O12" s="519"/>
      <c r="P12" s="519"/>
      <c r="Q12" s="519"/>
      <c r="R12" s="519"/>
      <c r="S12" s="519"/>
      <c r="T12" s="519"/>
      <c r="U12" s="519"/>
      <c r="V12" s="519"/>
      <c r="W12" s="519"/>
      <c r="X12" s="519"/>
      <c r="Y12" s="519"/>
      <c r="Z12" s="519"/>
      <c r="AA12" s="1053"/>
      <c r="AB12" s="1053"/>
      <c r="AC12" s="1054"/>
      <c r="AD12" s="1054"/>
    </row>
    <row r="13" spans="1:31" s="60" customFormat="1" ht="25.5" customHeight="1" x14ac:dyDescent="0.25">
      <c r="A13" s="475"/>
      <c r="B13" s="475"/>
      <c r="C13" s="476"/>
      <c r="D13" s="475"/>
      <c r="E13" s="477"/>
      <c r="F13" s="519"/>
      <c r="G13" s="519"/>
      <c r="H13" s="519"/>
      <c r="I13" s="519"/>
      <c r="J13" s="519"/>
      <c r="K13" s="519"/>
      <c r="L13" s="519"/>
      <c r="M13" s="519"/>
      <c r="N13" s="519"/>
      <c r="O13" s="519"/>
      <c r="P13" s="519"/>
      <c r="Q13" s="519"/>
      <c r="R13" s="519"/>
      <c r="S13" s="519"/>
      <c r="T13" s="519"/>
      <c r="U13" s="519"/>
      <c r="V13" s="519"/>
      <c r="W13" s="519"/>
      <c r="X13" s="519"/>
      <c r="Y13" s="519"/>
      <c r="Z13" s="519"/>
      <c r="AA13" s="1053"/>
      <c r="AB13" s="1053"/>
      <c r="AC13" s="1054"/>
      <c r="AD13" s="1054"/>
      <c r="AE13" s="518"/>
    </row>
    <row r="14" spans="1:31" s="60" customFormat="1" ht="25.5" customHeight="1" x14ac:dyDescent="0.25">
      <c r="A14" s="475"/>
      <c r="B14" s="475"/>
      <c r="C14" s="476"/>
      <c r="D14" s="475"/>
      <c r="E14" s="477"/>
      <c r="F14" s="519"/>
      <c r="G14" s="519"/>
      <c r="H14" s="519"/>
      <c r="I14" s="519"/>
      <c r="J14" s="519"/>
      <c r="K14" s="519"/>
      <c r="L14" s="519"/>
      <c r="M14" s="519"/>
      <c r="N14" s="519"/>
      <c r="O14" s="519"/>
      <c r="P14" s="519"/>
      <c r="Q14" s="519"/>
      <c r="R14" s="519"/>
      <c r="S14" s="519"/>
      <c r="T14" s="519"/>
      <c r="U14" s="519"/>
      <c r="V14" s="519"/>
      <c r="W14" s="519"/>
      <c r="X14" s="519"/>
      <c r="Y14" s="519"/>
      <c r="Z14" s="519"/>
      <c r="AA14" s="1053"/>
      <c r="AB14" s="1053"/>
      <c r="AC14" s="1054"/>
      <c r="AD14" s="1054"/>
      <c r="AE14" s="518"/>
    </row>
    <row r="15" spans="1:31" s="60" customFormat="1" ht="25.5" customHeight="1" x14ac:dyDescent="0.25">
      <c r="A15" s="475"/>
      <c r="B15" s="475"/>
      <c r="C15" s="476"/>
      <c r="D15" s="475"/>
      <c r="E15" s="477"/>
      <c r="F15" s="519"/>
      <c r="G15" s="519"/>
      <c r="H15" s="519"/>
      <c r="I15" s="519"/>
      <c r="J15" s="519"/>
      <c r="K15" s="519"/>
      <c r="L15" s="519"/>
      <c r="M15" s="519"/>
      <c r="N15" s="519"/>
      <c r="O15" s="519"/>
      <c r="P15" s="519"/>
      <c r="Q15" s="519"/>
      <c r="R15" s="519"/>
      <c r="S15" s="519"/>
      <c r="T15" s="519"/>
      <c r="U15" s="519"/>
      <c r="V15" s="519"/>
      <c r="W15" s="519"/>
      <c r="X15" s="519"/>
      <c r="Y15" s="519"/>
      <c r="Z15" s="519"/>
      <c r="AA15" s="1053"/>
      <c r="AB15" s="1053"/>
      <c r="AC15" s="1054"/>
      <c r="AD15" s="1054"/>
    </row>
    <row r="16" spans="1:31" s="60" customFormat="1" ht="25.5" customHeight="1" x14ac:dyDescent="0.25">
      <c r="A16" s="475"/>
      <c r="B16" s="475"/>
      <c r="C16" s="476"/>
      <c r="D16" s="475"/>
      <c r="E16" s="477"/>
      <c r="F16" s="519"/>
      <c r="G16" s="519"/>
      <c r="H16" s="519"/>
      <c r="I16" s="519"/>
      <c r="J16" s="519"/>
      <c r="K16" s="519"/>
      <c r="L16" s="519"/>
      <c r="M16" s="519"/>
      <c r="N16" s="519"/>
      <c r="O16" s="519"/>
      <c r="P16" s="519"/>
      <c r="Q16" s="519"/>
      <c r="R16" s="519"/>
      <c r="S16" s="519"/>
      <c r="T16" s="519"/>
      <c r="U16" s="519"/>
      <c r="V16" s="519"/>
      <c r="W16" s="519"/>
      <c r="X16" s="519"/>
      <c r="Y16" s="519"/>
      <c r="Z16" s="519"/>
      <c r="AA16" s="1053"/>
      <c r="AB16" s="1053"/>
      <c r="AC16" s="1054"/>
      <c r="AD16" s="1054"/>
    </row>
    <row r="17" spans="1:30" s="60" customFormat="1" ht="25.5" customHeight="1" x14ac:dyDescent="0.25">
      <c r="A17" s="475"/>
      <c r="B17" s="475"/>
      <c r="C17" s="476"/>
      <c r="D17" s="475"/>
      <c r="E17" s="477"/>
      <c r="F17" s="519"/>
      <c r="G17" s="519"/>
      <c r="H17" s="519"/>
      <c r="I17" s="519"/>
      <c r="J17" s="519"/>
      <c r="K17" s="519"/>
      <c r="L17" s="519"/>
      <c r="M17" s="519"/>
      <c r="N17" s="519"/>
      <c r="O17" s="519"/>
      <c r="P17" s="519"/>
      <c r="Q17" s="519"/>
      <c r="R17" s="519"/>
      <c r="S17" s="519"/>
      <c r="T17" s="519"/>
      <c r="U17" s="519"/>
      <c r="V17" s="519"/>
      <c r="W17" s="519"/>
      <c r="X17" s="519"/>
      <c r="Y17" s="519"/>
      <c r="Z17" s="519"/>
      <c r="AA17" s="1053"/>
      <c r="AB17" s="1053"/>
      <c r="AC17" s="1054"/>
      <c r="AD17" s="1054"/>
    </row>
    <row r="18" spans="1:30" s="60" customFormat="1" ht="25.5" customHeight="1" x14ac:dyDescent="0.25">
      <c r="A18" s="475"/>
      <c r="B18" s="475"/>
      <c r="C18" s="476"/>
      <c r="D18" s="475"/>
      <c r="E18" s="477"/>
      <c r="F18" s="519"/>
      <c r="G18" s="519"/>
      <c r="H18" s="519"/>
      <c r="I18" s="519"/>
      <c r="J18" s="519"/>
      <c r="K18" s="519"/>
      <c r="L18" s="519"/>
      <c r="M18" s="519"/>
      <c r="N18" s="519"/>
      <c r="O18" s="519"/>
      <c r="P18" s="519"/>
      <c r="Q18" s="519"/>
      <c r="R18" s="519"/>
      <c r="S18" s="519"/>
      <c r="T18" s="519"/>
      <c r="U18" s="519"/>
      <c r="V18" s="519"/>
      <c r="W18" s="519"/>
      <c r="X18" s="519"/>
      <c r="Y18" s="519"/>
      <c r="Z18" s="519"/>
      <c r="AA18" s="1053"/>
      <c r="AB18" s="1053"/>
      <c r="AC18" s="1054"/>
      <c r="AD18" s="1054"/>
    </row>
    <row r="19" spans="1:30" s="60" customFormat="1" ht="25.5" customHeight="1" x14ac:dyDescent="0.25">
      <c r="A19" s="475"/>
      <c r="B19" s="475"/>
      <c r="C19" s="476"/>
      <c r="D19" s="475"/>
      <c r="E19" s="477"/>
      <c r="F19" s="519"/>
      <c r="G19" s="519"/>
      <c r="H19" s="519"/>
      <c r="I19" s="519"/>
      <c r="J19" s="519"/>
      <c r="K19" s="519"/>
      <c r="L19" s="519"/>
      <c r="M19" s="519"/>
      <c r="N19" s="519"/>
      <c r="O19" s="519"/>
      <c r="P19" s="519"/>
      <c r="Q19" s="519"/>
      <c r="R19" s="519"/>
      <c r="S19" s="519"/>
      <c r="T19" s="519"/>
      <c r="U19" s="519"/>
      <c r="V19" s="519"/>
      <c r="W19" s="519"/>
      <c r="X19" s="519"/>
      <c r="Y19" s="519"/>
      <c r="Z19" s="519"/>
      <c r="AA19" s="1053"/>
      <c r="AB19" s="1053"/>
      <c r="AC19" s="1054"/>
      <c r="AD19" s="1054"/>
    </row>
    <row r="20" spans="1:30" s="60" customFormat="1" ht="25.5" customHeight="1" x14ac:dyDescent="0.25">
      <c r="A20" s="475"/>
      <c r="B20" s="475"/>
      <c r="C20" s="476"/>
      <c r="D20" s="475"/>
      <c r="E20" s="477"/>
      <c r="F20" s="519"/>
      <c r="G20" s="519"/>
      <c r="H20" s="519"/>
      <c r="I20" s="519"/>
      <c r="J20" s="519"/>
      <c r="K20" s="519"/>
      <c r="L20" s="519"/>
      <c r="M20" s="519"/>
      <c r="N20" s="519"/>
      <c r="O20" s="519"/>
      <c r="P20" s="519"/>
      <c r="Q20" s="519"/>
      <c r="R20" s="519"/>
      <c r="S20" s="519"/>
      <c r="T20" s="519"/>
      <c r="U20" s="519"/>
      <c r="V20" s="519"/>
      <c r="W20" s="519"/>
      <c r="X20" s="519"/>
      <c r="Y20" s="519"/>
      <c r="Z20" s="519"/>
      <c r="AA20" s="1053"/>
      <c r="AB20" s="1053"/>
      <c r="AC20" s="1054"/>
      <c r="AD20" s="1054"/>
    </row>
    <row r="21" spans="1:30" s="60" customFormat="1" ht="25.5" customHeight="1" x14ac:dyDescent="0.25">
      <c r="A21" s="475"/>
      <c r="B21" s="475"/>
      <c r="C21" s="476"/>
      <c r="D21" s="475"/>
      <c r="E21" s="477"/>
      <c r="F21" s="519"/>
      <c r="G21" s="519"/>
      <c r="H21" s="519"/>
      <c r="I21" s="519"/>
      <c r="J21" s="519"/>
      <c r="K21" s="519"/>
      <c r="L21" s="519"/>
      <c r="M21" s="519"/>
      <c r="N21" s="519"/>
      <c r="O21" s="519"/>
      <c r="P21" s="519"/>
      <c r="Q21" s="519"/>
      <c r="R21" s="519"/>
      <c r="S21" s="519"/>
      <c r="T21" s="519"/>
      <c r="U21" s="519"/>
      <c r="V21" s="519"/>
      <c r="W21" s="519"/>
      <c r="X21" s="519"/>
      <c r="Y21" s="519"/>
      <c r="Z21" s="519"/>
      <c r="AA21" s="1053"/>
      <c r="AB21" s="1053"/>
      <c r="AC21" s="1054"/>
      <c r="AD21" s="1054"/>
    </row>
    <row r="22" spans="1:30" s="60" customFormat="1" ht="25.5" customHeight="1" x14ac:dyDescent="0.25">
      <c r="A22" s="475"/>
      <c r="B22" s="475"/>
      <c r="C22" s="476"/>
      <c r="D22" s="475"/>
      <c r="E22" s="477"/>
      <c r="F22" s="519"/>
      <c r="G22" s="519"/>
      <c r="H22" s="519"/>
      <c r="I22" s="519"/>
      <c r="J22" s="519"/>
      <c r="K22" s="519"/>
      <c r="L22" s="519"/>
      <c r="M22" s="519"/>
      <c r="N22" s="519"/>
      <c r="O22" s="519"/>
      <c r="P22" s="519"/>
      <c r="Q22" s="519"/>
      <c r="R22" s="519"/>
      <c r="S22" s="519"/>
      <c r="T22" s="519"/>
      <c r="U22" s="519"/>
      <c r="V22" s="519"/>
      <c r="W22" s="519"/>
      <c r="X22" s="519"/>
      <c r="Y22" s="519"/>
      <c r="Z22" s="519"/>
      <c r="AA22" s="1053"/>
      <c r="AB22" s="1053"/>
      <c r="AC22" s="1054"/>
      <c r="AD22" s="1054"/>
    </row>
    <row r="23" spans="1:30" s="60" customFormat="1" ht="25.5" customHeight="1" x14ac:dyDescent="0.25">
      <c r="A23" s="475"/>
      <c r="B23" s="475"/>
      <c r="C23" s="476"/>
      <c r="D23" s="475"/>
      <c r="E23" s="477"/>
      <c r="F23" s="519"/>
      <c r="G23" s="519"/>
      <c r="H23" s="519"/>
      <c r="I23" s="519"/>
      <c r="J23" s="519"/>
      <c r="K23" s="519"/>
      <c r="L23" s="519"/>
      <c r="M23" s="519"/>
      <c r="N23" s="519"/>
      <c r="O23" s="519"/>
      <c r="P23" s="519"/>
      <c r="Q23" s="519"/>
      <c r="R23" s="519"/>
      <c r="S23" s="519"/>
      <c r="T23" s="519"/>
      <c r="U23" s="519"/>
      <c r="V23" s="519"/>
      <c r="W23" s="519"/>
      <c r="X23" s="519"/>
      <c r="Y23" s="519"/>
      <c r="Z23" s="519"/>
      <c r="AA23" s="1053"/>
      <c r="AB23" s="1053"/>
      <c r="AC23" s="1054"/>
      <c r="AD23" s="1054"/>
    </row>
    <row r="24" spans="1:30" s="60" customFormat="1" ht="25.5" customHeight="1" x14ac:dyDescent="0.25">
      <c r="A24" s="475"/>
      <c r="B24" s="475"/>
      <c r="C24" s="476"/>
      <c r="D24" s="475"/>
      <c r="E24" s="477"/>
      <c r="F24" s="519"/>
      <c r="G24" s="519"/>
      <c r="H24" s="519"/>
      <c r="I24" s="519"/>
      <c r="J24" s="519"/>
      <c r="K24" s="519"/>
      <c r="L24" s="519"/>
      <c r="M24" s="519"/>
      <c r="N24" s="519"/>
      <c r="O24" s="519"/>
      <c r="P24" s="519"/>
      <c r="Q24" s="519"/>
      <c r="R24" s="519"/>
      <c r="S24" s="519"/>
      <c r="T24" s="519"/>
      <c r="U24" s="519"/>
      <c r="V24" s="519"/>
      <c r="W24" s="519"/>
      <c r="X24" s="519"/>
      <c r="Y24" s="519"/>
      <c r="Z24" s="519"/>
      <c r="AA24" s="1053"/>
      <c r="AB24" s="1053"/>
      <c r="AC24" s="1054"/>
      <c r="AD24" s="1054"/>
    </row>
    <row r="25" spans="1:30" s="60" customFormat="1" ht="25.5" customHeight="1" x14ac:dyDescent="0.25">
      <c r="A25" s="475"/>
      <c r="B25" s="475"/>
      <c r="C25" s="476"/>
      <c r="D25" s="475"/>
      <c r="E25" s="477"/>
      <c r="F25" s="519"/>
      <c r="G25" s="519"/>
      <c r="H25" s="519"/>
      <c r="I25" s="519"/>
      <c r="J25" s="519"/>
      <c r="K25" s="519"/>
      <c r="L25" s="519"/>
      <c r="M25" s="519"/>
      <c r="N25" s="519"/>
      <c r="O25" s="519"/>
      <c r="P25" s="519"/>
      <c r="Q25" s="519"/>
      <c r="R25" s="519"/>
      <c r="S25" s="519"/>
      <c r="T25" s="519"/>
      <c r="U25" s="519"/>
      <c r="V25" s="519"/>
      <c r="W25" s="519"/>
      <c r="X25" s="519"/>
      <c r="Y25" s="519"/>
      <c r="Z25" s="519"/>
      <c r="AA25" s="1053"/>
      <c r="AB25" s="1053"/>
      <c r="AC25" s="1054"/>
      <c r="AD25" s="1054"/>
    </row>
    <row r="26" spans="1:30" s="60" customFormat="1" ht="25.5" customHeight="1" x14ac:dyDescent="0.25">
      <c r="A26" s="475"/>
      <c r="B26" s="475"/>
      <c r="C26" s="476"/>
      <c r="D26" s="475"/>
      <c r="E26" s="477"/>
      <c r="F26" s="519"/>
      <c r="G26" s="519"/>
      <c r="H26" s="519"/>
      <c r="I26" s="519"/>
      <c r="J26" s="519"/>
      <c r="K26" s="519"/>
      <c r="L26" s="519"/>
      <c r="M26" s="519"/>
      <c r="N26" s="519"/>
      <c r="O26" s="519"/>
      <c r="P26" s="519"/>
      <c r="Q26" s="519"/>
      <c r="R26" s="519"/>
      <c r="S26" s="519"/>
      <c r="T26" s="519"/>
      <c r="U26" s="519"/>
      <c r="V26" s="519"/>
      <c r="W26" s="519"/>
      <c r="X26" s="519"/>
      <c r="Y26" s="519"/>
      <c r="Z26" s="519"/>
      <c r="AA26" s="1053"/>
      <c r="AB26" s="1053"/>
      <c r="AC26" s="1054"/>
      <c r="AD26" s="1054"/>
    </row>
    <row r="27" spans="1:30" s="60" customFormat="1" ht="25.5" customHeight="1" x14ac:dyDescent="0.25">
      <c r="A27" s="475"/>
      <c r="B27" s="475"/>
      <c r="C27" s="476"/>
      <c r="D27" s="475"/>
      <c r="E27" s="477"/>
      <c r="F27" s="519"/>
      <c r="G27" s="519"/>
      <c r="H27" s="519"/>
      <c r="I27" s="519"/>
      <c r="J27" s="519"/>
      <c r="K27" s="519"/>
      <c r="L27" s="519"/>
      <c r="M27" s="519"/>
      <c r="N27" s="519"/>
      <c r="O27" s="519"/>
      <c r="P27" s="519"/>
      <c r="Q27" s="519"/>
      <c r="R27" s="519"/>
      <c r="S27" s="519"/>
      <c r="T27" s="519"/>
      <c r="U27" s="519"/>
      <c r="V27" s="519"/>
      <c r="W27" s="519"/>
      <c r="X27" s="519"/>
      <c r="Y27" s="519"/>
      <c r="Z27" s="519"/>
      <c r="AA27" s="1053"/>
      <c r="AB27" s="1053"/>
      <c r="AC27" s="1054"/>
      <c r="AD27" s="1054"/>
    </row>
    <row r="28" spans="1:30" s="60" customFormat="1" ht="25.5" customHeight="1" x14ac:dyDescent="0.25">
      <c r="A28" s="475"/>
      <c r="B28" s="475"/>
      <c r="C28" s="476"/>
      <c r="D28" s="475"/>
      <c r="E28" s="477"/>
      <c r="F28" s="519"/>
      <c r="G28" s="519"/>
      <c r="H28" s="519"/>
      <c r="I28" s="519"/>
      <c r="J28" s="519"/>
      <c r="K28" s="519"/>
      <c r="L28" s="519"/>
      <c r="M28" s="519"/>
      <c r="N28" s="519"/>
      <c r="O28" s="519"/>
      <c r="P28" s="519"/>
      <c r="Q28" s="519"/>
      <c r="R28" s="519"/>
      <c r="S28" s="519"/>
      <c r="T28" s="519"/>
      <c r="U28" s="519"/>
      <c r="V28" s="519"/>
      <c r="W28" s="519"/>
      <c r="X28" s="519"/>
      <c r="Y28" s="519"/>
      <c r="Z28" s="519"/>
      <c r="AA28" s="1053"/>
      <c r="AB28" s="1053"/>
      <c r="AC28" s="1054"/>
      <c r="AD28" s="1054"/>
    </row>
    <row r="29" spans="1:30" s="60" customFormat="1" ht="25.5" customHeight="1" x14ac:dyDescent="0.25">
      <c r="A29" s="475"/>
      <c r="B29" s="475"/>
      <c r="C29" s="476"/>
      <c r="D29" s="475"/>
      <c r="E29" s="477"/>
      <c r="F29" s="519"/>
      <c r="G29" s="519"/>
      <c r="H29" s="519"/>
      <c r="I29" s="519"/>
      <c r="J29" s="519"/>
      <c r="K29" s="519"/>
      <c r="L29" s="519"/>
      <c r="M29" s="519"/>
      <c r="N29" s="519"/>
      <c r="O29" s="519"/>
      <c r="P29" s="519"/>
      <c r="Q29" s="519"/>
      <c r="R29" s="519"/>
      <c r="S29" s="519"/>
      <c r="T29" s="519"/>
      <c r="U29" s="519"/>
      <c r="V29" s="519"/>
      <c r="W29" s="519"/>
      <c r="X29" s="519"/>
      <c r="Y29" s="519"/>
      <c r="Z29" s="519"/>
      <c r="AA29" s="1053"/>
      <c r="AB29" s="1053"/>
      <c r="AC29" s="1054"/>
      <c r="AD29" s="1054"/>
    </row>
    <row r="30" spans="1:30" s="60" customFormat="1" ht="25.5" customHeight="1" x14ac:dyDescent="0.25">
      <c r="A30" s="475"/>
      <c r="B30" s="475"/>
      <c r="C30" s="476"/>
      <c r="D30" s="475"/>
      <c r="E30" s="477"/>
      <c r="F30" s="519"/>
      <c r="G30" s="519"/>
      <c r="H30" s="519"/>
      <c r="I30" s="519"/>
      <c r="J30" s="519"/>
      <c r="K30" s="519"/>
      <c r="L30" s="519"/>
      <c r="M30" s="519"/>
      <c r="N30" s="519"/>
      <c r="O30" s="519"/>
      <c r="P30" s="519"/>
      <c r="Q30" s="519"/>
      <c r="R30" s="519"/>
      <c r="S30" s="519"/>
      <c r="T30" s="519"/>
      <c r="U30" s="519"/>
      <c r="V30" s="519"/>
      <c r="W30" s="519"/>
      <c r="X30" s="519"/>
      <c r="Y30" s="519"/>
      <c r="Z30" s="519"/>
      <c r="AA30" s="1053"/>
      <c r="AB30" s="1053"/>
      <c r="AC30" s="1054"/>
      <c r="AD30" s="1054"/>
    </row>
    <row r="31" spans="1:30" s="60" customFormat="1" ht="25.5" customHeight="1" x14ac:dyDescent="0.25">
      <c r="A31" s="475"/>
      <c r="B31" s="475"/>
      <c r="C31" s="476"/>
      <c r="D31" s="475"/>
      <c r="E31" s="477"/>
      <c r="F31" s="519"/>
      <c r="G31" s="519"/>
      <c r="H31" s="519"/>
      <c r="I31" s="519"/>
      <c r="J31" s="519"/>
      <c r="K31" s="519"/>
      <c r="L31" s="519"/>
      <c r="M31" s="519"/>
      <c r="N31" s="519"/>
      <c r="O31" s="519"/>
      <c r="P31" s="519"/>
      <c r="Q31" s="519"/>
      <c r="R31" s="519"/>
      <c r="S31" s="519"/>
      <c r="T31" s="519"/>
      <c r="U31" s="519"/>
      <c r="V31" s="519"/>
      <c r="W31" s="519"/>
      <c r="X31" s="519"/>
      <c r="Y31" s="519"/>
      <c r="Z31" s="519"/>
      <c r="AA31" s="1053"/>
      <c r="AB31" s="1053"/>
      <c r="AC31" s="1054"/>
      <c r="AD31" s="1054"/>
    </row>
    <row r="32" spans="1:30" s="60" customFormat="1" ht="25.5" customHeight="1" x14ac:dyDescent="0.25">
      <c r="A32" s="475"/>
      <c r="B32" s="475"/>
      <c r="C32" s="476"/>
      <c r="D32" s="475"/>
      <c r="E32" s="477"/>
      <c r="F32" s="519"/>
      <c r="G32" s="519"/>
      <c r="H32" s="519"/>
      <c r="I32" s="519"/>
      <c r="J32" s="519"/>
      <c r="K32" s="519"/>
      <c r="L32" s="519"/>
      <c r="M32" s="519"/>
      <c r="N32" s="519"/>
      <c r="O32" s="519"/>
      <c r="P32" s="519"/>
      <c r="Q32" s="519"/>
      <c r="R32" s="519"/>
      <c r="S32" s="519"/>
      <c r="T32" s="519"/>
      <c r="U32" s="519"/>
      <c r="V32" s="519"/>
      <c r="W32" s="519"/>
      <c r="X32" s="519"/>
      <c r="Y32" s="519"/>
      <c r="Z32" s="519"/>
      <c r="AA32" s="1053"/>
      <c r="AB32" s="1053"/>
      <c r="AC32" s="1054"/>
      <c r="AD32" s="1054"/>
    </row>
    <row r="33" spans="1:30" s="60" customFormat="1" ht="25.5" customHeight="1" x14ac:dyDescent="0.25">
      <c r="A33" s="475"/>
      <c r="B33" s="475"/>
      <c r="C33" s="476"/>
      <c r="D33" s="475"/>
      <c r="E33" s="477"/>
      <c r="F33" s="519"/>
      <c r="G33" s="519"/>
      <c r="H33" s="519"/>
      <c r="I33" s="519"/>
      <c r="J33" s="519"/>
      <c r="K33" s="519"/>
      <c r="L33" s="519"/>
      <c r="M33" s="519"/>
      <c r="N33" s="519"/>
      <c r="O33" s="519"/>
      <c r="P33" s="519"/>
      <c r="Q33" s="519"/>
      <c r="R33" s="519"/>
      <c r="S33" s="519"/>
      <c r="T33" s="519"/>
      <c r="U33" s="519"/>
      <c r="V33" s="519"/>
      <c r="W33" s="519"/>
      <c r="X33" s="519"/>
      <c r="Y33" s="519"/>
      <c r="Z33" s="519"/>
      <c r="AA33" s="1053"/>
      <c r="AB33" s="1053"/>
      <c r="AC33" s="1054"/>
      <c r="AD33" s="1054"/>
    </row>
    <row r="34" spans="1:30" s="60" customFormat="1" ht="25.5" customHeight="1" x14ac:dyDescent="0.25">
      <c r="A34" s="475"/>
      <c r="B34" s="475"/>
      <c r="C34" s="476"/>
      <c r="D34" s="475"/>
      <c r="E34" s="477"/>
      <c r="F34" s="519"/>
      <c r="G34" s="519"/>
      <c r="H34" s="519"/>
      <c r="I34" s="519"/>
      <c r="J34" s="519"/>
      <c r="K34" s="519"/>
      <c r="L34" s="519"/>
      <c r="M34" s="519"/>
      <c r="N34" s="519"/>
      <c r="O34" s="519"/>
      <c r="P34" s="519"/>
      <c r="Q34" s="519"/>
      <c r="R34" s="519"/>
      <c r="S34" s="519"/>
      <c r="T34" s="519"/>
      <c r="U34" s="519"/>
      <c r="V34" s="519"/>
      <c r="W34" s="519"/>
      <c r="X34" s="519"/>
      <c r="Y34" s="519"/>
      <c r="Z34" s="519"/>
      <c r="AA34" s="1053"/>
      <c r="AB34" s="1053"/>
      <c r="AC34" s="1054"/>
      <c r="AD34" s="1054"/>
    </row>
    <row r="35" spans="1:30" s="60" customFormat="1" ht="25.5" customHeight="1" x14ac:dyDescent="0.25">
      <c r="A35" s="475"/>
      <c r="B35" s="475"/>
      <c r="C35" s="476"/>
      <c r="D35" s="475"/>
      <c r="E35" s="477"/>
      <c r="F35" s="519"/>
      <c r="G35" s="519"/>
      <c r="H35" s="519"/>
      <c r="I35" s="519"/>
      <c r="J35" s="519"/>
      <c r="K35" s="519"/>
      <c r="L35" s="519"/>
      <c r="M35" s="519"/>
      <c r="N35" s="519"/>
      <c r="O35" s="519"/>
      <c r="P35" s="519"/>
      <c r="Q35" s="519"/>
      <c r="R35" s="519"/>
      <c r="S35" s="519"/>
      <c r="T35" s="519"/>
      <c r="U35" s="519"/>
      <c r="V35" s="519"/>
      <c r="W35" s="519"/>
      <c r="X35" s="519"/>
      <c r="Y35" s="519"/>
      <c r="Z35" s="519"/>
      <c r="AA35" s="1053"/>
      <c r="AB35" s="1053"/>
      <c r="AC35" s="1054"/>
      <c r="AD35" s="1054"/>
    </row>
    <row r="36" spans="1:30" s="60" customFormat="1" ht="25.5" customHeight="1" x14ac:dyDescent="0.25">
      <c r="A36" s="475"/>
      <c r="B36" s="475"/>
      <c r="C36" s="476"/>
      <c r="D36" s="475"/>
      <c r="E36" s="477"/>
      <c r="F36" s="519"/>
      <c r="G36" s="519"/>
      <c r="H36" s="519"/>
      <c r="I36" s="519"/>
      <c r="J36" s="519"/>
      <c r="K36" s="519"/>
      <c r="L36" s="519"/>
      <c r="M36" s="519"/>
      <c r="N36" s="519"/>
      <c r="O36" s="519"/>
      <c r="P36" s="519"/>
      <c r="Q36" s="519"/>
      <c r="R36" s="519"/>
      <c r="S36" s="519"/>
      <c r="T36" s="519"/>
      <c r="U36" s="519"/>
      <c r="V36" s="519"/>
      <c r="W36" s="519"/>
      <c r="X36" s="519"/>
      <c r="Y36" s="519"/>
      <c r="Z36" s="519"/>
      <c r="AA36" s="1053"/>
      <c r="AB36" s="1053"/>
      <c r="AC36" s="1054"/>
      <c r="AD36" s="1054"/>
    </row>
    <row r="37" spans="1:30" s="60" customFormat="1" ht="25.5" customHeight="1" x14ac:dyDescent="0.25">
      <c r="A37" s="475"/>
      <c r="B37" s="475"/>
      <c r="C37" s="476"/>
      <c r="D37" s="475"/>
      <c r="E37" s="477"/>
      <c r="F37" s="519"/>
      <c r="G37" s="519"/>
      <c r="H37" s="519"/>
      <c r="I37" s="519"/>
      <c r="J37" s="519"/>
      <c r="K37" s="519"/>
      <c r="L37" s="519"/>
      <c r="M37" s="519"/>
      <c r="N37" s="519"/>
      <c r="O37" s="519"/>
      <c r="P37" s="519"/>
      <c r="Q37" s="519"/>
      <c r="R37" s="519"/>
      <c r="S37" s="519"/>
      <c r="T37" s="519"/>
      <c r="U37" s="519"/>
      <c r="V37" s="519"/>
      <c r="W37" s="519"/>
      <c r="X37" s="519"/>
      <c r="Y37" s="519"/>
      <c r="Z37" s="519"/>
      <c r="AA37" s="1053"/>
      <c r="AB37" s="1053"/>
      <c r="AC37" s="1054"/>
      <c r="AD37" s="1054"/>
    </row>
    <row r="38" spans="1:30" s="60" customFormat="1" ht="25.5" customHeight="1" x14ac:dyDescent="0.25">
      <c r="A38" s="475"/>
      <c r="B38" s="475"/>
      <c r="C38" s="476"/>
      <c r="D38" s="475"/>
      <c r="E38" s="477"/>
      <c r="F38" s="519"/>
      <c r="G38" s="519"/>
      <c r="H38" s="519"/>
      <c r="I38" s="519"/>
      <c r="J38" s="519"/>
      <c r="K38" s="519"/>
      <c r="L38" s="519"/>
      <c r="M38" s="519"/>
      <c r="N38" s="519"/>
      <c r="O38" s="519"/>
      <c r="P38" s="519"/>
      <c r="Q38" s="519"/>
      <c r="R38" s="519"/>
      <c r="S38" s="519"/>
      <c r="T38" s="519"/>
      <c r="U38" s="519"/>
      <c r="V38" s="519"/>
      <c r="W38" s="519"/>
      <c r="X38" s="519"/>
      <c r="Y38" s="519"/>
      <c r="Z38" s="519"/>
      <c r="AA38" s="1053"/>
      <c r="AB38" s="1053"/>
      <c r="AC38" s="1054"/>
      <c r="AD38" s="1054"/>
    </row>
    <row r="39" spans="1:30" s="60" customFormat="1" ht="25.5" customHeight="1" x14ac:dyDescent="0.25">
      <c r="A39" s="475"/>
      <c r="B39" s="475"/>
      <c r="C39" s="476"/>
      <c r="D39" s="475"/>
      <c r="E39" s="477"/>
      <c r="F39" s="519"/>
      <c r="G39" s="519"/>
      <c r="H39" s="519"/>
      <c r="I39" s="519"/>
      <c r="J39" s="519"/>
      <c r="K39" s="519"/>
      <c r="L39" s="519"/>
      <c r="M39" s="519"/>
      <c r="N39" s="519"/>
      <c r="O39" s="519"/>
      <c r="P39" s="519"/>
      <c r="Q39" s="519"/>
      <c r="R39" s="519"/>
      <c r="S39" s="519"/>
      <c r="T39" s="519"/>
      <c r="U39" s="519"/>
      <c r="V39" s="519"/>
      <c r="W39" s="519"/>
      <c r="X39" s="519"/>
      <c r="Y39" s="519"/>
      <c r="Z39" s="519"/>
      <c r="AA39" s="1053"/>
      <c r="AB39" s="1053"/>
      <c r="AC39" s="1054"/>
      <c r="AD39" s="1054"/>
    </row>
    <row r="40" spans="1:30" s="60" customFormat="1" ht="25.5" customHeight="1" x14ac:dyDescent="0.25">
      <c r="A40" s="475"/>
      <c r="B40" s="475"/>
      <c r="C40" s="476"/>
      <c r="D40" s="475"/>
      <c r="E40" s="477"/>
      <c r="F40" s="519"/>
      <c r="G40" s="519"/>
      <c r="H40" s="519"/>
      <c r="I40" s="519"/>
      <c r="J40" s="519"/>
      <c r="K40" s="519"/>
      <c r="L40" s="519"/>
      <c r="M40" s="519"/>
      <c r="N40" s="519"/>
      <c r="O40" s="519"/>
      <c r="P40" s="519"/>
      <c r="Q40" s="519"/>
      <c r="R40" s="519"/>
      <c r="S40" s="519"/>
      <c r="T40" s="519"/>
      <c r="U40" s="519"/>
      <c r="V40" s="519"/>
      <c r="W40" s="519"/>
      <c r="X40" s="519"/>
      <c r="Y40" s="519"/>
      <c r="Z40" s="519"/>
      <c r="AA40" s="1053"/>
      <c r="AB40" s="1053"/>
      <c r="AC40" s="1054"/>
      <c r="AD40" s="1054"/>
    </row>
    <row r="41" spans="1:30" s="60" customFormat="1" ht="25.5" customHeight="1" x14ac:dyDescent="0.25">
      <c r="A41" s="475"/>
      <c r="B41" s="475"/>
      <c r="C41" s="476"/>
      <c r="D41" s="475"/>
      <c r="E41" s="477"/>
      <c r="F41" s="519"/>
      <c r="G41" s="519"/>
      <c r="H41" s="519"/>
      <c r="I41" s="519"/>
      <c r="J41" s="519"/>
      <c r="K41" s="519"/>
      <c r="L41" s="519"/>
      <c r="M41" s="519"/>
      <c r="N41" s="519"/>
      <c r="O41" s="519"/>
      <c r="P41" s="519"/>
      <c r="Q41" s="519"/>
      <c r="R41" s="519"/>
      <c r="S41" s="519"/>
      <c r="T41" s="519"/>
      <c r="U41" s="519"/>
      <c r="V41" s="519"/>
      <c r="W41" s="519"/>
      <c r="X41" s="519"/>
      <c r="Y41" s="519"/>
      <c r="Z41" s="519"/>
      <c r="AA41" s="1053"/>
      <c r="AB41" s="1053"/>
      <c r="AC41" s="1054"/>
      <c r="AD41" s="1054"/>
    </row>
    <row r="42" spans="1:30" s="60" customFormat="1" ht="25.5" customHeight="1" x14ac:dyDescent="0.25">
      <c r="A42" s="475"/>
      <c r="B42" s="475"/>
      <c r="C42" s="476"/>
      <c r="D42" s="475"/>
      <c r="E42" s="477"/>
      <c r="F42" s="519"/>
      <c r="G42" s="519"/>
      <c r="H42" s="519"/>
      <c r="I42" s="519"/>
      <c r="J42" s="519"/>
      <c r="K42" s="519"/>
      <c r="L42" s="519"/>
      <c r="M42" s="519"/>
      <c r="N42" s="519"/>
      <c r="O42" s="519"/>
      <c r="P42" s="519"/>
      <c r="Q42" s="519"/>
      <c r="R42" s="519"/>
      <c r="S42" s="519"/>
      <c r="T42" s="519"/>
      <c r="U42" s="519"/>
      <c r="V42" s="519"/>
      <c r="W42" s="519"/>
      <c r="X42" s="519"/>
      <c r="Y42" s="519"/>
      <c r="Z42" s="519"/>
      <c r="AA42" s="1053"/>
      <c r="AB42" s="1053"/>
      <c r="AC42" s="1054"/>
      <c r="AD42" s="1054"/>
    </row>
    <row r="43" spans="1:30" s="60" customFormat="1" ht="25.5" customHeight="1" x14ac:dyDescent="0.25">
      <c r="A43" s="475"/>
      <c r="B43" s="475"/>
      <c r="C43" s="476"/>
      <c r="D43" s="475"/>
      <c r="E43" s="477"/>
      <c r="F43" s="519"/>
      <c r="G43" s="519"/>
      <c r="H43" s="519"/>
      <c r="I43" s="519"/>
      <c r="J43" s="519"/>
      <c r="K43" s="519"/>
      <c r="L43" s="519"/>
      <c r="M43" s="519"/>
      <c r="N43" s="519"/>
      <c r="O43" s="519"/>
      <c r="P43" s="519"/>
      <c r="Q43" s="519"/>
      <c r="R43" s="519"/>
      <c r="S43" s="519"/>
      <c r="T43" s="519"/>
      <c r="U43" s="519"/>
      <c r="V43" s="519"/>
      <c r="W43" s="519"/>
      <c r="X43" s="519"/>
      <c r="Y43" s="519"/>
      <c r="Z43" s="519"/>
      <c r="AA43" s="1053"/>
      <c r="AB43" s="1053"/>
      <c r="AC43" s="1054"/>
      <c r="AD43" s="1054"/>
    </row>
    <row r="44" spans="1:30" s="60" customFormat="1" ht="25.5" customHeight="1" x14ac:dyDescent="0.25">
      <c r="A44" s="475"/>
      <c r="B44" s="475"/>
      <c r="C44" s="476"/>
      <c r="D44" s="475"/>
      <c r="E44" s="477"/>
      <c r="F44" s="519"/>
      <c r="G44" s="519"/>
      <c r="H44" s="519"/>
      <c r="I44" s="519"/>
      <c r="J44" s="519"/>
      <c r="K44" s="519"/>
      <c r="L44" s="519"/>
      <c r="M44" s="519"/>
      <c r="N44" s="519"/>
      <c r="O44" s="519"/>
      <c r="P44" s="519"/>
      <c r="Q44" s="519"/>
      <c r="R44" s="519"/>
      <c r="S44" s="519"/>
      <c r="T44" s="519"/>
      <c r="U44" s="519"/>
      <c r="V44" s="519"/>
      <c r="W44" s="519"/>
      <c r="X44" s="519"/>
      <c r="Y44" s="519"/>
      <c r="Z44" s="519"/>
      <c r="AA44" s="1053"/>
      <c r="AB44" s="1053"/>
      <c r="AC44" s="1054"/>
      <c r="AD44" s="1054"/>
    </row>
    <row r="45" spans="1:30" s="60" customFormat="1" ht="25.5" customHeight="1" x14ac:dyDescent="0.25">
      <c r="A45" s="475"/>
      <c r="B45" s="475"/>
      <c r="C45" s="476"/>
      <c r="D45" s="475"/>
      <c r="E45" s="477"/>
      <c r="F45" s="519"/>
      <c r="G45" s="519"/>
      <c r="H45" s="519"/>
      <c r="I45" s="519"/>
      <c r="J45" s="519"/>
      <c r="K45" s="519"/>
      <c r="L45" s="519"/>
      <c r="M45" s="519"/>
      <c r="N45" s="519"/>
      <c r="O45" s="519"/>
      <c r="P45" s="519"/>
      <c r="Q45" s="519"/>
      <c r="R45" s="519"/>
      <c r="S45" s="519"/>
      <c r="T45" s="519"/>
      <c r="U45" s="519"/>
      <c r="V45" s="519"/>
      <c r="W45" s="519"/>
      <c r="X45" s="519"/>
      <c r="Y45" s="519"/>
      <c r="Z45" s="519"/>
      <c r="AA45" s="1053"/>
      <c r="AB45" s="1053"/>
      <c r="AC45" s="1054"/>
      <c r="AD45" s="1054"/>
    </row>
    <row r="46" spans="1:30" s="60" customFormat="1" ht="25.5" customHeight="1" x14ac:dyDescent="0.25">
      <c r="A46" s="475"/>
      <c r="B46" s="475"/>
      <c r="C46" s="476"/>
      <c r="D46" s="475"/>
      <c r="E46" s="477"/>
      <c r="F46" s="519"/>
      <c r="G46" s="519"/>
      <c r="H46" s="519"/>
      <c r="I46" s="519"/>
      <c r="J46" s="519"/>
      <c r="K46" s="519"/>
      <c r="L46" s="519"/>
      <c r="M46" s="519"/>
      <c r="N46" s="519"/>
      <c r="O46" s="519"/>
      <c r="P46" s="519"/>
      <c r="Q46" s="519"/>
      <c r="R46" s="519"/>
      <c r="S46" s="519"/>
      <c r="T46" s="519"/>
      <c r="U46" s="519"/>
      <c r="V46" s="519"/>
      <c r="W46" s="519"/>
      <c r="X46" s="519"/>
      <c r="Y46" s="519"/>
      <c r="Z46" s="519"/>
      <c r="AA46" s="1053"/>
      <c r="AB46" s="1053"/>
      <c r="AC46" s="1054"/>
      <c r="AD46" s="1054"/>
    </row>
    <row r="47" spans="1:30" s="60" customFormat="1" ht="25.5" customHeight="1" x14ac:dyDescent="0.25">
      <c r="A47" s="475"/>
      <c r="B47" s="475"/>
      <c r="C47" s="476"/>
      <c r="D47" s="475"/>
      <c r="E47" s="477"/>
      <c r="F47" s="519"/>
      <c r="G47" s="519"/>
      <c r="H47" s="519"/>
      <c r="I47" s="519"/>
      <c r="J47" s="519"/>
      <c r="K47" s="519"/>
      <c r="L47" s="519"/>
      <c r="M47" s="519"/>
      <c r="N47" s="519"/>
      <c r="O47" s="519"/>
      <c r="P47" s="519"/>
      <c r="Q47" s="519"/>
      <c r="R47" s="519"/>
      <c r="S47" s="519"/>
      <c r="T47" s="519"/>
      <c r="U47" s="519"/>
      <c r="V47" s="519"/>
      <c r="W47" s="519"/>
      <c r="X47" s="519"/>
      <c r="Y47" s="519"/>
      <c r="Z47" s="519"/>
      <c r="AA47" s="1053"/>
      <c r="AB47" s="1053"/>
      <c r="AC47" s="1054"/>
      <c r="AD47" s="1054"/>
    </row>
    <row r="48" spans="1:30" s="60" customFormat="1" ht="25.5" customHeight="1" x14ac:dyDescent="0.25">
      <c r="A48" s="475"/>
      <c r="B48" s="475"/>
      <c r="C48" s="476"/>
      <c r="D48" s="475"/>
      <c r="E48" s="477"/>
      <c r="F48" s="519"/>
      <c r="G48" s="519"/>
      <c r="H48" s="519"/>
      <c r="I48" s="519"/>
      <c r="J48" s="519"/>
      <c r="K48" s="519"/>
      <c r="L48" s="519"/>
      <c r="M48" s="519"/>
      <c r="N48" s="519"/>
      <c r="O48" s="519"/>
      <c r="P48" s="519"/>
      <c r="Q48" s="519"/>
      <c r="R48" s="519"/>
      <c r="S48" s="519"/>
      <c r="T48" s="519"/>
      <c r="U48" s="519"/>
      <c r="V48" s="519"/>
      <c r="W48" s="519"/>
      <c r="X48" s="519"/>
      <c r="Y48" s="519"/>
      <c r="Z48" s="519"/>
      <c r="AA48" s="1053"/>
      <c r="AB48" s="1053"/>
      <c r="AC48" s="1054"/>
      <c r="AD48" s="1054"/>
    </row>
    <row r="49" spans="1:30" s="60" customFormat="1" ht="25.5" customHeight="1" x14ac:dyDescent="0.25">
      <c r="A49" s="475"/>
      <c r="B49" s="475"/>
      <c r="C49" s="476"/>
      <c r="D49" s="475"/>
      <c r="E49" s="477"/>
      <c r="F49" s="519"/>
      <c r="G49" s="519"/>
      <c r="H49" s="519"/>
      <c r="I49" s="519"/>
      <c r="J49" s="519"/>
      <c r="K49" s="519"/>
      <c r="L49" s="519"/>
      <c r="M49" s="519"/>
      <c r="N49" s="519"/>
      <c r="O49" s="519"/>
      <c r="P49" s="519"/>
      <c r="Q49" s="519"/>
      <c r="R49" s="519"/>
      <c r="S49" s="519"/>
      <c r="T49" s="519"/>
      <c r="U49" s="519"/>
      <c r="V49" s="519"/>
      <c r="W49" s="519"/>
      <c r="X49" s="519"/>
      <c r="Y49" s="519"/>
      <c r="Z49" s="519"/>
      <c r="AA49" s="1053"/>
      <c r="AB49" s="1053"/>
      <c r="AC49" s="1054"/>
      <c r="AD49" s="1054"/>
    </row>
    <row r="50" spans="1:30" s="60" customFormat="1" ht="25.5" customHeight="1" x14ac:dyDescent="0.25">
      <c r="A50" s="475"/>
      <c r="B50" s="475"/>
      <c r="C50" s="476"/>
      <c r="D50" s="475"/>
      <c r="E50" s="477"/>
      <c r="F50" s="519"/>
      <c r="G50" s="519"/>
      <c r="H50" s="519"/>
      <c r="I50" s="519"/>
      <c r="J50" s="519"/>
      <c r="K50" s="519"/>
      <c r="L50" s="519"/>
      <c r="M50" s="519"/>
      <c r="N50" s="519"/>
      <c r="O50" s="519"/>
      <c r="P50" s="519"/>
      <c r="Q50" s="519"/>
      <c r="R50" s="519"/>
      <c r="S50" s="519"/>
      <c r="T50" s="519"/>
      <c r="U50" s="519"/>
      <c r="V50" s="519"/>
      <c r="W50" s="519"/>
      <c r="X50" s="519"/>
      <c r="Y50" s="519"/>
      <c r="Z50" s="519"/>
      <c r="AA50" s="1053"/>
      <c r="AB50" s="1053"/>
      <c r="AC50" s="1054"/>
      <c r="AD50" s="1054"/>
    </row>
    <row r="51" spans="1:30" s="60" customFormat="1" ht="25.5" customHeight="1" x14ac:dyDescent="0.25">
      <c r="A51" s="475"/>
      <c r="B51" s="475"/>
      <c r="C51" s="476"/>
      <c r="D51" s="475"/>
      <c r="E51" s="477"/>
      <c r="F51" s="519"/>
      <c r="G51" s="519"/>
      <c r="H51" s="519"/>
      <c r="I51" s="519"/>
      <c r="J51" s="519"/>
      <c r="K51" s="519"/>
      <c r="L51" s="519"/>
      <c r="M51" s="519"/>
      <c r="N51" s="519"/>
      <c r="O51" s="519"/>
      <c r="P51" s="519"/>
      <c r="Q51" s="519"/>
      <c r="R51" s="519"/>
      <c r="S51" s="519"/>
      <c r="T51" s="519"/>
      <c r="U51" s="519"/>
      <c r="V51" s="519"/>
      <c r="W51" s="519"/>
      <c r="X51" s="519"/>
      <c r="Y51" s="519"/>
      <c r="Z51" s="519"/>
      <c r="AA51" s="1053"/>
      <c r="AB51" s="1053"/>
      <c r="AC51" s="1054"/>
      <c r="AD51" s="1054"/>
    </row>
    <row r="52" spans="1:30" s="60" customFormat="1" ht="25.5" customHeight="1" x14ac:dyDescent="0.25">
      <c r="A52" s="475"/>
      <c r="B52" s="475"/>
      <c r="C52" s="476"/>
      <c r="D52" s="475"/>
      <c r="E52" s="477"/>
      <c r="F52" s="519"/>
      <c r="G52" s="519"/>
      <c r="H52" s="519"/>
      <c r="I52" s="519"/>
      <c r="J52" s="519"/>
      <c r="K52" s="519"/>
      <c r="L52" s="519"/>
      <c r="M52" s="519"/>
      <c r="N52" s="519"/>
      <c r="O52" s="519"/>
      <c r="P52" s="519"/>
      <c r="Q52" s="519"/>
      <c r="R52" s="519"/>
      <c r="S52" s="519"/>
      <c r="T52" s="519"/>
      <c r="U52" s="519"/>
      <c r="V52" s="519"/>
      <c r="W52" s="519"/>
      <c r="X52" s="519"/>
      <c r="Y52" s="519"/>
      <c r="Z52" s="519"/>
      <c r="AA52" s="1053"/>
      <c r="AB52" s="1053"/>
      <c r="AC52" s="1054"/>
      <c r="AD52" s="1054"/>
    </row>
    <row r="53" spans="1:30" s="60" customFormat="1" ht="25.5" customHeight="1" x14ac:dyDescent="0.25">
      <c r="A53" s="475"/>
      <c r="B53" s="475"/>
      <c r="C53" s="476"/>
      <c r="D53" s="475"/>
      <c r="E53" s="477"/>
      <c r="F53" s="519"/>
      <c r="G53" s="519"/>
      <c r="H53" s="519"/>
      <c r="I53" s="519"/>
      <c r="J53" s="519"/>
      <c r="K53" s="519"/>
      <c r="L53" s="519"/>
      <c r="M53" s="519"/>
      <c r="N53" s="519"/>
      <c r="O53" s="519"/>
      <c r="P53" s="519"/>
      <c r="Q53" s="519"/>
      <c r="R53" s="519"/>
      <c r="S53" s="519"/>
      <c r="T53" s="519"/>
      <c r="U53" s="519"/>
      <c r="V53" s="519"/>
      <c r="W53" s="519"/>
      <c r="X53" s="519"/>
      <c r="Y53" s="519"/>
      <c r="Z53" s="519"/>
      <c r="AA53" s="1053"/>
      <c r="AB53" s="1053"/>
      <c r="AC53" s="1054"/>
      <c r="AD53" s="1054"/>
    </row>
    <row r="54" spans="1:30" s="60" customFormat="1" ht="25.5" customHeight="1" x14ac:dyDescent="0.25">
      <c r="A54" s="475"/>
      <c r="B54" s="475"/>
      <c r="C54" s="476"/>
      <c r="D54" s="475"/>
      <c r="E54" s="477"/>
      <c r="F54" s="519"/>
      <c r="G54" s="519"/>
      <c r="H54" s="519"/>
      <c r="I54" s="519"/>
      <c r="J54" s="519"/>
      <c r="K54" s="519"/>
      <c r="L54" s="519"/>
      <c r="M54" s="519"/>
      <c r="N54" s="519"/>
      <c r="O54" s="519"/>
      <c r="P54" s="519"/>
      <c r="Q54" s="519"/>
      <c r="R54" s="519"/>
      <c r="S54" s="519"/>
      <c r="T54" s="519"/>
      <c r="U54" s="519"/>
      <c r="V54" s="519"/>
      <c r="W54" s="519"/>
      <c r="X54" s="519"/>
      <c r="Y54" s="519"/>
      <c r="Z54" s="519"/>
      <c r="AA54" s="1053"/>
      <c r="AB54" s="1053"/>
      <c r="AC54" s="1054"/>
      <c r="AD54" s="1054"/>
    </row>
    <row r="55" spans="1:30" s="60" customFormat="1" ht="25.5" customHeight="1" x14ac:dyDescent="0.25">
      <c r="A55" s="475"/>
      <c r="B55" s="475"/>
      <c r="C55" s="476"/>
      <c r="D55" s="475"/>
      <c r="E55" s="477"/>
      <c r="F55" s="519"/>
      <c r="G55" s="519"/>
      <c r="H55" s="519"/>
      <c r="I55" s="519"/>
      <c r="J55" s="519"/>
      <c r="K55" s="519"/>
      <c r="L55" s="519"/>
      <c r="M55" s="519"/>
      <c r="N55" s="519"/>
      <c r="O55" s="519"/>
      <c r="P55" s="519"/>
      <c r="Q55" s="519"/>
      <c r="R55" s="519"/>
      <c r="S55" s="519"/>
      <c r="T55" s="519"/>
      <c r="U55" s="519"/>
      <c r="V55" s="519"/>
      <c r="W55" s="519"/>
      <c r="X55" s="519"/>
      <c r="Y55" s="519"/>
      <c r="Z55" s="519"/>
      <c r="AA55" s="1053"/>
      <c r="AB55" s="1053"/>
      <c r="AC55" s="1054"/>
      <c r="AD55" s="1054"/>
    </row>
    <row r="56" spans="1:30" s="60" customFormat="1" ht="25.5" customHeight="1" x14ac:dyDescent="0.25">
      <c r="A56" s="475"/>
      <c r="B56" s="475"/>
      <c r="C56" s="476"/>
      <c r="D56" s="475"/>
      <c r="E56" s="477"/>
      <c r="F56" s="519"/>
      <c r="G56" s="519"/>
      <c r="H56" s="519"/>
      <c r="I56" s="519"/>
      <c r="J56" s="519"/>
      <c r="K56" s="519"/>
      <c r="L56" s="519"/>
      <c r="M56" s="519"/>
      <c r="N56" s="519"/>
      <c r="O56" s="519"/>
      <c r="P56" s="519"/>
      <c r="Q56" s="519"/>
      <c r="R56" s="519"/>
      <c r="S56" s="519"/>
      <c r="T56" s="519"/>
      <c r="U56" s="519"/>
      <c r="V56" s="519"/>
      <c r="W56" s="519"/>
      <c r="X56" s="519"/>
      <c r="Y56" s="519"/>
      <c r="Z56" s="519"/>
      <c r="AA56" s="1053"/>
      <c r="AB56" s="1053"/>
      <c r="AC56" s="1054"/>
      <c r="AD56" s="1054"/>
    </row>
    <row r="57" spans="1:30" s="60" customFormat="1" ht="25.5" customHeight="1" x14ac:dyDescent="0.25">
      <c r="A57" s="475"/>
      <c r="B57" s="475"/>
      <c r="C57" s="476"/>
      <c r="D57" s="475"/>
      <c r="E57" s="477"/>
      <c r="F57" s="519"/>
      <c r="G57" s="519"/>
      <c r="H57" s="519"/>
      <c r="I57" s="519"/>
      <c r="J57" s="519"/>
      <c r="K57" s="519"/>
      <c r="L57" s="519"/>
      <c r="M57" s="519"/>
      <c r="N57" s="519"/>
      <c r="O57" s="519"/>
      <c r="P57" s="519"/>
      <c r="Q57" s="519"/>
      <c r="R57" s="519"/>
      <c r="S57" s="519"/>
      <c r="T57" s="519"/>
      <c r="U57" s="519"/>
      <c r="V57" s="519"/>
      <c r="W57" s="519"/>
      <c r="X57" s="519"/>
      <c r="Y57" s="519"/>
      <c r="Z57" s="519"/>
      <c r="AA57" s="1053"/>
      <c r="AB57" s="1053"/>
      <c r="AC57" s="1054"/>
      <c r="AD57" s="1054"/>
    </row>
    <row r="58" spans="1:30" s="60" customFormat="1" ht="25.5" customHeight="1" x14ac:dyDescent="0.25">
      <c r="A58" s="475"/>
      <c r="B58" s="475"/>
      <c r="C58" s="476"/>
      <c r="D58" s="475"/>
      <c r="E58" s="477"/>
      <c r="F58" s="519"/>
      <c r="G58" s="519"/>
      <c r="H58" s="519"/>
      <c r="I58" s="519"/>
      <c r="J58" s="519"/>
      <c r="K58" s="519"/>
      <c r="L58" s="519"/>
      <c r="M58" s="519"/>
      <c r="N58" s="519"/>
      <c r="O58" s="519"/>
      <c r="P58" s="519"/>
      <c r="Q58" s="519"/>
      <c r="R58" s="519"/>
      <c r="S58" s="519"/>
      <c r="T58" s="519"/>
      <c r="U58" s="519"/>
      <c r="V58" s="519"/>
      <c r="W58" s="519"/>
      <c r="X58" s="519"/>
      <c r="Y58" s="519"/>
      <c r="Z58" s="519"/>
      <c r="AA58" s="1053"/>
      <c r="AB58" s="1053"/>
      <c r="AC58" s="1054"/>
      <c r="AD58" s="1054"/>
    </row>
    <row r="59" spans="1:30" s="60" customFormat="1" ht="25.5" customHeight="1" x14ac:dyDescent="0.25">
      <c r="A59" s="475"/>
      <c r="B59" s="475"/>
      <c r="C59" s="476"/>
      <c r="D59" s="475"/>
      <c r="E59" s="477"/>
      <c r="F59" s="519"/>
      <c r="G59" s="519"/>
      <c r="H59" s="519"/>
      <c r="I59" s="519"/>
      <c r="J59" s="519"/>
      <c r="K59" s="519"/>
      <c r="L59" s="519"/>
      <c r="M59" s="519"/>
      <c r="N59" s="519"/>
      <c r="O59" s="519"/>
      <c r="P59" s="519"/>
      <c r="Q59" s="519"/>
      <c r="R59" s="519"/>
      <c r="S59" s="519"/>
      <c r="T59" s="519"/>
      <c r="U59" s="519"/>
      <c r="V59" s="519"/>
      <c r="W59" s="519"/>
      <c r="X59" s="519"/>
      <c r="Y59" s="519"/>
      <c r="Z59" s="519"/>
      <c r="AA59" s="1053"/>
      <c r="AB59" s="1053"/>
      <c r="AC59" s="1054"/>
      <c r="AD59" s="1054"/>
    </row>
    <row r="60" spans="1:30" s="60" customFormat="1" ht="25.5" customHeight="1" x14ac:dyDescent="0.25">
      <c r="A60" s="475"/>
      <c r="B60" s="475"/>
      <c r="C60" s="476"/>
      <c r="D60" s="475"/>
      <c r="E60" s="477"/>
      <c r="F60" s="519"/>
      <c r="G60" s="519"/>
      <c r="H60" s="519"/>
      <c r="I60" s="519"/>
      <c r="J60" s="519"/>
      <c r="K60" s="519"/>
      <c r="L60" s="519"/>
      <c r="M60" s="519"/>
      <c r="N60" s="519"/>
      <c r="O60" s="519"/>
      <c r="P60" s="519"/>
      <c r="Q60" s="519"/>
      <c r="R60" s="519"/>
      <c r="S60" s="519"/>
      <c r="T60" s="519"/>
      <c r="U60" s="519"/>
      <c r="V60" s="519"/>
      <c r="W60" s="519"/>
      <c r="X60" s="519"/>
      <c r="Y60" s="519"/>
      <c r="Z60" s="519"/>
      <c r="AA60" s="1053"/>
      <c r="AB60" s="1053"/>
      <c r="AC60" s="1054"/>
      <c r="AD60" s="1054"/>
    </row>
    <row r="61" spans="1:30" s="60" customFormat="1" ht="25.5" customHeight="1" x14ac:dyDescent="0.25">
      <c r="A61" s="475"/>
      <c r="B61" s="475"/>
      <c r="C61" s="476"/>
      <c r="D61" s="475"/>
      <c r="E61" s="477"/>
      <c r="F61" s="519"/>
      <c r="G61" s="519"/>
      <c r="H61" s="519"/>
      <c r="I61" s="519"/>
      <c r="J61" s="519"/>
      <c r="K61" s="519"/>
      <c r="L61" s="519"/>
      <c r="M61" s="519"/>
      <c r="N61" s="519"/>
      <c r="O61" s="519"/>
      <c r="P61" s="519"/>
      <c r="Q61" s="519"/>
      <c r="R61" s="519"/>
      <c r="S61" s="519"/>
      <c r="T61" s="519"/>
      <c r="U61" s="519"/>
      <c r="V61" s="519"/>
      <c r="W61" s="519"/>
      <c r="X61" s="519"/>
      <c r="Y61" s="519"/>
      <c r="Z61" s="519"/>
      <c r="AA61" s="1053"/>
      <c r="AB61" s="1053"/>
      <c r="AC61" s="1054"/>
      <c r="AD61" s="1054"/>
    </row>
    <row r="62" spans="1:30" s="60" customFormat="1" ht="25.5" customHeight="1" x14ac:dyDescent="0.25">
      <c r="A62" s="475"/>
      <c r="B62" s="475"/>
      <c r="C62" s="476"/>
      <c r="D62" s="475"/>
      <c r="E62" s="477"/>
      <c r="F62" s="519"/>
      <c r="G62" s="519"/>
      <c r="H62" s="519"/>
      <c r="I62" s="519"/>
      <c r="J62" s="519"/>
      <c r="K62" s="519"/>
      <c r="L62" s="519"/>
      <c r="M62" s="519"/>
      <c r="N62" s="519"/>
      <c r="O62" s="519"/>
      <c r="P62" s="519"/>
      <c r="Q62" s="519"/>
      <c r="R62" s="519"/>
      <c r="S62" s="519"/>
      <c r="T62" s="519"/>
      <c r="U62" s="519"/>
      <c r="V62" s="519"/>
      <c r="W62" s="519"/>
      <c r="X62" s="519"/>
      <c r="Y62" s="519"/>
      <c r="Z62" s="519"/>
      <c r="AA62" s="1053"/>
      <c r="AB62" s="1053"/>
      <c r="AC62" s="1054"/>
      <c r="AD62" s="1054"/>
    </row>
    <row r="63" spans="1:30" s="60" customFormat="1" ht="25.5" customHeight="1" x14ac:dyDescent="0.25">
      <c r="A63" s="475"/>
      <c r="B63" s="475"/>
      <c r="C63" s="476"/>
      <c r="D63" s="475"/>
      <c r="E63" s="477"/>
      <c r="F63" s="519"/>
      <c r="G63" s="519"/>
      <c r="H63" s="519"/>
      <c r="I63" s="519"/>
      <c r="J63" s="519"/>
      <c r="K63" s="519"/>
      <c r="L63" s="519"/>
      <c r="M63" s="519"/>
      <c r="N63" s="519"/>
      <c r="O63" s="519"/>
      <c r="P63" s="519"/>
      <c r="Q63" s="519"/>
      <c r="R63" s="519"/>
      <c r="S63" s="519"/>
      <c r="T63" s="519"/>
      <c r="U63" s="519"/>
      <c r="V63" s="519"/>
      <c r="W63" s="519"/>
      <c r="X63" s="519"/>
      <c r="Y63" s="519"/>
      <c r="Z63" s="519"/>
      <c r="AA63" s="1053"/>
      <c r="AB63" s="1053"/>
      <c r="AC63" s="1054"/>
      <c r="AD63" s="1054"/>
    </row>
    <row r="64" spans="1:30" s="60" customFormat="1" ht="25.5" customHeight="1" x14ac:dyDescent="0.25">
      <c r="A64" s="475"/>
      <c r="B64" s="475"/>
      <c r="C64" s="476"/>
      <c r="D64" s="475"/>
      <c r="E64" s="477"/>
      <c r="F64" s="519"/>
      <c r="G64" s="519"/>
      <c r="H64" s="519"/>
      <c r="I64" s="519"/>
      <c r="J64" s="519"/>
      <c r="K64" s="519"/>
      <c r="L64" s="519"/>
      <c r="M64" s="519"/>
      <c r="N64" s="519"/>
      <c r="O64" s="519"/>
      <c r="P64" s="519"/>
      <c r="Q64" s="519"/>
      <c r="R64" s="519"/>
      <c r="S64" s="519"/>
      <c r="T64" s="519"/>
      <c r="U64" s="519"/>
      <c r="V64" s="519"/>
      <c r="W64" s="519"/>
      <c r="X64" s="519"/>
      <c r="Y64" s="519"/>
      <c r="Z64" s="519"/>
      <c r="AA64" s="1053"/>
      <c r="AB64" s="1053"/>
      <c r="AC64" s="1054"/>
      <c r="AD64" s="1054"/>
    </row>
    <row r="65" spans="1:30" s="60" customFormat="1" ht="25.5" customHeight="1" x14ac:dyDescent="0.25">
      <c r="A65" s="475"/>
      <c r="B65" s="475"/>
      <c r="C65" s="476"/>
      <c r="D65" s="475"/>
      <c r="E65" s="477"/>
      <c r="F65" s="519"/>
      <c r="G65" s="519"/>
      <c r="H65" s="519"/>
      <c r="I65" s="519"/>
      <c r="J65" s="519"/>
      <c r="K65" s="519"/>
      <c r="L65" s="519"/>
      <c r="M65" s="519"/>
      <c r="N65" s="519"/>
      <c r="O65" s="519"/>
      <c r="P65" s="519"/>
      <c r="Q65" s="519"/>
      <c r="R65" s="519"/>
      <c r="S65" s="519"/>
      <c r="T65" s="519"/>
      <c r="U65" s="519"/>
      <c r="V65" s="519"/>
      <c r="W65" s="519"/>
      <c r="X65" s="519"/>
      <c r="Y65" s="519"/>
      <c r="Z65" s="519"/>
      <c r="AA65" s="1053"/>
      <c r="AB65" s="1053"/>
      <c r="AC65" s="1054"/>
      <c r="AD65" s="1054"/>
    </row>
    <row r="66" spans="1:30" s="60" customFormat="1" ht="25.5" customHeight="1" x14ac:dyDescent="0.25">
      <c r="A66" s="475"/>
      <c r="B66" s="475"/>
      <c r="C66" s="476"/>
      <c r="D66" s="475"/>
      <c r="E66" s="477"/>
      <c r="F66" s="519"/>
      <c r="G66" s="519"/>
      <c r="H66" s="519"/>
      <c r="I66" s="519"/>
      <c r="J66" s="519"/>
      <c r="K66" s="519"/>
      <c r="L66" s="519"/>
      <c r="M66" s="519"/>
      <c r="N66" s="519"/>
      <c r="O66" s="519"/>
      <c r="P66" s="519"/>
      <c r="Q66" s="519"/>
      <c r="R66" s="519"/>
      <c r="S66" s="519"/>
      <c r="T66" s="519"/>
      <c r="U66" s="519"/>
      <c r="V66" s="519"/>
      <c r="W66" s="519"/>
      <c r="X66" s="519"/>
      <c r="Y66" s="519"/>
      <c r="Z66" s="519"/>
      <c r="AA66" s="1053"/>
      <c r="AB66" s="1053"/>
      <c r="AC66" s="1054"/>
      <c r="AD66" s="1054"/>
    </row>
    <row r="67" spans="1:30" s="60" customFormat="1" ht="25.5" customHeight="1" x14ac:dyDescent="0.25">
      <c r="A67" s="475"/>
      <c r="B67" s="475"/>
      <c r="C67" s="476"/>
      <c r="D67" s="475"/>
      <c r="E67" s="477"/>
      <c r="F67" s="519"/>
      <c r="G67" s="519"/>
      <c r="H67" s="519"/>
      <c r="I67" s="519"/>
      <c r="J67" s="519"/>
      <c r="K67" s="519"/>
      <c r="L67" s="519"/>
      <c r="M67" s="519"/>
      <c r="N67" s="519"/>
      <c r="O67" s="519"/>
      <c r="P67" s="519"/>
      <c r="Q67" s="519"/>
      <c r="R67" s="519"/>
      <c r="S67" s="519"/>
      <c r="T67" s="519"/>
      <c r="U67" s="519"/>
      <c r="V67" s="519"/>
      <c r="W67" s="519"/>
      <c r="X67" s="519"/>
      <c r="Y67" s="519"/>
      <c r="Z67" s="519"/>
      <c r="AA67" s="1053"/>
      <c r="AB67" s="1053"/>
      <c r="AC67" s="1054"/>
      <c r="AD67" s="1054"/>
    </row>
    <row r="68" spans="1:30" s="60" customFormat="1" ht="25.5" customHeight="1" x14ac:dyDescent="0.25">
      <c r="A68" s="475"/>
      <c r="B68" s="475"/>
      <c r="C68" s="476"/>
      <c r="D68" s="475"/>
      <c r="E68" s="477"/>
      <c r="F68" s="519"/>
      <c r="G68" s="519"/>
      <c r="H68" s="519"/>
      <c r="I68" s="519"/>
      <c r="J68" s="519"/>
      <c r="K68" s="519"/>
      <c r="L68" s="519"/>
      <c r="M68" s="519"/>
      <c r="N68" s="519"/>
      <c r="O68" s="519"/>
      <c r="P68" s="519"/>
      <c r="Q68" s="519"/>
      <c r="R68" s="519"/>
      <c r="S68" s="519"/>
      <c r="T68" s="519"/>
      <c r="U68" s="519"/>
      <c r="V68" s="519"/>
      <c r="W68" s="519"/>
      <c r="X68" s="519"/>
      <c r="Y68" s="519"/>
      <c r="Z68" s="519"/>
      <c r="AA68" s="1053"/>
      <c r="AB68" s="1053"/>
      <c r="AC68" s="1054"/>
      <c r="AD68" s="1054"/>
    </row>
    <row r="69" spans="1:30" s="60" customFormat="1" ht="25.5" customHeight="1" x14ac:dyDescent="0.25">
      <c r="A69" s="475"/>
      <c r="B69" s="475"/>
      <c r="C69" s="476"/>
      <c r="D69" s="475"/>
      <c r="E69" s="477"/>
      <c r="F69" s="519"/>
      <c r="G69" s="519"/>
      <c r="H69" s="519"/>
      <c r="I69" s="519"/>
      <c r="J69" s="519"/>
      <c r="K69" s="519"/>
      <c r="L69" s="519"/>
      <c r="M69" s="519"/>
      <c r="N69" s="519"/>
      <c r="O69" s="519"/>
      <c r="P69" s="519"/>
      <c r="Q69" s="519"/>
      <c r="R69" s="519"/>
      <c r="S69" s="519"/>
      <c r="T69" s="519"/>
      <c r="U69" s="519"/>
      <c r="V69" s="519"/>
      <c r="W69" s="519"/>
      <c r="X69" s="519"/>
      <c r="Y69" s="519"/>
      <c r="Z69" s="519"/>
      <c r="AA69" s="1053"/>
      <c r="AB69" s="1053"/>
      <c r="AC69" s="1054"/>
      <c r="AD69" s="1054"/>
    </row>
    <row r="70" spans="1:30" s="60" customFormat="1" ht="25.5" customHeight="1" x14ac:dyDescent="0.25">
      <c r="A70" s="475"/>
      <c r="B70" s="475"/>
      <c r="C70" s="476"/>
      <c r="D70" s="475"/>
      <c r="E70" s="477"/>
      <c r="F70" s="519"/>
      <c r="G70" s="519"/>
      <c r="H70" s="519"/>
      <c r="I70" s="519"/>
      <c r="J70" s="519"/>
      <c r="K70" s="519"/>
      <c r="L70" s="519"/>
      <c r="M70" s="519"/>
      <c r="N70" s="519"/>
      <c r="O70" s="519"/>
      <c r="P70" s="519"/>
      <c r="Q70" s="519"/>
      <c r="R70" s="519"/>
      <c r="S70" s="519"/>
      <c r="T70" s="519"/>
      <c r="U70" s="519"/>
      <c r="V70" s="519"/>
      <c r="W70" s="519"/>
      <c r="X70" s="519"/>
      <c r="Y70" s="519"/>
      <c r="Z70" s="519"/>
      <c r="AA70" s="1053"/>
      <c r="AB70" s="1053"/>
      <c r="AC70" s="1054"/>
      <c r="AD70" s="1054"/>
    </row>
    <row r="71" spans="1:30" s="60" customFormat="1" ht="25.5" customHeight="1" x14ac:dyDescent="0.25">
      <c r="A71" s="475"/>
      <c r="B71" s="475"/>
      <c r="C71" s="476"/>
      <c r="D71" s="475"/>
      <c r="E71" s="477"/>
      <c r="F71" s="519"/>
      <c r="G71" s="519"/>
      <c r="H71" s="519"/>
      <c r="I71" s="519"/>
      <c r="J71" s="519"/>
      <c r="K71" s="519"/>
      <c r="L71" s="519"/>
      <c r="M71" s="519"/>
      <c r="N71" s="519"/>
      <c r="O71" s="519"/>
      <c r="P71" s="519"/>
      <c r="Q71" s="519"/>
      <c r="R71" s="519"/>
      <c r="S71" s="519"/>
      <c r="T71" s="519"/>
      <c r="U71" s="519"/>
      <c r="V71" s="519"/>
      <c r="W71" s="519"/>
      <c r="X71" s="519"/>
      <c r="Y71" s="519"/>
      <c r="Z71" s="519"/>
      <c r="AA71" s="1053"/>
      <c r="AB71" s="1053"/>
      <c r="AC71" s="1054"/>
      <c r="AD71" s="1054"/>
    </row>
    <row r="72" spans="1:30" s="60" customFormat="1" ht="25.5" customHeight="1" x14ac:dyDescent="0.25">
      <c r="A72" s="475"/>
      <c r="B72" s="475"/>
      <c r="C72" s="476"/>
      <c r="D72" s="475"/>
      <c r="E72" s="477"/>
      <c r="F72" s="519"/>
      <c r="G72" s="519"/>
      <c r="H72" s="519"/>
      <c r="I72" s="519"/>
      <c r="J72" s="519"/>
      <c r="K72" s="519"/>
      <c r="L72" s="519"/>
      <c r="M72" s="519"/>
      <c r="N72" s="519"/>
      <c r="O72" s="519"/>
      <c r="P72" s="519"/>
      <c r="Q72" s="519"/>
      <c r="R72" s="519"/>
      <c r="S72" s="519"/>
      <c r="T72" s="519"/>
      <c r="U72" s="519"/>
      <c r="V72" s="519"/>
      <c r="W72" s="519"/>
      <c r="X72" s="519"/>
      <c r="Y72" s="519"/>
      <c r="Z72" s="519"/>
      <c r="AA72" s="1053"/>
      <c r="AB72" s="1053"/>
      <c r="AC72" s="1054"/>
      <c r="AD72" s="1054"/>
    </row>
    <row r="73" spans="1:30" s="60" customFormat="1" ht="25.5" customHeight="1" x14ac:dyDescent="0.25">
      <c r="A73" s="475"/>
      <c r="B73" s="475"/>
      <c r="C73" s="476"/>
      <c r="D73" s="475"/>
      <c r="E73" s="477"/>
      <c r="F73" s="519"/>
      <c r="G73" s="519"/>
      <c r="H73" s="519"/>
      <c r="I73" s="519"/>
      <c r="J73" s="519"/>
      <c r="K73" s="519"/>
      <c r="L73" s="519"/>
      <c r="M73" s="519"/>
      <c r="N73" s="519"/>
      <c r="O73" s="519"/>
      <c r="P73" s="519"/>
      <c r="Q73" s="519"/>
      <c r="R73" s="519"/>
      <c r="S73" s="519"/>
      <c r="T73" s="519"/>
      <c r="U73" s="519"/>
      <c r="V73" s="519"/>
      <c r="W73" s="519"/>
      <c r="X73" s="519"/>
      <c r="Y73" s="519"/>
      <c r="Z73" s="519"/>
      <c r="AA73" s="1053"/>
      <c r="AB73" s="1053"/>
      <c r="AC73" s="1054"/>
      <c r="AD73" s="1054"/>
    </row>
    <row r="74" spans="1:30" s="60" customFormat="1" ht="25.5" customHeight="1" x14ac:dyDescent="0.25">
      <c r="A74" s="475"/>
      <c r="B74" s="475"/>
      <c r="C74" s="476"/>
      <c r="D74" s="475"/>
      <c r="E74" s="477"/>
      <c r="F74" s="519"/>
      <c r="G74" s="519"/>
      <c r="H74" s="519"/>
      <c r="I74" s="519"/>
      <c r="J74" s="519"/>
      <c r="K74" s="519"/>
      <c r="L74" s="519"/>
      <c r="M74" s="519"/>
      <c r="N74" s="519"/>
      <c r="O74" s="519"/>
      <c r="P74" s="519"/>
      <c r="Q74" s="519"/>
      <c r="R74" s="519"/>
      <c r="S74" s="519"/>
      <c r="T74" s="519"/>
      <c r="U74" s="519"/>
      <c r="V74" s="519"/>
      <c r="W74" s="519"/>
      <c r="X74" s="519"/>
      <c r="Y74" s="519"/>
      <c r="Z74" s="519"/>
      <c r="AA74" s="1053"/>
      <c r="AB74" s="1053"/>
      <c r="AC74" s="1054"/>
      <c r="AD74" s="1054"/>
    </row>
    <row r="75" spans="1:30" s="60" customFormat="1" ht="25.5" customHeight="1" x14ac:dyDescent="0.25">
      <c r="A75" s="475"/>
      <c r="B75" s="475"/>
      <c r="C75" s="476"/>
      <c r="D75" s="475"/>
      <c r="E75" s="477"/>
      <c r="F75" s="519"/>
      <c r="G75" s="519"/>
      <c r="H75" s="519"/>
      <c r="I75" s="519"/>
      <c r="J75" s="519"/>
      <c r="K75" s="519"/>
      <c r="L75" s="519"/>
      <c r="M75" s="519"/>
      <c r="N75" s="519"/>
      <c r="O75" s="519"/>
      <c r="P75" s="519"/>
      <c r="Q75" s="519"/>
      <c r="R75" s="519"/>
      <c r="S75" s="519"/>
      <c r="T75" s="519"/>
      <c r="U75" s="519"/>
      <c r="V75" s="519"/>
      <c r="W75" s="519"/>
      <c r="X75" s="519"/>
      <c r="Y75" s="519"/>
      <c r="Z75" s="519"/>
      <c r="AA75" s="1053"/>
      <c r="AB75" s="1053"/>
      <c r="AC75" s="1054"/>
      <c r="AD75" s="1054"/>
    </row>
    <row r="76" spans="1:30" s="60" customFormat="1" ht="25.5" customHeight="1" x14ac:dyDescent="0.25">
      <c r="A76" s="475"/>
      <c r="B76" s="475"/>
      <c r="C76" s="476"/>
      <c r="D76" s="475"/>
      <c r="E76" s="477"/>
      <c r="F76" s="519"/>
      <c r="G76" s="519"/>
      <c r="H76" s="519"/>
      <c r="I76" s="519"/>
      <c r="J76" s="519"/>
      <c r="K76" s="519"/>
      <c r="L76" s="519"/>
      <c r="M76" s="519"/>
      <c r="N76" s="519"/>
      <c r="O76" s="519"/>
      <c r="P76" s="519"/>
      <c r="Q76" s="519"/>
      <c r="R76" s="519"/>
      <c r="S76" s="519"/>
      <c r="T76" s="519"/>
      <c r="U76" s="519"/>
      <c r="V76" s="519"/>
      <c r="W76" s="519"/>
      <c r="X76" s="519"/>
      <c r="Y76" s="519"/>
      <c r="Z76" s="519"/>
      <c r="AA76" s="1053"/>
      <c r="AB76" s="1053"/>
      <c r="AC76" s="1054"/>
      <c r="AD76" s="1054"/>
    </row>
    <row r="77" spans="1:30" s="60" customFormat="1" ht="25.5" customHeight="1" x14ac:dyDescent="0.25">
      <c r="A77" s="475"/>
      <c r="B77" s="475"/>
      <c r="C77" s="476"/>
      <c r="D77" s="475"/>
      <c r="E77" s="477"/>
      <c r="F77" s="519"/>
      <c r="G77" s="519"/>
      <c r="H77" s="519"/>
      <c r="I77" s="519"/>
      <c r="J77" s="519"/>
      <c r="K77" s="519"/>
      <c r="L77" s="519"/>
      <c r="M77" s="519"/>
      <c r="N77" s="519"/>
      <c r="O77" s="519"/>
      <c r="P77" s="519"/>
      <c r="Q77" s="519"/>
      <c r="R77" s="519"/>
      <c r="S77" s="519"/>
      <c r="T77" s="519"/>
      <c r="U77" s="519"/>
      <c r="V77" s="519"/>
      <c r="W77" s="519"/>
      <c r="X77" s="519"/>
      <c r="Y77" s="519"/>
      <c r="Z77" s="519"/>
      <c r="AA77" s="1053"/>
      <c r="AB77" s="1053"/>
      <c r="AC77" s="1054"/>
      <c r="AD77" s="1054"/>
    </row>
    <row r="78" spans="1:30" s="60" customFormat="1" ht="25.5" customHeight="1" x14ac:dyDescent="0.25">
      <c r="A78" s="475"/>
      <c r="B78" s="475"/>
      <c r="C78" s="476"/>
      <c r="D78" s="475"/>
      <c r="E78" s="477"/>
      <c r="F78" s="519"/>
      <c r="G78" s="519"/>
      <c r="H78" s="519"/>
      <c r="I78" s="519"/>
      <c r="J78" s="519"/>
      <c r="K78" s="519"/>
      <c r="L78" s="519"/>
      <c r="M78" s="519"/>
      <c r="N78" s="519"/>
      <c r="O78" s="519"/>
      <c r="P78" s="519"/>
      <c r="Q78" s="519"/>
      <c r="R78" s="519"/>
      <c r="S78" s="519"/>
      <c r="T78" s="519"/>
      <c r="U78" s="519"/>
      <c r="V78" s="519"/>
      <c r="W78" s="519"/>
      <c r="X78" s="519"/>
      <c r="Y78" s="519"/>
      <c r="Z78" s="519"/>
      <c r="AA78" s="1053"/>
      <c r="AB78" s="1053"/>
      <c r="AC78" s="1054"/>
      <c r="AD78" s="1054"/>
    </row>
    <row r="79" spans="1:30" s="60" customFormat="1" ht="25.5" customHeight="1" x14ac:dyDescent="0.25">
      <c r="A79" s="475"/>
      <c r="B79" s="475"/>
      <c r="C79" s="476"/>
      <c r="D79" s="475"/>
      <c r="E79" s="477"/>
      <c r="F79" s="519"/>
      <c r="G79" s="519"/>
      <c r="H79" s="519"/>
      <c r="I79" s="519"/>
      <c r="J79" s="519"/>
      <c r="K79" s="519"/>
      <c r="L79" s="519"/>
      <c r="M79" s="519"/>
      <c r="N79" s="519"/>
      <c r="O79" s="519"/>
      <c r="P79" s="519"/>
      <c r="Q79" s="519"/>
      <c r="R79" s="519"/>
      <c r="S79" s="519"/>
      <c r="T79" s="519"/>
      <c r="U79" s="519"/>
      <c r="V79" s="519"/>
      <c r="W79" s="519"/>
      <c r="X79" s="519"/>
      <c r="Y79" s="519"/>
      <c r="Z79" s="519"/>
      <c r="AA79" s="1053"/>
      <c r="AB79" s="1053"/>
      <c r="AC79" s="1054"/>
      <c r="AD79" s="1054"/>
    </row>
    <row r="80" spans="1:30" s="60" customFormat="1" ht="25.5" customHeight="1" x14ac:dyDescent="0.25">
      <c r="A80" s="475"/>
      <c r="B80" s="475"/>
      <c r="C80" s="476"/>
      <c r="D80" s="475"/>
      <c r="E80" s="477"/>
      <c r="F80" s="519"/>
      <c r="G80" s="519"/>
      <c r="H80" s="519"/>
      <c r="I80" s="519"/>
      <c r="J80" s="519"/>
      <c r="K80" s="519"/>
      <c r="L80" s="519"/>
      <c r="M80" s="519"/>
      <c r="N80" s="519"/>
      <c r="O80" s="519"/>
      <c r="P80" s="519"/>
      <c r="Q80" s="519"/>
      <c r="R80" s="519"/>
      <c r="S80" s="519"/>
      <c r="T80" s="519"/>
      <c r="U80" s="519"/>
      <c r="V80" s="519"/>
      <c r="W80" s="519"/>
      <c r="X80" s="519"/>
      <c r="Y80" s="519"/>
      <c r="Z80" s="519"/>
      <c r="AA80" s="1053"/>
      <c r="AB80" s="1053"/>
      <c r="AC80" s="1054"/>
      <c r="AD80" s="1054"/>
    </row>
    <row r="81" spans="1:30" s="60" customFormat="1" ht="25.5" customHeight="1" x14ac:dyDescent="0.25">
      <c r="A81" s="475"/>
      <c r="B81" s="475"/>
      <c r="C81" s="476"/>
      <c r="D81" s="475"/>
      <c r="E81" s="477"/>
      <c r="F81" s="519"/>
      <c r="G81" s="519"/>
      <c r="H81" s="519"/>
      <c r="I81" s="519"/>
      <c r="J81" s="519"/>
      <c r="K81" s="519"/>
      <c r="L81" s="519"/>
      <c r="M81" s="519"/>
      <c r="N81" s="519"/>
      <c r="O81" s="519"/>
      <c r="P81" s="519"/>
      <c r="Q81" s="519"/>
      <c r="R81" s="519"/>
      <c r="S81" s="519"/>
      <c r="T81" s="519"/>
      <c r="U81" s="519"/>
      <c r="V81" s="519"/>
      <c r="W81" s="519"/>
      <c r="X81" s="519"/>
      <c r="Y81" s="519"/>
      <c r="Z81" s="519"/>
      <c r="AA81" s="1053"/>
      <c r="AB81" s="1053"/>
      <c r="AC81" s="1054"/>
      <c r="AD81" s="1054"/>
    </row>
    <row r="82" spans="1:30" s="60" customFormat="1" ht="25.5" customHeight="1" x14ac:dyDescent="0.25">
      <c r="A82" s="475"/>
      <c r="B82" s="475"/>
      <c r="C82" s="476"/>
      <c r="D82" s="475"/>
      <c r="E82" s="477"/>
      <c r="F82" s="519"/>
      <c r="G82" s="519"/>
      <c r="H82" s="519"/>
      <c r="I82" s="519"/>
      <c r="J82" s="519"/>
      <c r="K82" s="519"/>
      <c r="L82" s="519"/>
      <c r="M82" s="519"/>
      <c r="N82" s="519"/>
      <c r="O82" s="519"/>
      <c r="P82" s="519"/>
      <c r="Q82" s="519"/>
      <c r="R82" s="519"/>
      <c r="S82" s="519"/>
      <c r="T82" s="519"/>
      <c r="U82" s="519"/>
      <c r="V82" s="519"/>
      <c r="W82" s="519"/>
      <c r="X82" s="519"/>
      <c r="Y82" s="519"/>
      <c r="Z82" s="519"/>
      <c r="AA82" s="1053"/>
      <c r="AB82" s="1053"/>
      <c r="AC82" s="1054"/>
      <c r="AD82" s="1054"/>
    </row>
    <row r="83" spans="1:30" s="60" customFormat="1" ht="25.5" customHeight="1" x14ac:dyDescent="0.25">
      <c r="A83" s="475"/>
      <c r="B83" s="475"/>
      <c r="C83" s="476"/>
      <c r="D83" s="475"/>
      <c r="E83" s="477"/>
      <c r="F83" s="519"/>
      <c r="G83" s="519"/>
      <c r="H83" s="519"/>
      <c r="I83" s="519"/>
      <c r="J83" s="519"/>
      <c r="K83" s="519"/>
      <c r="L83" s="519"/>
      <c r="M83" s="519"/>
      <c r="N83" s="519"/>
      <c r="O83" s="519"/>
      <c r="P83" s="519"/>
      <c r="Q83" s="519"/>
      <c r="R83" s="519"/>
      <c r="S83" s="519"/>
      <c r="T83" s="519"/>
      <c r="U83" s="519"/>
      <c r="V83" s="519"/>
      <c r="W83" s="519"/>
      <c r="X83" s="519"/>
      <c r="Y83" s="519"/>
      <c r="Z83" s="519"/>
      <c r="AA83" s="1053"/>
      <c r="AB83" s="1053"/>
      <c r="AC83" s="1054"/>
      <c r="AD83" s="1054"/>
    </row>
    <row r="84" spans="1:30" s="60" customFormat="1" ht="25.5" customHeight="1" x14ac:dyDescent="0.25">
      <c r="A84" s="475"/>
      <c r="B84" s="475"/>
      <c r="C84" s="476"/>
      <c r="D84" s="475"/>
      <c r="E84" s="477"/>
      <c r="F84" s="519"/>
      <c r="G84" s="519"/>
      <c r="H84" s="519"/>
      <c r="I84" s="519"/>
      <c r="J84" s="519"/>
      <c r="K84" s="519"/>
      <c r="L84" s="519"/>
      <c r="M84" s="519"/>
      <c r="N84" s="519"/>
      <c r="O84" s="519"/>
      <c r="P84" s="519"/>
      <c r="Q84" s="519"/>
      <c r="R84" s="519"/>
      <c r="S84" s="519"/>
      <c r="T84" s="519"/>
      <c r="U84" s="519"/>
      <c r="V84" s="519"/>
      <c r="W84" s="519"/>
      <c r="X84" s="519"/>
      <c r="Y84" s="519"/>
      <c r="Z84" s="519"/>
      <c r="AA84" s="1053"/>
      <c r="AB84" s="1053"/>
      <c r="AC84" s="1054"/>
      <c r="AD84" s="1054"/>
    </row>
    <row r="85" spans="1:30" s="60" customFormat="1" ht="25.5" customHeight="1" x14ac:dyDescent="0.25">
      <c r="A85" s="475"/>
      <c r="B85" s="475"/>
      <c r="C85" s="476"/>
      <c r="D85" s="475"/>
      <c r="E85" s="477"/>
      <c r="F85" s="519"/>
      <c r="G85" s="519"/>
      <c r="H85" s="519"/>
      <c r="I85" s="519"/>
      <c r="J85" s="519"/>
      <c r="K85" s="519"/>
      <c r="L85" s="519"/>
      <c r="M85" s="519"/>
      <c r="N85" s="519"/>
      <c r="O85" s="519"/>
      <c r="P85" s="519"/>
      <c r="Q85" s="519"/>
      <c r="R85" s="519"/>
      <c r="S85" s="519"/>
      <c r="T85" s="519"/>
      <c r="U85" s="519"/>
      <c r="V85" s="519"/>
      <c r="W85" s="519"/>
      <c r="X85" s="519"/>
      <c r="Y85" s="519"/>
      <c r="Z85" s="519"/>
      <c r="AA85" s="1053"/>
      <c r="AB85" s="1053"/>
      <c r="AC85" s="1054"/>
      <c r="AD85" s="1054"/>
    </row>
    <row r="86" spans="1:30" s="60" customFormat="1" ht="25.5" customHeight="1" x14ac:dyDescent="0.25">
      <c r="A86" s="475"/>
      <c r="B86" s="475"/>
      <c r="C86" s="476"/>
      <c r="D86" s="475"/>
      <c r="E86" s="477"/>
      <c r="F86" s="519"/>
      <c r="G86" s="519"/>
      <c r="H86" s="519"/>
      <c r="I86" s="519"/>
      <c r="J86" s="519"/>
      <c r="K86" s="519"/>
      <c r="L86" s="519"/>
      <c r="M86" s="519"/>
      <c r="N86" s="519"/>
      <c r="O86" s="519"/>
      <c r="P86" s="519"/>
      <c r="Q86" s="519"/>
      <c r="R86" s="519"/>
      <c r="S86" s="519"/>
      <c r="T86" s="519"/>
      <c r="U86" s="519"/>
      <c r="V86" s="519"/>
      <c r="W86" s="519"/>
      <c r="X86" s="519"/>
      <c r="Y86" s="519"/>
      <c r="Z86" s="519"/>
      <c r="AA86" s="1053"/>
      <c r="AB86" s="1053"/>
      <c r="AC86" s="1054"/>
      <c r="AD86" s="1054"/>
    </row>
    <row r="87" spans="1:30" s="60" customFormat="1" ht="25.5" customHeight="1" x14ac:dyDescent="0.25">
      <c r="A87" s="475"/>
      <c r="B87" s="475"/>
      <c r="C87" s="476"/>
      <c r="D87" s="475"/>
      <c r="E87" s="477"/>
      <c r="F87" s="519"/>
      <c r="G87" s="519"/>
      <c r="H87" s="519"/>
      <c r="I87" s="519"/>
      <c r="J87" s="519"/>
      <c r="K87" s="519"/>
      <c r="L87" s="519"/>
      <c r="M87" s="519"/>
      <c r="N87" s="519"/>
      <c r="O87" s="519"/>
      <c r="P87" s="519"/>
      <c r="Q87" s="519"/>
      <c r="R87" s="519"/>
      <c r="S87" s="519"/>
      <c r="T87" s="519"/>
      <c r="U87" s="519"/>
      <c r="V87" s="519"/>
      <c r="W87" s="519"/>
      <c r="X87" s="519"/>
      <c r="Y87" s="519"/>
      <c r="Z87" s="519"/>
      <c r="AA87" s="1053"/>
      <c r="AB87" s="1053"/>
      <c r="AC87" s="1054"/>
      <c r="AD87" s="1054"/>
    </row>
    <row r="88" spans="1:30" s="60" customFormat="1" ht="25.5" hidden="1" customHeight="1" x14ac:dyDescent="0.25">
      <c r="A88" s="475"/>
      <c r="B88" s="475"/>
      <c r="C88" s="476"/>
      <c r="D88" s="475"/>
      <c r="E88" s="477"/>
      <c r="F88" s="519"/>
      <c r="G88" s="519"/>
      <c r="H88" s="519"/>
      <c r="I88" s="519"/>
      <c r="J88" s="519"/>
      <c r="K88" s="519"/>
      <c r="L88" s="519"/>
      <c r="M88" s="519"/>
      <c r="N88" s="519"/>
      <c r="O88" s="519"/>
      <c r="P88" s="519"/>
      <c r="Q88" s="519"/>
      <c r="R88" s="519"/>
      <c r="S88" s="519"/>
      <c r="T88" s="519"/>
      <c r="U88" s="519"/>
      <c r="V88" s="519"/>
      <c r="W88" s="519"/>
      <c r="X88" s="519"/>
      <c r="Y88" s="519"/>
      <c r="Z88" s="519"/>
      <c r="AA88" s="1053"/>
      <c r="AB88" s="1053"/>
      <c r="AC88" s="1054"/>
      <c r="AD88" s="1054"/>
    </row>
    <row r="89" spans="1:30" s="60" customFormat="1" ht="25.5" hidden="1" customHeight="1" x14ac:dyDescent="0.25">
      <c r="A89" s="475"/>
      <c r="B89" s="475"/>
      <c r="C89" s="476"/>
      <c r="D89" s="475"/>
      <c r="E89" s="477"/>
      <c r="F89" s="519"/>
      <c r="G89" s="519"/>
      <c r="H89" s="519"/>
      <c r="I89" s="519"/>
      <c r="J89" s="519"/>
      <c r="K89" s="519"/>
      <c r="L89" s="519"/>
      <c r="M89" s="519"/>
      <c r="N89" s="519"/>
      <c r="O89" s="519"/>
      <c r="P89" s="519"/>
      <c r="Q89" s="519"/>
      <c r="R89" s="519"/>
      <c r="S89" s="519"/>
      <c r="T89" s="519"/>
      <c r="U89" s="519"/>
      <c r="V89" s="519"/>
      <c r="W89" s="519"/>
      <c r="X89" s="519"/>
      <c r="Y89" s="519"/>
      <c r="Z89" s="519"/>
      <c r="AA89" s="1053"/>
      <c r="AB89" s="1053"/>
      <c r="AC89" s="1054"/>
      <c r="AD89" s="1054"/>
    </row>
    <row r="90" spans="1:30" s="60" customFormat="1" ht="25.5" hidden="1" customHeight="1" x14ac:dyDescent="0.25">
      <c r="A90" s="475"/>
      <c r="B90" s="475"/>
      <c r="C90" s="476"/>
      <c r="D90" s="475"/>
      <c r="E90" s="477"/>
      <c r="F90" s="519"/>
      <c r="G90" s="519"/>
      <c r="H90" s="519"/>
      <c r="I90" s="519"/>
      <c r="J90" s="519"/>
      <c r="K90" s="519"/>
      <c r="L90" s="519"/>
      <c r="M90" s="519"/>
      <c r="N90" s="519"/>
      <c r="O90" s="519"/>
      <c r="P90" s="519"/>
      <c r="Q90" s="519"/>
      <c r="R90" s="519"/>
      <c r="S90" s="519"/>
      <c r="T90" s="519"/>
      <c r="U90" s="519"/>
      <c r="V90" s="519"/>
      <c r="W90" s="519"/>
      <c r="X90" s="519"/>
      <c r="Y90" s="519"/>
      <c r="Z90" s="519"/>
      <c r="AA90" s="1053"/>
      <c r="AB90" s="1053"/>
      <c r="AC90" s="1054"/>
      <c r="AD90" s="1054"/>
    </row>
    <row r="91" spans="1:30" s="60" customFormat="1" ht="25.5" hidden="1" customHeight="1" x14ac:dyDescent="0.25">
      <c r="A91" s="475"/>
      <c r="B91" s="475"/>
      <c r="C91" s="476"/>
      <c r="D91" s="475"/>
      <c r="E91" s="477"/>
      <c r="F91" s="519"/>
      <c r="G91" s="519"/>
      <c r="H91" s="519"/>
      <c r="I91" s="519"/>
      <c r="J91" s="519"/>
      <c r="K91" s="519"/>
      <c r="L91" s="519"/>
      <c r="M91" s="519"/>
      <c r="N91" s="519"/>
      <c r="O91" s="519"/>
      <c r="P91" s="519"/>
      <c r="Q91" s="519"/>
      <c r="R91" s="519"/>
      <c r="S91" s="519"/>
      <c r="T91" s="519"/>
      <c r="U91" s="519"/>
      <c r="V91" s="519"/>
      <c r="W91" s="519"/>
      <c r="X91" s="519"/>
      <c r="Y91" s="519"/>
      <c r="Z91" s="519"/>
      <c r="AA91" s="1053"/>
      <c r="AB91" s="1053"/>
      <c r="AC91" s="1054"/>
      <c r="AD91" s="1054"/>
    </row>
    <row r="92" spans="1:30" s="60" customFormat="1" ht="25.5" hidden="1" customHeight="1" x14ac:dyDescent="0.25">
      <c r="A92" s="475"/>
      <c r="B92" s="475"/>
      <c r="C92" s="476"/>
      <c r="D92" s="475"/>
      <c r="E92" s="477"/>
      <c r="F92" s="519"/>
      <c r="G92" s="519"/>
      <c r="H92" s="519"/>
      <c r="I92" s="519"/>
      <c r="J92" s="519"/>
      <c r="K92" s="519"/>
      <c r="L92" s="519"/>
      <c r="M92" s="519"/>
      <c r="N92" s="519"/>
      <c r="O92" s="519"/>
      <c r="P92" s="519"/>
      <c r="Q92" s="519"/>
      <c r="R92" s="519"/>
      <c r="S92" s="519"/>
      <c r="T92" s="519"/>
      <c r="U92" s="519"/>
      <c r="V92" s="519"/>
      <c r="W92" s="519"/>
      <c r="X92" s="519"/>
      <c r="Y92" s="519"/>
      <c r="Z92" s="519"/>
      <c r="AA92" s="1053"/>
      <c r="AB92" s="1053"/>
      <c r="AC92" s="1054"/>
      <c r="AD92" s="1054"/>
    </row>
    <row r="93" spans="1:30" s="60" customFormat="1" ht="25.5" hidden="1" customHeight="1" x14ac:dyDescent="0.25">
      <c r="A93" s="475"/>
      <c r="B93" s="475"/>
      <c r="C93" s="476"/>
      <c r="D93" s="475"/>
      <c r="E93" s="477"/>
      <c r="F93" s="519"/>
      <c r="G93" s="519"/>
      <c r="H93" s="519"/>
      <c r="I93" s="519"/>
      <c r="J93" s="519"/>
      <c r="K93" s="519"/>
      <c r="L93" s="519"/>
      <c r="M93" s="519"/>
      <c r="N93" s="519"/>
      <c r="O93" s="519"/>
      <c r="P93" s="519"/>
      <c r="Q93" s="519"/>
      <c r="R93" s="519"/>
      <c r="S93" s="519"/>
      <c r="T93" s="519"/>
      <c r="U93" s="519"/>
      <c r="V93" s="519"/>
      <c r="W93" s="519"/>
      <c r="X93" s="519"/>
      <c r="Y93" s="519"/>
      <c r="Z93" s="519"/>
      <c r="AA93" s="1053"/>
      <c r="AB93" s="1053"/>
      <c r="AC93" s="1054"/>
      <c r="AD93" s="1054"/>
    </row>
    <row r="94" spans="1:30" s="60" customFormat="1" ht="25.5" hidden="1" customHeight="1" x14ac:dyDescent="0.25">
      <c r="A94" s="475"/>
      <c r="B94" s="475"/>
      <c r="C94" s="476"/>
      <c r="D94" s="475"/>
      <c r="E94" s="477"/>
      <c r="F94" s="519"/>
      <c r="G94" s="519"/>
      <c r="H94" s="519"/>
      <c r="I94" s="519"/>
      <c r="J94" s="519"/>
      <c r="K94" s="519"/>
      <c r="L94" s="519"/>
      <c r="M94" s="519"/>
      <c r="N94" s="519"/>
      <c r="O94" s="519"/>
      <c r="P94" s="519"/>
      <c r="Q94" s="519"/>
      <c r="R94" s="519"/>
      <c r="S94" s="519"/>
      <c r="T94" s="519"/>
      <c r="U94" s="519"/>
      <c r="V94" s="519"/>
      <c r="W94" s="519"/>
      <c r="X94" s="519"/>
      <c r="Y94" s="519"/>
      <c r="Z94" s="519"/>
      <c r="AA94" s="1053"/>
      <c r="AB94" s="1053"/>
      <c r="AC94" s="1054"/>
      <c r="AD94" s="1054"/>
    </row>
    <row r="95" spans="1:30" s="60" customFormat="1" ht="25.5" hidden="1" customHeight="1" x14ac:dyDescent="0.25">
      <c r="A95" s="475"/>
      <c r="B95" s="475"/>
      <c r="C95" s="476"/>
      <c r="D95" s="475"/>
      <c r="E95" s="477"/>
      <c r="F95" s="519"/>
      <c r="G95" s="519"/>
      <c r="H95" s="519"/>
      <c r="I95" s="519"/>
      <c r="J95" s="519"/>
      <c r="K95" s="519"/>
      <c r="L95" s="519"/>
      <c r="M95" s="519"/>
      <c r="N95" s="519"/>
      <c r="O95" s="519"/>
      <c r="P95" s="519"/>
      <c r="Q95" s="519"/>
      <c r="R95" s="519"/>
      <c r="S95" s="519"/>
      <c r="T95" s="519"/>
      <c r="U95" s="519"/>
      <c r="V95" s="519"/>
      <c r="W95" s="519"/>
      <c r="X95" s="519"/>
      <c r="Y95" s="519"/>
      <c r="Z95" s="519"/>
      <c r="AA95" s="1053"/>
      <c r="AB95" s="1053"/>
      <c r="AC95" s="1054"/>
      <c r="AD95" s="1054"/>
    </row>
    <row r="96" spans="1:30" s="60" customFormat="1" ht="25.5" hidden="1" customHeight="1" x14ac:dyDescent="0.25">
      <c r="A96" s="475"/>
      <c r="B96" s="475"/>
      <c r="C96" s="476"/>
      <c r="D96" s="475"/>
      <c r="E96" s="477"/>
      <c r="F96" s="519"/>
      <c r="G96" s="519"/>
      <c r="H96" s="519"/>
      <c r="I96" s="519"/>
      <c r="J96" s="519"/>
      <c r="K96" s="519"/>
      <c r="L96" s="519"/>
      <c r="M96" s="519"/>
      <c r="N96" s="519"/>
      <c r="O96" s="519"/>
      <c r="P96" s="519"/>
      <c r="Q96" s="519"/>
      <c r="R96" s="519"/>
      <c r="S96" s="519"/>
      <c r="T96" s="519"/>
      <c r="U96" s="519"/>
      <c r="V96" s="519"/>
      <c r="W96" s="519"/>
      <c r="X96" s="519"/>
      <c r="Y96" s="519"/>
      <c r="Z96" s="519"/>
      <c r="AA96" s="1053"/>
      <c r="AB96" s="1053"/>
      <c r="AC96" s="1054"/>
      <c r="AD96" s="1054"/>
    </row>
    <row r="97" spans="1:30" s="60" customFormat="1" ht="25.5" hidden="1" customHeight="1" x14ac:dyDescent="0.25">
      <c r="A97" s="475"/>
      <c r="B97" s="475"/>
      <c r="C97" s="476"/>
      <c r="D97" s="475"/>
      <c r="E97" s="477"/>
      <c r="F97" s="519"/>
      <c r="G97" s="519"/>
      <c r="H97" s="519"/>
      <c r="I97" s="519"/>
      <c r="J97" s="519"/>
      <c r="K97" s="519"/>
      <c r="L97" s="519"/>
      <c r="M97" s="519"/>
      <c r="N97" s="519"/>
      <c r="O97" s="519"/>
      <c r="P97" s="519"/>
      <c r="Q97" s="519"/>
      <c r="R97" s="519"/>
      <c r="S97" s="519"/>
      <c r="T97" s="519"/>
      <c r="U97" s="519"/>
      <c r="V97" s="519"/>
      <c r="W97" s="519"/>
      <c r="X97" s="519"/>
      <c r="Y97" s="519"/>
      <c r="Z97" s="519"/>
      <c r="AA97" s="1053"/>
      <c r="AB97" s="1053"/>
      <c r="AC97" s="1054"/>
      <c r="AD97" s="1054"/>
    </row>
    <row r="98" spans="1:30" s="60" customFormat="1" ht="25.5" hidden="1" customHeight="1" x14ac:dyDescent="0.25">
      <c r="A98" s="475"/>
      <c r="B98" s="475"/>
      <c r="C98" s="476"/>
      <c r="D98" s="475"/>
      <c r="E98" s="477"/>
      <c r="F98" s="519"/>
      <c r="G98" s="519"/>
      <c r="H98" s="519"/>
      <c r="I98" s="519"/>
      <c r="J98" s="519"/>
      <c r="K98" s="519"/>
      <c r="L98" s="519"/>
      <c r="M98" s="519"/>
      <c r="N98" s="519"/>
      <c r="O98" s="519"/>
      <c r="P98" s="519"/>
      <c r="Q98" s="519"/>
      <c r="R98" s="519"/>
      <c r="S98" s="519"/>
      <c r="T98" s="519"/>
      <c r="U98" s="519"/>
      <c r="V98" s="519"/>
      <c r="W98" s="519"/>
      <c r="X98" s="519"/>
      <c r="Y98" s="519"/>
      <c r="Z98" s="519"/>
      <c r="AA98" s="1053"/>
      <c r="AB98" s="1053"/>
      <c r="AC98" s="1054"/>
      <c r="AD98" s="1054"/>
    </row>
    <row r="99" spans="1:30" s="60" customFormat="1" ht="25.5" hidden="1" customHeight="1" x14ac:dyDescent="0.25">
      <c r="A99" s="475"/>
      <c r="B99" s="475"/>
      <c r="C99" s="476"/>
      <c r="D99" s="475"/>
      <c r="E99" s="477"/>
      <c r="F99" s="519"/>
      <c r="G99" s="519"/>
      <c r="H99" s="519"/>
      <c r="I99" s="519"/>
      <c r="J99" s="519"/>
      <c r="K99" s="519"/>
      <c r="L99" s="519"/>
      <c r="M99" s="519"/>
      <c r="N99" s="519"/>
      <c r="O99" s="519"/>
      <c r="P99" s="519"/>
      <c r="Q99" s="519"/>
      <c r="R99" s="519"/>
      <c r="S99" s="519"/>
      <c r="T99" s="519"/>
      <c r="U99" s="519"/>
      <c r="V99" s="519"/>
      <c r="W99" s="519"/>
      <c r="X99" s="519"/>
      <c r="Y99" s="519"/>
      <c r="Z99" s="519"/>
      <c r="AA99" s="1053"/>
      <c r="AB99" s="1053"/>
      <c r="AC99" s="1054"/>
      <c r="AD99" s="1054"/>
    </row>
    <row r="100" spans="1:30" s="60" customFormat="1" ht="25.5" hidden="1" customHeight="1" x14ac:dyDescent="0.25">
      <c r="A100" s="475"/>
      <c r="B100" s="475"/>
      <c r="C100" s="476"/>
      <c r="D100" s="475"/>
      <c r="E100" s="477"/>
      <c r="F100" s="519"/>
      <c r="G100" s="519"/>
      <c r="H100" s="519"/>
      <c r="I100" s="519"/>
      <c r="J100" s="519"/>
      <c r="K100" s="519"/>
      <c r="L100" s="519"/>
      <c r="M100" s="519"/>
      <c r="N100" s="519"/>
      <c r="O100" s="519"/>
      <c r="P100" s="519"/>
      <c r="Q100" s="519"/>
      <c r="R100" s="519"/>
      <c r="S100" s="519"/>
      <c r="T100" s="519"/>
      <c r="U100" s="519"/>
      <c r="V100" s="519"/>
      <c r="W100" s="519"/>
      <c r="X100" s="519"/>
      <c r="Y100" s="519"/>
      <c r="Z100" s="519"/>
      <c r="AA100" s="1053"/>
      <c r="AB100" s="1053"/>
      <c r="AC100" s="1054"/>
      <c r="AD100" s="1054"/>
    </row>
    <row r="101" spans="1:30" s="60" customFormat="1" ht="25.5" hidden="1" customHeight="1" x14ac:dyDescent="0.25">
      <c r="A101" s="475"/>
      <c r="B101" s="475"/>
      <c r="C101" s="476"/>
      <c r="D101" s="475"/>
      <c r="E101" s="477"/>
      <c r="F101" s="519"/>
      <c r="G101" s="519"/>
      <c r="H101" s="519"/>
      <c r="I101" s="519"/>
      <c r="J101" s="519"/>
      <c r="K101" s="519"/>
      <c r="L101" s="519"/>
      <c r="M101" s="519"/>
      <c r="N101" s="519"/>
      <c r="O101" s="519"/>
      <c r="P101" s="519"/>
      <c r="Q101" s="519"/>
      <c r="R101" s="519"/>
      <c r="S101" s="519"/>
      <c r="T101" s="519"/>
      <c r="U101" s="519"/>
      <c r="V101" s="519"/>
      <c r="W101" s="519"/>
      <c r="X101" s="519"/>
      <c r="Y101" s="519"/>
      <c r="Z101" s="519"/>
      <c r="AA101" s="1053"/>
      <c r="AB101" s="1053"/>
      <c r="AC101" s="1054"/>
      <c r="AD101" s="1054"/>
    </row>
    <row r="102" spans="1:30" s="60" customFormat="1" ht="25.5" hidden="1" customHeight="1" x14ac:dyDescent="0.25">
      <c r="A102" s="475"/>
      <c r="B102" s="475"/>
      <c r="C102" s="476"/>
      <c r="D102" s="475"/>
      <c r="E102" s="477"/>
      <c r="F102" s="519"/>
      <c r="G102" s="519"/>
      <c r="H102" s="519"/>
      <c r="I102" s="519"/>
      <c r="J102" s="519"/>
      <c r="K102" s="519"/>
      <c r="L102" s="519"/>
      <c r="M102" s="519"/>
      <c r="N102" s="519"/>
      <c r="O102" s="519"/>
      <c r="P102" s="519"/>
      <c r="Q102" s="519"/>
      <c r="R102" s="519"/>
      <c r="S102" s="519"/>
      <c r="T102" s="519"/>
      <c r="U102" s="519"/>
      <c r="V102" s="519"/>
      <c r="W102" s="519"/>
      <c r="X102" s="519"/>
      <c r="Y102" s="519"/>
      <c r="Z102" s="519"/>
      <c r="AA102" s="1053"/>
      <c r="AB102" s="1053"/>
      <c r="AC102" s="1054"/>
      <c r="AD102" s="1054"/>
    </row>
    <row r="103" spans="1:30" s="60" customFormat="1" ht="25.5" hidden="1" customHeight="1" x14ac:dyDescent="0.25">
      <c r="A103" s="475"/>
      <c r="B103" s="475"/>
      <c r="C103" s="476"/>
      <c r="D103" s="475"/>
      <c r="E103" s="477"/>
      <c r="F103" s="519"/>
      <c r="G103" s="519"/>
      <c r="H103" s="519"/>
      <c r="I103" s="519"/>
      <c r="J103" s="519"/>
      <c r="K103" s="519"/>
      <c r="L103" s="519"/>
      <c r="M103" s="519"/>
      <c r="N103" s="519"/>
      <c r="O103" s="519"/>
      <c r="P103" s="519"/>
      <c r="Q103" s="519"/>
      <c r="R103" s="519"/>
      <c r="S103" s="519"/>
      <c r="T103" s="519"/>
      <c r="U103" s="519"/>
      <c r="V103" s="519"/>
      <c r="W103" s="519"/>
      <c r="X103" s="519"/>
      <c r="Y103" s="519"/>
      <c r="Z103" s="519"/>
      <c r="AA103" s="1053"/>
      <c r="AB103" s="1053"/>
      <c r="AC103" s="1054"/>
      <c r="AD103" s="1054"/>
    </row>
    <row r="104" spans="1:30" s="60" customFormat="1" ht="25.5" hidden="1" customHeight="1" x14ac:dyDescent="0.25">
      <c r="A104" s="475"/>
      <c r="B104" s="475"/>
      <c r="C104" s="476"/>
      <c r="D104" s="475"/>
      <c r="E104" s="477"/>
      <c r="F104" s="519"/>
      <c r="G104" s="519"/>
      <c r="H104" s="519"/>
      <c r="I104" s="519"/>
      <c r="J104" s="519"/>
      <c r="K104" s="519"/>
      <c r="L104" s="519"/>
      <c r="M104" s="519"/>
      <c r="N104" s="519"/>
      <c r="O104" s="519"/>
      <c r="P104" s="519"/>
      <c r="Q104" s="519"/>
      <c r="R104" s="519"/>
      <c r="S104" s="519"/>
      <c r="T104" s="519"/>
      <c r="U104" s="519"/>
      <c r="V104" s="519"/>
      <c r="W104" s="519"/>
      <c r="X104" s="519"/>
      <c r="Y104" s="519"/>
      <c r="Z104" s="519"/>
      <c r="AA104" s="1053"/>
      <c r="AB104" s="1053"/>
      <c r="AC104" s="1054"/>
      <c r="AD104" s="1054"/>
    </row>
    <row r="105" spans="1:30" s="60" customFormat="1" ht="25.5" hidden="1" customHeight="1" x14ac:dyDescent="0.25">
      <c r="A105" s="475"/>
      <c r="B105" s="475"/>
      <c r="C105" s="476"/>
      <c r="D105" s="475"/>
      <c r="E105" s="477"/>
      <c r="F105" s="519"/>
      <c r="G105" s="519"/>
      <c r="H105" s="519"/>
      <c r="I105" s="519"/>
      <c r="J105" s="519"/>
      <c r="K105" s="519"/>
      <c r="L105" s="519"/>
      <c r="M105" s="519"/>
      <c r="N105" s="519"/>
      <c r="O105" s="519"/>
      <c r="P105" s="519"/>
      <c r="Q105" s="519"/>
      <c r="R105" s="519"/>
      <c r="S105" s="519"/>
      <c r="T105" s="519"/>
      <c r="U105" s="519"/>
      <c r="V105" s="519"/>
      <c r="W105" s="519"/>
      <c r="X105" s="519"/>
      <c r="Y105" s="519"/>
      <c r="Z105" s="519"/>
      <c r="AA105" s="1053"/>
      <c r="AB105" s="1053"/>
      <c r="AC105" s="1054"/>
      <c r="AD105" s="1054"/>
    </row>
    <row r="106" spans="1:30" s="60" customFormat="1" ht="25.5" hidden="1" customHeight="1" x14ac:dyDescent="0.25">
      <c r="A106" s="475"/>
      <c r="B106" s="475"/>
      <c r="C106" s="476"/>
      <c r="D106" s="475"/>
      <c r="E106" s="477"/>
      <c r="F106" s="519"/>
      <c r="G106" s="519"/>
      <c r="H106" s="519"/>
      <c r="I106" s="519"/>
      <c r="J106" s="519"/>
      <c r="K106" s="519"/>
      <c r="L106" s="519"/>
      <c r="M106" s="519"/>
      <c r="N106" s="519"/>
      <c r="O106" s="519"/>
      <c r="P106" s="519"/>
      <c r="Q106" s="519"/>
      <c r="R106" s="519"/>
      <c r="S106" s="519"/>
      <c r="T106" s="519"/>
      <c r="U106" s="519"/>
      <c r="V106" s="519"/>
      <c r="W106" s="519"/>
      <c r="X106" s="519"/>
      <c r="Y106" s="519"/>
      <c r="Z106" s="519"/>
      <c r="AA106" s="1053"/>
      <c r="AB106" s="1053"/>
      <c r="AC106" s="1054"/>
      <c r="AD106" s="1054"/>
    </row>
    <row r="107" spans="1:30" s="60" customFormat="1" ht="25.5" hidden="1" customHeight="1" x14ac:dyDescent="0.25">
      <c r="A107" s="475"/>
      <c r="B107" s="475"/>
      <c r="C107" s="476"/>
      <c r="D107" s="475"/>
      <c r="E107" s="477"/>
      <c r="F107" s="519"/>
      <c r="G107" s="519"/>
      <c r="H107" s="519"/>
      <c r="I107" s="519"/>
      <c r="J107" s="519"/>
      <c r="K107" s="519"/>
      <c r="L107" s="519"/>
      <c r="M107" s="519"/>
      <c r="N107" s="519"/>
      <c r="O107" s="519"/>
      <c r="P107" s="519"/>
      <c r="Q107" s="519"/>
      <c r="R107" s="519"/>
      <c r="S107" s="519"/>
      <c r="T107" s="519"/>
      <c r="U107" s="519"/>
      <c r="V107" s="519"/>
      <c r="W107" s="519"/>
      <c r="X107" s="519"/>
      <c r="Y107" s="519"/>
      <c r="Z107" s="519"/>
      <c r="AA107" s="1053"/>
      <c r="AB107" s="1053"/>
      <c r="AC107" s="1054"/>
      <c r="AD107" s="1054"/>
    </row>
    <row r="108" spans="1:30" s="60" customFormat="1" ht="25.5" hidden="1" customHeight="1" x14ac:dyDescent="0.25">
      <c r="A108" s="475"/>
      <c r="B108" s="475"/>
      <c r="C108" s="476"/>
      <c r="D108" s="475"/>
      <c r="E108" s="477"/>
      <c r="F108" s="519"/>
      <c r="G108" s="519"/>
      <c r="H108" s="519"/>
      <c r="I108" s="519"/>
      <c r="J108" s="519"/>
      <c r="K108" s="519"/>
      <c r="L108" s="519"/>
      <c r="M108" s="519"/>
      <c r="N108" s="519"/>
      <c r="O108" s="519"/>
      <c r="P108" s="519"/>
      <c r="Q108" s="519"/>
      <c r="R108" s="519"/>
      <c r="S108" s="519"/>
      <c r="T108" s="519"/>
      <c r="U108" s="519"/>
      <c r="V108" s="519"/>
      <c r="W108" s="519"/>
      <c r="X108" s="519"/>
      <c r="Y108" s="519"/>
      <c r="Z108" s="519"/>
      <c r="AA108" s="1053"/>
      <c r="AB108" s="1053"/>
      <c r="AC108" s="1054"/>
      <c r="AD108" s="1054"/>
    </row>
    <row r="109" spans="1:30" s="60" customFormat="1" ht="25.5" hidden="1" customHeight="1" x14ac:dyDescent="0.25">
      <c r="A109" s="475"/>
      <c r="B109" s="475"/>
      <c r="C109" s="476"/>
      <c r="D109" s="475"/>
      <c r="E109" s="477"/>
      <c r="F109" s="519"/>
      <c r="G109" s="519"/>
      <c r="H109" s="519"/>
      <c r="I109" s="519"/>
      <c r="J109" s="519"/>
      <c r="K109" s="519"/>
      <c r="L109" s="519"/>
      <c r="M109" s="519"/>
      <c r="N109" s="519"/>
      <c r="O109" s="519"/>
      <c r="P109" s="519"/>
      <c r="Q109" s="519"/>
      <c r="R109" s="519"/>
      <c r="S109" s="519"/>
      <c r="T109" s="519"/>
      <c r="U109" s="519"/>
      <c r="V109" s="519"/>
      <c r="W109" s="519"/>
      <c r="X109" s="519"/>
      <c r="Y109" s="519"/>
      <c r="Z109" s="519"/>
      <c r="AA109" s="1053"/>
      <c r="AB109" s="1053"/>
      <c r="AC109" s="1054"/>
      <c r="AD109" s="1054"/>
    </row>
    <row r="110" spans="1:30" s="60" customFormat="1" ht="25.5" hidden="1" customHeight="1" x14ac:dyDescent="0.25">
      <c r="A110" s="475"/>
      <c r="B110" s="475"/>
      <c r="C110" s="476"/>
      <c r="D110" s="475"/>
      <c r="E110" s="477"/>
      <c r="F110" s="519"/>
      <c r="G110" s="519"/>
      <c r="H110" s="519"/>
      <c r="I110" s="519"/>
      <c r="J110" s="519"/>
      <c r="K110" s="519"/>
      <c r="L110" s="519"/>
      <c r="M110" s="519"/>
      <c r="N110" s="519"/>
      <c r="O110" s="519"/>
      <c r="P110" s="519"/>
      <c r="Q110" s="519"/>
      <c r="R110" s="519"/>
      <c r="S110" s="519"/>
      <c r="T110" s="519"/>
      <c r="U110" s="519"/>
      <c r="V110" s="519"/>
      <c r="W110" s="519"/>
      <c r="X110" s="519"/>
      <c r="Y110" s="519"/>
      <c r="Z110" s="519"/>
      <c r="AA110" s="1053"/>
      <c r="AB110" s="1053"/>
      <c r="AC110" s="1054"/>
      <c r="AD110" s="1054"/>
    </row>
    <row r="111" spans="1:30" s="60" customFormat="1" ht="25.5" hidden="1" customHeight="1" x14ac:dyDescent="0.25">
      <c r="A111" s="475"/>
      <c r="B111" s="475"/>
      <c r="C111" s="476"/>
      <c r="D111" s="475"/>
      <c r="E111" s="477"/>
      <c r="F111" s="519"/>
      <c r="G111" s="519"/>
      <c r="H111" s="519"/>
      <c r="I111" s="519"/>
      <c r="J111" s="519"/>
      <c r="K111" s="519"/>
      <c r="L111" s="519"/>
      <c r="M111" s="519"/>
      <c r="N111" s="519"/>
      <c r="O111" s="519"/>
      <c r="P111" s="519"/>
      <c r="Q111" s="519"/>
      <c r="R111" s="519"/>
      <c r="S111" s="519"/>
      <c r="T111" s="519"/>
      <c r="U111" s="519"/>
      <c r="V111" s="519"/>
      <c r="W111" s="519"/>
      <c r="X111" s="519"/>
      <c r="Y111" s="519"/>
      <c r="Z111" s="519"/>
      <c r="AA111" s="1053"/>
      <c r="AB111" s="1053"/>
      <c r="AC111" s="1054"/>
      <c r="AD111" s="1054"/>
    </row>
    <row r="112" spans="1:30" s="60" customFormat="1" ht="25.5" hidden="1" customHeight="1" x14ac:dyDescent="0.25">
      <c r="A112" s="475"/>
      <c r="B112" s="475"/>
      <c r="C112" s="476"/>
      <c r="D112" s="475"/>
      <c r="E112" s="477"/>
      <c r="F112" s="519"/>
      <c r="G112" s="519"/>
      <c r="H112" s="519"/>
      <c r="I112" s="519"/>
      <c r="J112" s="519"/>
      <c r="K112" s="519"/>
      <c r="L112" s="519"/>
      <c r="M112" s="519"/>
      <c r="N112" s="519"/>
      <c r="O112" s="519"/>
      <c r="P112" s="519"/>
      <c r="Q112" s="519"/>
      <c r="R112" s="519"/>
      <c r="S112" s="519"/>
      <c r="T112" s="519"/>
      <c r="U112" s="519"/>
      <c r="V112" s="519"/>
      <c r="W112" s="519"/>
      <c r="X112" s="519"/>
      <c r="Y112" s="519"/>
      <c r="Z112" s="519"/>
      <c r="AA112" s="1053"/>
      <c r="AB112" s="1053"/>
      <c r="AC112" s="1054"/>
      <c r="AD112" s="1054"/>
    </row>
    <row r="113" spans="1:30" s="60" customFormat="1" ht="25.5" hidden="1" customHeight="1" x14ac:dyDescent="0.25">
      <c r="A113" s="475"/>
      <c r="B113" s="475"/>
      <c r="C113" s="476"/>
      <c r="D113" s="475"/>
      <c r="E113" s="477"/>
      <c r="F113" s="519"/>
      <c r="G113" s="519"/>
      <c r="H113" s="519"/>
      <c r="I113" s="519"/>
      <c r="J113" s="519"/>
      <c r="K113" s="519"/>
      <c r="L113" s="519"/>
      <c r="M113" s="519"/>
      <c r="N113" s="519"/>
      <c r="O113" s="519"/>
      <c r="P113" s="519"/>
      <c r="Q113" s="519"/>
      <c r="R113" s="519"/>
      <c r="S113" s="519"/>
      <c r="T113" s="519"/>
      <c r="U113" s="519"/>
      <c r="V113" s="519"/>
      <c r="W113" s="519"/>
      <c r="X113" s="519"/>
      <c r="Y113" s="519"/>
      <c r="Z113" s="519"/>
      <c r="AA113" s="1053"/>
      <c r="AB113" s="1053"/>
      <c r="AC113" s="1054"/>
      <c r="AD113" s="1054"/>
    </row>
    <row r="114" spans="1:30" s="60" customFormat="1" ht="25.5" hidden="1" customHeight="1" x14ac:dyDescent="0.25">
      <c r="A114" s="475"/>
      <c r="B114" s="475"/>
      <c r="C114" s="476"/>
      <c r="D114" s="475"/>
      <c r="E114" s="477"/>
      <c r="F114" s="519"/>
      <c r="G114" s="519"/>
      <c r="H114" s="519"/>
      <c r="I114" s="519"/>
      <c r="J114" s="519"/>
      <c r="K114" s="519"/>
      <c r="L114" s="519"/>
      <c r="M114" s="519"/>
      <c r="N114" s="519"/>
      <c r="O114" s="519"/>
      <c r="P114" s="519"/>
      <c r="Q114" s="519"/>
      <c r="R114" s="519"/>
      <c r="S114" s="519"/>
      <c r="T114" s="519"/>
      <c r="U114" s="519"/>
      <c r="V114" s="519"/>
      <c r="W114" s="519"/>
      <c r="X114" s="519"/>
      <c r="Y114" s="519"/>
      <c r="Z114" s="519"/>
      <c r="AA114" s="1053"/>
      <c r="AB114" s="1053"/>
      <c r="AC114" s="1054"/>
      <c r="AD114" s="1054"/>
    </row>
  </sheetData>
  <sheetProtection algorithmName="SHA-512" hashValue="K9Nq4YA7t2Gd1IR2U9BM/PAs+SNJ+RD5K7wCc24iAVW6lQdSWPAHMqd19CeH0e46oSmlLsT9kQeJ6vUVnOcrAA==" saltValue="nVFmq3i6900fbILxGkmikA==" spinCount="100000" sheet="1" formatCells="0" formatColumns="0" formatRows="0" autoFilter="0"/>
  <mergeCells count="226">
    <mergeCell ref="AA113:AB113"/>
    <mergeCell ref="AC113:AD113"/>
    <mergeCell ref="AA114:AB114"/>
    <mergeCell ref="AC114:AD114"/>
    <mergeCell ref="AA110:AB110"/>
    <mergeCell ref="AC110:AD110"/>
    <mergeCell ref="AA111:AB111"/>
    <mergeCell ref="AC111:AD111"/>
    <mergeCell ref="AA112:AB112"/>
    <mergeCell ref="AC112:AD112"/>
    <mergeCell ref="AA107:AB107"/>
    <mergeCell ref="AC107:AD107"/>
    <mergeCell ref="AA108:AB108"/>
    <mergeCell ref="AC108:AD108"/>
    <mergeCell ref="AA109:AB109"/>
    <mergeCell ref="AC109:AD109"/>
    <mergeCell ref="AA104:AB104"/>
    <mergeCell ref="AC104:AD104"/>
    <mergeCell ref="AA105:AB105"/>
    <mergeCell ref="AC105:AD105"/>
    <mergeCell ref="AA106:AB106"/>
    <mergeCell ref="AC106:AD106"/>
    <mergeCell ref="AA101:AB101"/>
    <mergeCell ref="AC101:AD101"/>
    <mergeCell ref="AA102:AB102"/>
    <mergeCell ref="AC102:AD102"/>
    <mergeCell ref="AA103:AB103"/>
    <mergeCell ref="AC103:AD103"/>
    <mergeCell ref="AA98:AB98"/>
    <mergeCell ref="AC98:AD98"/>
    <mergeCell ref="AA99:AB99"/>
    <mergeCell ref="AC99:AD99"/>
    <mergeCell ref="AA100:AB100"/>
    <mergeCell ref="AC100:AD100"/>
    <mergeCell ref="AA95:AB95"/>
    <mergeCell ref="AC95:AD95"/>
    <mergeCell ref="AA96:AB96"/>
    <mergeCell ref="AC96:AD96"/>
    <mergeCell ref="AA97:AB97"/>
    <mergeCell ref="AC97:AD97"/>
    <mergeCell ref="AA92:AB92"/>
    <mergeCell ref="AC92:AD92"/>
    <mergeCell ref="AA93:AB93"/>
    <mergeCell ref="AC93:AD93"/>
    <mergeCell ref="AA94:AB94"/>
    <mergeCell ref="AC94:AD94"/>
    <mergeCell ref="AA89:AB89"/>
    <mergeCell ref="AC89:AD89"/>
    <mergeCell ref="AA90:AB90"/>
    <mergeCell ref="AC90:AD90"/>
    <mergeCell ref="AA91:AB91"/>
    <mergeCell ref="AC91:AD91"/>
    <mergeCell ref="AA86:AB86"/>
    <mergeCell ref="AC86:AD86"/>
    <mergeCell ref="AA87:AB87"/>
    <mergeCell ref="AC87:AD87"/>
    <mergeCell ref="AA88:AB88"/>
    <mergeCell ref="AC88:AD88"/>
    <mergeCell ref="AA83:AB83"/>
    <mergeCell ref="AC83:AD83"/>
    <mergeCell ref="AA84:AB84"/>
    <mergeCell ref="AC84:AD84"/>
    <mergeCell ref="AA85:AB85"/>
    <mergeCell ref="AC85:AD85"/>
    <mergeCell ref="AA80:AB80"/>
    <mergeCell ref="AC80:AD80"/>
    <mergeCell ref="AA81:AB81"/>
    <mergeCell ref="AC81:AD81"/>
    <mergeCell ref="AA82:AB82"/>
    <mergeCell ref="AC82:AD82"/>
    <mergeCell ref="AA77:AB77"/>
    <mergeCell ref="AC77:AD77"/>
    <mergeCell ref="AA78:AB78"/>
    <mergeCell ref="AC78:AD78"/>
    <mergeCell ref="AA79:AB79"/>
    <mergeCell ref="AC79:AD79"/>
    <mergeCell ref="AA74:AB74"/>
    <mergeCell ref="AC74:AD74"/>
    <mergeCell ref="AA75:AB75"/>
    <mergeCell ref="AC75:AD75"/>
    <mergeCell ref="AA76:AB76"/>
    <mergeCell ref="AC76:AD76"/>
    <mergeCell ref="AA71:AB71"/>
    <mergeCell ref="AC71:AD71"/>
    <mergeCell ref="AA72:AB72"/>
    <mergeCell ref="AC72:AD72"/>
    <mergeCell ref="AA73:AB73"/>
    <mergeCell ref="AC73:AD73"/>
    <mergeCell ref="AA68:AB68"/>
    <mergeCell ref="AC68:AD68"/>
    <mergeCell ref="AA69:AB69"/>
    <mergeCell ref="AC69:AD69"/>
    <mergeCell ref="AA70:AB70"/>
    <mergeCell ref="AC70:AD70"/>
    <mergeCell ref="AA65:AB65"/>
    <mergeCell ref="AC65:AD65"/>
    <mergeCell ref="AA66:AB66"/>
    <mergeCell ref="AC66:AD66"/>
    <mergeCell ref="AA67:AB67"/>
    <mergeCell ref="AC67:AD67"/>
    <mergeCell ref="AA62:AB62"/>
    <mergeCell ref="AC62:AD62"/>
    <mergeCell ref="AA63:AB63"/>
    <mergeCell ref="AC63:AD63"/>
    <mergeCell ref="AA64:AB64"/>
    <mergeCell ref="AC64:AD64"/>
    <mergeCell ref="AA59:AB59"/>
    <mergeCell ref="AC59:AD59"/>
    <mergeCell ref="AA60:AB60"/>
    <mergeCell ref="AC60:AD60"/>
    <mergeCell ref="AA61:AB61"/>
    <mergeCell ref="AC61:AD61"/>
    <mergeCell ref="AA56:AB56"/>
    <mergeCell ref="AC56:AD56"/>
    <mergeCell ref="AA57:AB57"/>
    <mergeCell ref="AC57:AD57"/>
    <mergeCell ref="AA58:AB58"/>
    <mergeCell ref="AC58:AD58"/>
    <mergeCell ref="AA53:AB53"/>
    <mergeCell ref="AC53:AD53"/>
    <mergeCell ref="AA54:AB54"/>
    <mergeCell ref="AC54:AD54"/>
    <mergeCell ref="AA55:AB55"/>
    <mergeCell ref="AC55:AD55"/>
    <mergeCell ref="AA50:AB50"/>
    <mergeCell ref="AC50:AD50"/>
    <mergeCell ref="AA51:AB51"/>
    <mergeCell ref="AC51:AD51"/>
    <mergeCell ref="AA52:AB52"/>
    <mergeCell ref="AC52:AD52"/>
    <mergeCell ref="AA47:AB47"/>
    <mergeCell ref="AC47:AD47"/>
    <mergeCell ref="AA48:AB48"/>
    <mergeCell ref="AC48:AD48"/>
    <mergeCell ref="AA49:AB49"/>
    <mergeCell ref="AC49:AD49"/>
    <mergeCell ref="AA44:AB44"/>
    <mergeCell ref="AC44:AD44"/>
    <mergeCell ref="AA45:AB45"/>
    <mergeCell ref="AC45:AD45"/>
    <mergeCell ref="AA46:AB46"/>
    <mergeCell ref="AC46:AD46"/>
    <mergeCell ref="AA41:AB41"/>
    <mergeCell ref="AC41:AD41"/>
    <mergeCell ref="AA42:AB42"/>
    <mergeCell ref="AC42:AD42"/>
    <mergeCell ref="AA43:AB43"/>
    <mergeCell ref="AC43:AD43"/>
    <mergeCell ref="AA38:AB38"/>
    <mergeCell ref="AC38:AD38"/>
    <mergeCell ref="AA39:AB39"/>
    <mergeCell ref="AC39:AD39"/>
    <mergeCell ref="AA40:AB40"/>
    <mergeCell ref="AC40:AD40"/>
    <mergeCell ref="AA35:AB35"/>
    <mergeCell ref="AC35:AD35"/>
    <mergeCell ref="AA36:AB36"/>
    <mergeCell ref="AC36:AD36"/>
    <mergeCell ref="AA37:AB37"/>
    <mergeCell ref="AC37:AD37"/>
    <mergeCell ref="AA32:AB32"/>
    <mergeCell ref="AC32:AD32"/>
    <mergeCell ref="AA33:AB33"/>
    <mergeCell ref="AC33:AD33"/>
    <mergeCell ref="AA34:AB34"/>
    <mergeCell ref="AC34:AD34"/>
    <mergeCell ref="AA29:AB29"/>
    <mergeCell ref="AC29:AD29"/>
    <mergeCell ref="AA30:AB30"/>
    <mergeCell ref="AC30:AD30"/>
    <mergeCell ref="AA31:AB31"/>
    <mergeCell ref="AC31:AD31"/>
    <mergeCell ref="AA26:AB26"/>
    <mergeCell ref="AC26:AD26"/>
    <mergeCell ref="AA27:AB27"/>
    <mergeCell ref="AC27:AD27"/>
    <mergeCell ref="AA28:AB28"/>
    <mergeCell ref="AC28:AD28"/>
    <mergeCell ref="AA23:AB23"/>
    <mergeCell ref="AC23:AD23"/>
    <mergeCell ref="AA24:AB24"/>
    <mergeCell ref="AC24:AD24"/>
    <mergeCell ref="AA25:AB25"/>
    <mergeCell ref="AC25:AD25"/>
    <mergeCell ref="AA20:AB20"/>
    <mergeCell ref="AC20:AD20"/>
    <mergeCell ref="AA21:AB21"/>
    <mergeCell ref="AC21:AD21"/>
    <mergeCell ref="AA22:AB22"/>
    <mergeCell ref="AC22:AD22"/>
    <mergeCell ref="AA17:AB17"/>
    <mergeCell ref="AC17:AD17"/>
    <mergeCell ref="AA18:AB18"/>
    <mergeCell ref="AC18:AD18"/>
    <mergeCell ref="AA19:AB19"/>
    <mergeCell ref="AC19:AD19"/>
    <mergeCell ref="AA14:AB14"/>
    <mergeCell ref="AC14:AD14"/>
    <mergeCell ref="AA15:AB15"/>
    <mergeCell ref="AC15:AD15"/>
    <mergeCell ref="AA16:AB16"/>
    <mergeCell ref="AC16:AD16"/>
    <mergeCell ref="AC11:AD11"/>
    <mergeCell ref="AA11:AB11"/>
    <mergeCell ref="AA12:AB12"/>
    <mergeCell ref="AC12:AD12"/>
    <mergeCell ref="AA13:AB13"/>
    <mergeCell ref="AC13:AD13"/>
    <mergeCell ref="L8:N8"/>
    <mergeCell ref="O8:U8"/>
    <mergeCell ref="AA9:AB9"/>
    <mergeCell ref="AC9:AD9"/>
    <mergeCell ref="AA5:AD8"/>
    <mergeCell ref="V6:Z6"/>
    <mergeCell ref="L7:U7"/>
    <mergeCell ref="V7:W8"/>
    <mergeCell ref="X7:Z8"/>
    <mergeCell ref="L6:U6"/>
    <mergeCell ref="A5:D5"/>
    <mergeCell ref="A6:D8"/>
    <mergeCell ref="E6:E8"/>
    <mergeCell ref="F6:G7"/>
    <mergeCell ref="H6:K7"/>
    <mergeCell ref="F8:G8"/>
    <mergeCell ref="H8:I8"/>
    <mergeCell ref="J8:K8"/>
  </mergeCells>
  <conditionalFormatting sqref="A10:D114">
    <cfRule type="cellIs" dxfId="162" priority="2" stopIfTrue="1" operator="equal">
      <formula>0</formula>
    </cfRule>
  </conditionalFormatting>
  <conditionalFormatting sqref="B2">
    <cfRule type="cellIs" dxfId="161" priority="174" stopIfTrue="1" operator="equal">
      <formula>0</formula>
    </cfRule>
  </conditionalFormatting>
  <conditionalFormatting sqref="B9:D9">
    <cfRule type="cellIs" dxfId="160" priority="183" stopIfTrue="1" operator="equal">
      <formula>0</formula>
    </cfRule>
  </conditionalFormatting>
  <conditionalFormatting sqref="E2 G2">
    <cfRule type="cellIs" dxfId="159" priority="175" stopIfTrue="1" operator="equal">
      <formula>"X"</formula>
    </cfRule>
    <cfRule type="cellIs" dxfId="158" priority="176" stopIfTrue="1" operator="equal">
      <formula>0</formula>
    </cfRule>
  </conditionalFormatting>
  <conditionalFormatting sqref="E10:AA114">
    <cfRule type="cellIs" dxfId="157" priority="1" stopIfTrue="1" operator="equal">
      <formula>0</formula>
    </cfRule>
  </conditionalFormatting>
  <conditionalFormatting sqref="AA9">
    <cfRule type="cellIs" dxfId="156" priority="179" stopIfTrue="1" operator="equal">
      <formula>0</formula>
    </cfRule>
  </conditionalFormatting>
  <conditionalFormatting sqref="AC9:AC114">
    <cfRule type="cellIs" dxfId="155" priority="128" stopIfTrue="1" operator="equal">
      <formula>0</formula>
    </cfRule>
  </conditionalFormatting>
  <dataValidations count="1">
    <dataValidation allowBlank="1" showDropDown="1" showInputMessage="1" showErrorMessage="1" errorTitle="DATO ERRÓNEO" error="MARCAR CON UNA &quot;X&quot; EN OPCIÓN QUE CORRESPONDA" sqref="E2 G2" xr:uid="{00000000-0002-0000-0100-000000000000}"/>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112"/>
  <sheetViews>
    <sheetView showGridLines="0" zoomScaleNormal="100" workbookViewId="0">
      <selection sqref="A1:U1"/>
    </sheetView>
  </sheetViews>
  <sheetFormatPr baseColWidth="10" defaultColWidth="0" defaultRowHeight="12.75" zeroHeight="1" x14ac:dyDescent="0.2"/>
  <cols>
    <col min="1" max="1" width="4" style="20" customWidth="1"/>
    <col min="2" max="2" width="17.42578125" style="20" customWidth="1"/>
    <col min="3" max="3" width="38.85546875" style="20" customWidth="1"/>
    <col min="4" max="4" width="7.42578125" style="20" customWidth="1"/>
    <col min="5" max="5" width="12.42578125" style="20" customWidth="1"/>
    <col min="6" max="6" width="4.140625" style="20" customWidth="1"/>
    <col min="7" max="8" width="4.42578125" style="20" customWidth="1"/>
    <col min="9" max="9" width="4.7109375" style="20" customWidth="1"/>
    <col min="10" max="10" width="4.28515625" style="20" customWidth="1"/>
    <col min="11" max="11" width="4.140625" style="20" customWidth="1"/>
    <col min="12" max="12" width="4.42578125" style="20" customWidth="1"/>
    <col min="13" max="13" width="4" style="20" customWidth="1"/>
    <col min="14" max="14" width="4.85546875" style="20" customWidth="1"/>
    <col min="15" max="15" width="6.7109375" style="20" customWidth="1"/>
    <col min="16" max="16" width="5" style="20" bestFit="1" customWidth="1"/>
    <col min="17" max="17" width="5.7109375" style="20" customWidth="1"/>
    <col min="18" max="18" width="7.42578125" style="20" customWidth="1"/>
    <col min="19" max="19" width="6.140625" style="20" customWidth="1"/>
    <col min="20" max="20" width="7.42578125" style="20" customWidth="1"/>
    <col min="21" max="21" width="6.42578125" style="20" customWidth="1"/>
    <col min="22" max="22" width="33.28515625" style="20" customWidth="1"/>
    <col min="23" max="23" width="11.42578125" style="20" customWidth="1"/>
    <col min="24" max="24" width="7.42578125" style="20" hidden="1" customWidth="1"/>
    <col min="25" max="26" width="11.42578125" style="20" hidden="1" customWidth="1"/>
    <col min="27" max="27" width="3.28515625" style="20" hidden="1" customWidth="1"/>
    <col min="28" max="28" width="11.7109375" style="20" hidden="1" customWidth="1"/>
    <col min="29" max="29" width="5.85546875" style="20" hidden="1" customWidth="1"/>
    <col min="30" max="37" width="2.28515625" style="20" hidden="1" customWidth="1"/>
    <col min="38" max="16384" width="11.42578125" style="20" hidden="1"/>
  </cols>
  <sheetData>
    <row r="1" spans="1:41" s="21" customFormat="1" ht="34.15" customHeight="1" x14ac:dyDescent="0.2">
      <c r="A1" s="706" t="s">
        <v>302</v>
      </c>
      <c r="B1" s="707"/>
      <c r="C1" s="707"/>
      <c r="D1" s="707"/>
      <c r="E1" s="707"/>
      <c r="F1" s="707"/>
      <c r="G1" s="707"/>
      <c r="H1" s="707"/>
      <c r="I1" s="707"/>
      <c r="J1" s="707"/>
      <c r="K1" s="707"/>
      <c r="L1" s="707"/>
      <c r="M1" s="707"/>
      <c r="N1" s="707"/>
      <c r="O1" s="707"/>
      <c r="P1" s="707"/>
      <c r="Q1" s="707"/>
      <c r="R1" s="707"/>
      <c r="S1" s="707"/>
      <c r="T1" s="707"/>
      <c r="U1" s="707"/>
      <c r="V1" s="19"/>
      <c r="W1" s="20"/>
      <c r="X1" s="20"/>
    </row>
    <row r="2" spans="1:41" ht="18.75" x14ac:dyDescent="0.2">
      <c r="A2" s="708" t="s">
        <v>303</v>
      </c>
      <c r="B2" s="708"/>
      <c r="C2" s="708"/>
      <c r="D2" s="708"/>
      <c r="E2" s="708"/>
      <c r="F2" s="708"/>
      <c r="G2" s="708"/>
      <c r="H2" s="708"/>
      <c r="I2" s="708"/>
      <c r="J2" s="708"/>
      <c r="K2" s="708"/>
      <c r="L2" s="708"/>
      <c r="M2" s="708"/>
      <c r="N2" s="708"/>
      <c r="O2" s="708"/>
      <c r="P2" s="708"/>
      <c r="Q2" s="708"/>
      <c r="R2" s="708"/>
      <c r="S2" s="708"/>
      <c r="T2" s="708"/>
      <c r="U2" s="19"/>
      <c r="V2" s="19"/>
    </row>
    <row r="3" spans="1:41" s="21" customFormat="1" ht="8.25" customHeight="1" x14ac:dyDescent="0.2">
      <c r="A3" s="396"/>
      <c r="B3" s="420">
        <v>1</v>
      </c>
      <c r="C3" s="420">
        <v>2</v>
      </c>
      <c r="D3" s="420">
        <v>3</v>
      </c>
      <c r="E3" s="420">
        <v>4</v>
      </c>
      <c r="F3" s="420">
        <v>5</v>
      </c>
      <c r="G3" s="420">
        <v>6</v>
      </c>
      <c r="H3" s="420">
        <v>7</v>
      </c>
      <c r="I3" s="420">
        <v>8</v>
      </c>
      <c r="J3" s="420">
        <v>9</v>
      </c>
      <c r="K3" s="420">
        <v>10</v>
      </c>
      <c r="L3" s="420">
        <v>11</v>
      </c>
      <c r="M3" s="420">
        <v>12</v>
      </c>
      <c r="N3" s="420">
        <v>13</v>
      </c>
      <c r="O3" s="420">
        <v>14</v>
      </c>
      <c r="P3" s="420">
        <v>15</v>
      </c>
      <c r="Q3" s="420">
        <v>16</v>
      </c>
      <c r="R3" s="420">
        <v>17</v>
      </c>
      <c r="S3" s="420">
        <v>18</v>
      </c>
      <c r="T3" s="420">
        <v>19</v>
      </c>
      <c r="U3" s="420">
        <v>20</v>
      </c>
      <c r="V3" s="397">
        <v>21</v>
      </c>
      <c r="W3" s="397">
        <v>22</v>
      </c>
      <c r="X3" s="397">
        <v>23</v>
      </c>
      <c r="Y3" s="397">
        <v>24</v>
      </c>
      <c r="Z3" s="397">
        <v>25</v>
      </c>
      <c r="AA3" s="397">
        <v>26</v>
      </c>
      <c r="AB3" s="397">
        <v>27</v>
      </c>
      <c r="AC3" s="397">
        <v>28</v>
      </c>
      <c r="AD3" s="397">
        <v>29</v>
      </c>
      <c r="AE3" s="397">
        <v>30</v>
      </c>
      <c r="AF3" s="397">
        <v>31</v>
      </c>
      <c r="AG3" s="397">
        <v>32</v>
      </c>
      <c r="AH3" s="397">
        <v>33</v>
      </c>
      <c r="AI3" s="397">
        <v>34</v>
      </c>
      <c r="AJ3" s="397">
        <v>35</v>
      </c>
      <c r="AK3" s="397">
        <v>36</v>
      </c>
      <c r="AL3" s="397">
        <v>37</v>
      </c>
      <c r="AM3" s="397">
        <v>38</v>
      </c>
      <c r="AN3" s="397">
        <v>39</v>
      </c>
      <c r="AO3" s="397">
        <v>40</v>
      </c>
    </row>
    <row r="4" spans="1:41" s="21" customFormat="1" ht="30" customHeight="1" x14ac:dyDescent="0.2">
      <c r="A4" s="19"/>
      <c r="B4" s="419" t="s">
        <v>304</v>
      </c>
      <c r="C4" s="553" t="str">
        <f>+'RES EVAL. INFORMES'!$B$2</f>
        <v/>
      </c>
      <c r="E4" s="556" t="s">
        <v>10</v>
      </c>
      <c r="F4" s="416">
        <f>+'RESUMEN REGION'!$F$12</f>
        <v>0</v>
      </c>
      <c r="G4" s="557" t="s">
        <v>11</v>
      </c>
      <c r="H4" s="416" t="str">
        <f>+'RESUMEN REGION'!$H$12</f>
        <v>x</v>
      </c>
      <c r="I4" s="709" t="s">
        <v>305</v>
      </c>
      <c r="J4" s="709"/>
      <c r="K4" s="709"/>
      <c r="L4" s="709"/>
      <c r="M4" s="709"/>
      <c r="N4" s="710"/>
      <c r="O4" s="711"/>
      <c r="P4" s="711"/>
      <c r="Q4" s="711"/>
      <c r="R4" s="711"/>
      <c r="S4" s="711"/>
      <c r="T4" s="711"/>
      <c r="U4" s="712"/>
      <c r="V4" s="396"/>
      <c r="Y4" s="469" t="s">
        <v>306</v>
      </c>
      <c r="Z4" s="468">
        <f>+COUNT($AA$11:$AA$194)</f>
        <v>0</v>
      </c>
    </row>
    <row r="5" spans="1:41" ht="17.25" customHeight="1" x14ac:dyDescent="0.2">
      <c r="A5" s="19"/>
      <c r="B5" s="419" t="s">
        <v>12</v>
      </c>
      <c r="C5" s="554">
        <f>+'RES EVAL. INFORMES'!$B$3</f>
        <v>0</v>
      </c>
      <c r="D5" s="19"/>
      <c r="E5" s="21"/>
      <c r="F5" s="713" t="s">
        <v>307</v>
      </c>
      <c r="G5" s="713"/>
      <c r="H5" s="713"/>
      <c r="I5" s="713"/>
      <c r="J5" s="713"/>
      <c r="K5" s="713"/>
      <c r="L5" s="713"/>
      <c r="M5" s="713"/>
      <c r="N5" s="713"/>
      <c r="O5" s="713"/>
      <c r="P5" s="713"/>
      <c r="Q5" s="713"/>
      <c r="R5" s="713"/>
      <c r="S5" s="713"/>
      <c r="T5" s="713"/>
      <c r="U5" s="713"/>
      <c r="V5" s="19"/>
    </row>
    <row r="6" spans="1:41" ht="9.75" customHeight="1" thickBot="1" x14ac:dyDescent="0.25">
      <c r="A6" s="19"/>
      <c r="B6" s="22"/>
      <c r="C6" s="19"/>
      <c r="D6" s="22"/>
      <c r="E6" s="19"/>
      <c r="F6" s="705" t="s">
        <v>308</v>
      </c>
      <c r="G6" s="705"/>
      <c r="H6" s="705"/>
      <c r="I6" s="705"/>
      <c r="J6" s="705"/>
      <c r="K6" s="705"/>
      <c r="L6" s="705"/>
      <c r="M6" s="705"/>
      <c r="N6" s="705"/>
      <c r="O6" s="705"/>
      <c r="P6" s="705"/>
      <c r="Q6" s="705"/>
      <c r="R6" s="705"/>
      <c r="S6" s="705"/>
      <c r="T6" s="705"/>
      <c r="U6" s="705"/>
      <c r="V6" s="19"/>
    </row>
    <row r="7" spans="1:41" ht="58.5" customHeight="1" x14ac:dyDescent="0.2">
      <c r="A7" s="423" t="s">
        <v>309</v>
      </c>
      <c r="B7" s="424" t="e">
        <f>'RESUMEN REGION'!#REF!</f>
        <v>#REF!</v>
      </c>
      <c r="C7" s="699" t="s">
        <v>310</v>
      </c>
      <c r="D7" s="699"/>
      <c r="E7" s="700"/>
      <c r="F7" s="701" t="s">
        <v>311</v>
      </c>
      <c r="G7" s="702"/>
      <c r="H7" s="703"/>
      <c r="I7" s="696" t="s">
        <v>312</v>
      </c>
      <c r="J7" s="704"/>
      <c r="K7" s="697"/>
      <c r="L7" s="701" t="s">
        <v>313</v>
      </c>
      <c r="M7" s="702"/>
      <c r="N7" s="703"/>
      <c r="O7" s="696" t="s">
        <v>314</v>
      </c>
      <c r="P7" s="697"/>
      <c r="Q7" s="698" t="s">
        <v>315</v>
      </c>
      <c r="R7" s="698"/>
      <c r="S7" s="698"/>
      <c r="T7" s="698"/>
      <c r="U7" s="698"/>
      <c r="V7" s="690" t="s">
        <v>316</v>
      </c>
      <c r="X7" s="23">
        <v>6</v>
      </c>
      <c r="Y7" s="23">
        <v>3</v>
      </c>
      <c r="Z7" s="23">
        <v>0</v>
      </c>
      <c r="AA7" s="23"/>
      <c r="AB7" s="23"/>
      <c r="AC7" s="23" t="s">
        <v>317</v>
      </c>
      <c r="AD7" s="23"/>
      <c r="AE7" s="23"/>
      <c r="AF7" s="23"/>
      <c r="AG7" s="23"/>
      <c r="AH7" s="23"/>
      <c r="AI7" s="23"/>
      <c r="AJ7" s="23"/>
      <c r="AK7" s="23"/>
    </row>
    <row r="8" spans="1:41" ht="69" customHeight="1" x14ac:dyDescent="0.2">
      <c r="A8" s="421" t="s">
        <v>9</v>
      </c>
      <c r="B8" s="422" t="s">
        <v>88</v>
      </c>
      <c r="C8" s="24" t="s">
        <v>89</v>
      </c>
      <c r="D8" s="24" t="s">
        <v>318</v>
      </c>
      <c r="E8" s="25" t="s">
        <v>319</v>
      </c>
      <c r="F8" s="26" t="s">
        <v>320</v>
      </c>
      <c r="G8" s="27" t="s">
        <v>321</v>
      </c>
      <c r="H8" s="28" t="s">
        <v>322</v>
      </c>
      <c r="I8" s="461" t="s">
        <v>320</v>
      </c>
      <c r="J8" s="462" t="s">
        <v>321</v>
      </c>
      <c r="K8" s="463" t="s">
        <v>322</v>
      </c>
      <c r="L8" s="26" t="s">
        <v>320</v>
      </c>
      <c r="M8" s="27" t="s">
        <v>321</v>
      </c>
      <c r="N8" s="28" t="s">
        <v>322</v>
      </c>
      <c r="O8" s="29" t="s">
        <v>156</v>
      </c>
      <c r="P8" s="30" t="s">
        <v>323</v>
      </c>
      <c r="Q8" s="26" t="s">
        <v>324</v>
      </c>
      <c r="R8" s="27" t="s">
        <v>325</v>
      </c>
      <c r="S8" s="27" t="s">
        <v>326</v>
      </c>
      <c r="T8" s="27" t="s">
        <v>327</v>
      </c>
      <c r="U8" s="28" t="s">
        <v>328</v>
      </c>
      <c r="V8" s="691"/>
      <c r="X8" s="31" t="s">
        <v>311</v>
      </c>
      <c r="Y8" s="31" t="s">
        <v>312</v>
      </c>
      <c r="Z8" s="31" t="s">
        <v>313</v>
      </c>
      <c r="AA8" s="23"/>
      <c r="AB8" s="23"/>
      <c r="AC8" s="23">
        <v>2</v>
      </c>
      <c r="AD8" s="23">
        <v>1</v>
      </c>
      <c r="AE8" s="23">
        <v>0</v>
      </c>
      <c r="AF8" s="23">
        <v>2</v>
      </c>
      <c r="AG8" s="23">
        <v>1</v>
      </c>
      <c r="AH8" s="23">
        <v>0</v>
      </c>
      <c r="AI8" s="23">
        <v>2</v>
      </c>
      <c r="AJ8" s="23">
        <v>1</v>
      </c>
      <c r="AK8" s="23">
        <v>0</v>
      </c>
      <c r="AL8" s="689" t="str">
        <f>+F7</f>
        <v>nivel de cumplimiento de plazos rendiciones</v>
      </c>
      <c r="AM8" s="689" t="str">
        <f>+L7</f>
        <v>capacidad de resolución de problemas presentados</v>
      </c>
      <c r="AN8" s="689" t="str">
        <f>+O7</f>
        <v>existen situaciones pendientes periodo/año anterior</v>
      </c>
      <c r="AO8" s="689" t="str">
        <f>+O7</f>
        <v>existen situaciones pendientes periodo/año anterior</v>
      </c>
    </row>
    <row r="9" spans="1:41" ht="18.75" x14ac:dyDescent="0.2">
      <c r="A9" s="63"/>
      <c r="B9" s="64"/>
      <c r="C9" s="692" t="s">
        <v>329</v>
      </c>
      <c r="D9" s="693"/>
      <c r="E9" s="32" t="str">
        <f>+IF(ISERROR((COUNTIF(E$11:E$37,$F$8)/COUNTIF($A$11:$A$37,"&gt;0")+COUNTIF(E$11:E$37,$G$8))/(COUNTIF($A$11:$A$37,"&gt;0"))),"",(COUNTIF(E$11:E$37,$F$8)/COUNTIF($A$11:$A$37,"&gt;0")+COUNTIF(E$11:E$37,$G$8))/(COUNTIF($A$11:$A$37,"&gt;0")))</f>
        <v/>
      </c>
      <c r="F9" s="33" t="str">
        <f>IF(ISERROR(F$10/SUM($F$10:$H$10)),"",F$10/SUM($F$10:$H$10))</f>
        <v/>
      </c>
      <c r="G9" s="34" t="str">
        <f>IF(ISERROR(G$10/SUM($F$10:$H$10)),"",G$10/SUM($F$10:$H$10))</f>
        <v/>
      </c>
      <c r="H9" s="35" t="str">
        <f>IF(ISERROR(H$10/SUM($F$10:$H$10)),"",H$10/SUM($F$10:$H$10))</f>
        <v/>
      </c>
      <c r="I9" s="33" t="str">
        <f>IF(ISERROR(I$10/SUM($I$10:$K$10)),"",I$10/SUM($I$10:$K$10))</f>
        <v/>
      </c>
      <c r="J9" s="34" t="str">
        <f>IF(ISERROR(J$10/SUM($I$10:$K$10)),"",J$10/SUM($I$10:$K$10))</f>
        <v/>
      </c>
      <c r="K9" s="35" t="str">
        <f>IF(ISERROR(K$10/SUM($I$10:$K$10)),"",K$10/SUM($I$10:$K$10))</f>
        <v/>
      </c>
      <c r="L9" s="33" t="str">
        <f>IF(ISERROR(L$10/SUM($L$10:$N$10)),"",L$10/SUM($L$10:$N$10))</f>
        <v/>
      </c>
      <c r="M9" s="34" t="str">
        <f>IF(ISERROR(M$10/SUM($L$10:$N$10)),"",M$10/SUM($L$10:$N$10))</f>
        <v/>
      </c>
      <c r="N9" s="35" t="str">
        <f>IF(ISERROR(N$10/SUM($L$10:$N$10)),"",N$10/SUM($L$10:$N$10))</f>
        <v/>
      </c>
      <c r="O9" s="33" t="str">
        <f>IF(ISERROR(O$10/SUM($O$10:$P$10)),"",O$10/SUM($O$10:$P$10))</f>
        <v/>
      </c>
      <c r="P9" s="35" t="str">
        <f>IF(ISERROR(P$10/SUM($F$10:$H$10)),"",P$10/SUM($F$10:$H$10))</f>
        <v/>
      </c>
      <c r="Q9" s="36" t="str">
        <f>+IF(ISERROR(COUNTIF(Q$11:Q$37,"X")/COUNTIF($A$11:$A$37,"&gt;0")),"",COUNTIF(Q$11:Q$37,"X")/COUNTIF($A$11:$A$37,"&gt;0"))</f>
        <v/>
      </c>
      <c r="R9" s="37" t="str">
        <f>+IF(ISERROR(COUNTIF(R$11:R$37,"X")/COUNTIF($A$11:$A$37,"&gt;0")),"",COUNTIF(R$11:R$37,"X")/COUNTIF($A$11:$A$37,"&gt;0"))</f>
        <v/>
      </c>
      <c r="S9" s="37" t="str">
        <f>+IF(ISERROR(COUNTIF(S$11:S$37,"X")/COUNTIF($A$11:$A$37,"&gt;0")),"",COUNTIF(S$11:S$37,"X")/COUNTIF($A$11:$A$37,"&gt;0"))</f>
        <v/>
      </c>
      <c r="T9" s="37" t="str">
        <f>+IF(ISERROR(COUNTIF(T$11:T$37,"X")/COUNTIF($A$11:$A$37,"&gt;0")),"",COUNTIF(T$11:T$37,"X")/COUNTIF($A$11:$A$37,"&gt;0"))</f>
        <v/>
      </c>
      <c r="U9" s="38" t="str">
        <f>+IF(ISERROR(COUNTIF(U$11:U$37,"X")/COUNTIF($A$11:$A$37,"&gt;0")),"",COUNTIF(U$11:U$37,"X")/COUNTIF($A$11:$A$37,"&gt;0"))</f>
        <v/>
      </c>
      <c r="V9" s="385"/>
      <c r="X9" s="39">
        <f>+MAX($F$9:$H$9)</f>
        <v>0</v>
      </c>
      <c r="Y9" s="40">
        <f>+MAX($I$9:$K$9)</f>
        <v>0</v>
      </c>
      <c r="Z9" s="41">
        <f>+MAX($L$9:$N$9)</f>
        <v>0</v>
      </c>
      <c r="AA9" s="23"/>
      <c r="AB9" s="23"/>
      <c r="AC9" s="23"/>
      <c r="AD9" s="23"/>
      <c r="AE9" s="23"/>
      <c r="AF9" s="23"/>
      <c r="AG9" s="23"/>
      <c r="AH9" s="23"/>
      <c r="AI9" s="23"/>
      <c r="AJ9" s="23"/>
      <c r="AK9" s="23"/>
      <c r="AL9" s="689"/>
      <c r="AM9" s="689"/>
      <c r="AN9" s="689"/>
      <c r="AO9" s="689"/>
    </row>
    <row r="10" spans="1:41" ht="18.75" x14ac:dyDescent="0.2">
      <c r="A10" s="65"/>
      <c r="B10" s="66"/>
      <c r="C10" s="694" t="s">
        <v>330</v>
      </c>
      <c r="D10" s="695"/>
      <c r="E10" s="42" t="str">
        <f>+IF(ISERROR(COUNTIF(E$11:E$37,$H$8)/COUNTIF($A$11:$A$37,"&gt;0")),"",COUNTIF(E$11:E$37,$H$8)/COUNTIF($A$11:$A$37,"&gt;0"))</f>
        <v/>
      </c>
      <c r="F10" s="43">
        <f>+COUNTIF(F$11:F$110,"X")</f>
        <v>0</v>
      </c>
      <c r="G10" s="43">
        <f t="shared" ref="G10:U10" si="0">+COUNTIF(G$11:G$110,"X")</f>
        <v>0</v>
      </c>
      <c r="H10" s="43">
        <f t="shared" si="0"/>
        <v>0</v>
      </c>
      <c r="I10" s="43">
        <f t="shared" si="0"/>
        <v>0</v>
      </c>
      <c r="J10" s="43">
        <f t="shared" si="0"/>
        <v>0</v>
      </c>
      <c r="K10" s="43">
        <f t="shared" si="0"/>
        <v>0</v>
      </c>
      <c r="L10" s="43">
        <f t="shared" si="0"/>
        <v>0</v>
      </c>
      <c r="M10" s="43">
        <f t="shared" si="0"/>
        <v>0</v>
      </c>
      <c r="N10" s="43">
        <f t="shared" si="0"/>
        <v>0</v>
      </c>
      <c r="O10" s="43">
        <f t="shared" si="0"/>
        <v>0</v>
      </c>
      <c r="P10" s="43">
        <f t="shared" si="0"/>
        <v>0</v>
      </c>
      <c r="Q10" s="43">
        <f t="shared" si="0"/>
        <v>0</v>
      </c>
      <c r="R10" s="43">
        <f t="shared" si="0"/>
        <v>0</v>
      </c>
      <c r="S10" s="43">
        <f t="shared" si="0"/>
        <v>0</v>
      </c>
      <c r="T10" s="43">
        <f t="shared" si="0"/>
        <v>0</v>
      </c>
      <c r="U10" s="43">
        <f t="shared" si="0"/>
        <v>0</v>
      </c>
      <c r="V10" s="386"/>
      <c r="X10" s="44"/>
      <c r="Y10" s="45"/>
      <c r="Z10" s="46"/>
      <c r="AA10" s="23"/>
      <c r="AB10" s="23"/>
      <c r="AC10" s="23">
        <f>+AC8+AF8+AI8</f>
        <v>6</v>
      </c>
      <c r="AD10" s="23">
        <f>+AD8+AG8+AJ8</f>
        <v>3</v>
      </c>
      <c r="AE10" s="23">
        <f>+AE8+AH8+AK8</f>
        <v>0</v>
      </c>
      <c r="AF10" s="23"/>
      <c r="AG10" s="23"/>
      <c r="AH10" s="23"/>
      <c r="AI10" s="23"/>
      <c r="AJ10" s="23"/>
      <c r="AK10" s="23"/>
      <c r="AL10" s="689"/>
      <c r="AM10" s="689"/>
      <c r="AN10" s="689"/>
      <c r="AO10" s="689"/>
    </row>
    <row r="11" spans="1:41" s="67" customFormat="1" x14ac:dyDescent="0.2">
      <c r="A11" s="520" t="str">
        <f>'RESUMEN REGION'!A19</f>
        <v/>
      </c>
      <c r="B11" s="520">
        <f>'RESUMEN REGION'!B19</f>
        <v>0</v>
      </c>
      <c r="C11" s="520" t="str">
        <f>'RESUMEN REGION'!C19</f>
        <v/>
      </c>
      <c r="D11" s="521">
        <f>'RESUMEN REGION'!E19</f>
        <v>0</v>
      </c>
      <c r="E11" s="522" t="str">
        <f t="shared" ref="E11" si="1">+IF(AA11="","",IF(AA11&gt;=$AC$11,$F$8,IF(AA11&gt;=$AD$11,$G$8,$H$8)))</f>
        <v/>
      </c>
      <c r="F11" s="47"/>
      <c r="G11" s="48"/>
      <c r="H11" s="49"/>
      <c r="I11" s="47"/>
      <c r="J11" s="48"/>
      <c r="K11" s="49"/>
      <c r="L11" s="47"/>
      <c r="M11" s="48"/>
      <c r="N11" s="49"/>
      <c r="O11" s="50"/>
      <c r="P11" s="51"/>
      <c r="Q11" s="47"/>
      <c r="R11" s="48"/>
      <c r="S11" s="48"/>
      <c r="T11" s="48"/>
      <c r="U11" s="51"/>
      <c r="V11" s="69"/>
      <c r="X11" s="464" t="str">
        <f>IF(F11="X",6,IF(G11="X",3,IF(H11="X",0,"")))</f>
        <v/>
      </c>
      <c r="Y11" s="464" t="str">
        <f>IF(I11="X",6,IF(J11="X",3,IF(K11="X",0,"")))</f>
        <v/>
      </c>
      <c r="Z11" s="464" t="str">
        <f>IF(L11="X",6,IF(M11="X",3,IF(N11="X",0,"")))</f>
        <v/>
      </c>
      <c r="AA11" s="465" t="str">
        <f>IF(ISERROR(AB11),SUM(X11:Z11),"")</f>
        <v/>
      </c>
      <c r="AB11" s="466" t="str">
        <f>+HLOOKUP("",X11:Z11,1,FALSE)</f>
        <v/>
      </c>
      <c r="AC11" s="466">
        <f>+AC10*3</f>
        <v>18</v>
      </c>
      <c r="AD11" s="466">
        <f>+AD10*3</f>
        <v>9</v>
      </c>
      <c r="AE11" s="466">
        <f>+AE10*3</f>
        <v>0</v>
      </c>
      <c r="AF11" s="68"/>
      <c r="AG11" s="68"/>
      <c r="AH11" s="68"/>
      <c r="AI11" s="68"/>
      <c r="AJ11" s="68"/>
      <c r="AK11" s="68"/>
      <c r="AL11" s="467" t="str">
        <f>+IF('EV ADM FINANCIERA'!F11="X",'EV ADM FINANCIERA'!$F$8,IF('EV ADM FINANCIERA'!G11="X",'EV ADM FINANCIERA'!$G$8,IF('EV ADM FINANCIERA'!H11="X",'EV ADM FINANCIERA'!$H$8,"")))</f>
        <v/>
      </c>
      <c r="AM11" s="467" t="str">
        <f>+IF('EV ADM FINANCIERA'!I11="X",'EV ADM FINANCIERA'!$F$8,IF('EV ADM FINANCIERA'!J11="X",'EV ADM FINANCIERA'!$G$8,IF('EV ADM FINANCIERA'!K11="X",'EV ADM FINANCIERA'!$H$8,"")))</f>
        <v/>
      </c>
      <c r="AN11" s="467" t="str">
        <f>+IF('EV ADM FINANCIERA'!L11="X",'EV ADM FINANCIERA'!$F$8,IF('EV ADM FINANCIERA'!M11="X",'EV ADM FINANCIERA'!$G$8,IF('EV ADM FINANCIERA'!N11="X",'EV ADM FINANCIERA'!$H$8,"")))</f>
        <v/>
      </c>
      <c r="AO11" s="467" t="str">
        <f>+IF('EV ADM FINANCIERA'!O11="X",'EV ADM FINANCIERA'!$O$8,IF('EV ADM FINANCIERA'!P11="X",'EV ADM FINANCIERA'!$P$8,""))</f>
        <v/>
      </c>
    </row>
    <row r="12" spans="1:41" s="67" customFormat="1" ht="15" customHeight="1" x14ac:dyDescent="0.2">
      <c r="A12" s="520" t="str">
        <f>'RESUMEN REGION'!A20</f>
        <v/>
      </c>
      <c r="B12" s="520">
        <f>'RESUMEN REGION'!B20</f>
        <v>0</v>
      </c>
      <c r="C12" s="520" t="str">
        <f>'RESUMEN REGION'!C20</f>
        <v/>
      </c>
      <c r="D12" s="521">
        <f>'RESUMEN REGION'!E20</f>
        <v>0</v>
      </c>
      <c r="E12" s="522" t="str">
        <f t="shared" ref="E12:E75" si="2">+IF(AA12="","",IF(AA12&gt;=$AC$11,$F$8,IF(AA12&gt;=$AD$11,$G$8,$H$8)))</f>
        <v/>
      </c>
      <c r="F12" s="47"/>
      <c r="G12" s="48"/>
      <c r="H12" s="49"/>
      <c r="I12" s="47"/>
      <c r="J12" s="48"/>
      <c r="K12" s="49"/>
      <c r="L12" s="47"/>
      <c r="M12" s="53"/>
      <c r="N12" s="54"/>
      <c r="O12" s="55"/>
      <c r="P12" s="56"/>
      <c r="Q12" s="52"/>
      <c r="R12" s="53"/>
      <c r="S12" s="53"/>
      <c r="T12" s="53"/>
      <c r="U12" s="56"/>
      <c r="V12" s="57"/>
      <c r="X12" s="464" t="str">
        <f t="shared" ref="X12:X37" si="3">IF(F12="X",6,IF(G12="X",3,IF(H12="X",0,"")))</f>
        <v/>
      </c>
      <c r="Y12" s="464" t="str">
        <f t="shared" ref="Y12:Y37" si="4">IF(I12="X",6,IF(J12="X",3,IF(K12="X",0,"")))</f>
        <v/>
      </c>
      <c r="Z12" s="464" t="str">
        <f t="shared" ref="Z12:Z37" si="5">IF(L12="X",6,IF(M12="X",3,IF(N12="X",0,"")))</f>
        <v/>
      </c>
      <c r="AA12" s="465" t="str">
        <f t="shared" ref="AA12:AA37" si="6">IF(ISERROR(AB12),SUM(X12:Z12),"")</f>
        <v/>
      </c>
      <c r="AB12" s="466" t="str">
        <f t="shared" ref="AB12:AB37" si="7">+HLOOKUP("",X12:Z12,1,FALSE)</f>
        <v/>
      </c>
      <c r="AC12" s="466">
        <f t="shared" ref="AC12:AE27" si="8">+AC11*3</f>
        <v>54</v>
      </c>
      <c r="AD12" s="466">
        <f t="shared" si="8"/>
        <v>27</v>
      </c>
      <c r="AE12" s="466">
        <f t="shared" si="8"/>
        <v>0</v>
      </c>
      <c r="AF12" s="68"/>
      <c r="AG12" s="68"/>
      <c r="AH12" s="68"/>
      <c r="AI12" s="68"/>
      <c r="AJ12" s="68"/>
      <c r="AK12" s="68"/>
      <c r="AL12" s="467" t="str">
        <f>+IF('EV ADM FINANCIERA'!F12="X",'EV ADM FINANCIERA'!$F$8,IF('EV ADM FINANCIERA'!G12="X",'EV ADM FINANCIERA'!$G$8,IF('EV ADM FINANCIERA'!H12="X",'EV ADM FINANCIERA'!$H$8,"")))</f>
        <v/>
      </c>
      <c r="AM12" s="467" t="str">
        <f>+IF('EV ADM FINANCIERA'!I12="X",'EV ADM FINANCIERA'!$F$8,IF('EV ADM FINANCIERA'!J12="X",'EV ADM FINANCIERA'!$G$8,IF('EV ADM FINANCIERA'!K12="X",'EV ADM FINANCIERA'!$H$8,"")))</f>
        <v/>
      </c>
      <c r="AN12" s="467" t="str">
        <f>+IF('EV ADM FINANCIERA'!L12="X",'EV ADM FINANCIERA'!$F$8,IF('EV ADM FINANCIERA'!M12="X",'EV ADM FINANCIERA'!$G$8,IF('EV ADM FINANCIERA'!N12="X",'EV ADM FINANCIERA'!$H$8,"")))</f>
        <v/>
      </c>
      <c r="AO12" s="467" t="str">
        <f>+IF('EV ADM FINANCIERA'!O12="X",'EV ADM FINANCIERA'!$O$8,IF('EV ADM FINANCIERA'!P12="X",'EV ADM FINANCIERA'!$P$8,""))</f>
        <v/>
      </c>
    </row>
    <row r="13" spans="1:41" s="67" customFormat="1" ht="15" customHeight="1" x14ac:dyDescent="0.2">
      <c r="A13" s="520" t="str">
        <f>'RESUMEN REGION'!A21</f>
        <v/>
      </c>
      <c r="B13" s="520">
        <f>'RESUMEN REGION'!B21</f>
        <v>0</v>
      </c>
      <c r="C13" s="520" t="str">
        <f>'RESUMEN REGION'!C21</f>
        <v/>
      </c>
      <c r="D13" s="521">
        <f>'RESUMEN REGION'!E21</f>
        <v>0</v>
      </c>
      <c r="E13" s="522" t="str">
        <f t="shared" si="2"/>
        <v/>
      </c>
      <c r="F13" s="52"/>
      <c r="G13" s="53"/>
      <c r="H13" s="54"/>
      <c r="I13" s="52"/>
      <c r="J13" s="53"/>
      <c r="K13" s="54"/>
      <c r="L13" s="52"/>
      <c r="M13" s="53"/>
      <c r="N13" s="54"/>
      <c r="O13" s="58"/>
      <c r="P13" s="56"/>
      <c r="Q13" s="52"/>
      <c r="R13" s="53"/>
      <c r="S13" s="53"/>
      <c r="T13" s="53"/>
      <c r="U13" s="56"/>
      <c r="V13" s="57"/>
      <c r="X13" s="464" t="str">
        <f t="shared" si="3"/>
        <v/>
      </c>
      <c r="Y13" s="464" t="str">
        <f t="shared" si="4"/>
        <v/>
      </c>
      <c r="Z13" s="464" t="str">
        <f t="shared" si="5"/>
        <v/>
      </c>
      <c r="AA13" s="465" t="str">
        <f t="shared" si="6"/>
        <v/>
      </c>
      <c r="AB13" s="466" t="str">
        <f t="shared" si="7"/>
        <v/>
      </c>
      <c r="AC13" s="466">
        <f t="shared" si="8"/>
        <v>162</v>
      </c>
      <c r="AD13" s="466">
        <f t="shared" si="8"/>
        <v>81</v>
      </c>
      <c r="AE13" s="466">
        <f t="shared" si="8"/>
        <v>0</v>
      </c>
      <c r="AF13" s="68"/>
      <c r="AG13" s="68"/>
      <c r="AH13" s="68"/>
      <c r="AI13" s="68"/>
      <c r="AJ13" s="68"/>
      <c r="AK13" s="68"/>
      <c r="AL13" s="467" t="str">
        <f>+IF('EV ADM FINANCIERA'!F13="X",'EV ADM FINANCIERA'!$F$8,IF('EV ADM FINANCIERA'!G13="X",'EV ADM FINANCIERA'!$G$8,IF('EV ADM FINANCIERA'!H13="X",'EV ADM FINANCIERA'!$H$8,"")))</f>
        <v/>
      </c>
      <c r="AM13" s="467" t="str">
        <f>+IF('EV ADM FINANCIERA'!I13="X",'EV ADM FINANCIERA'!$F$8,IF('EV ADM FINANCIERA'!J13="X",'EV ADM FINANCIERA'!$G$8,IF('EV ADM FINANCIERA'!K13="X",'EV ADM FINANCIERA'!$H$8,"")))</f>
        <v/>
      </c>
      <c r="AN13" s="467" t="str">
        <f>+IF('EV ADM FINANCIERA'!L13="X",'EV ADM FINANCIERA'!$F$8,IF('EV ADM FINANCIERA'!M13="X",'EV ADM FINANCIERA'!$G$8,IF('EV ADM FINANCIERA'!N13="X",'EV ADM FINANCIERA'!$H$8,"")))</f>
        <v/>
      </c>
      <c r="AO13" s="467" t="str">
        <f>+IF('EV ADM FINANCIERA'!O13="X",'EV ADM FINANCIERA'!$O$8,IF('EV ADM FINANCIERA'!P13="X",'EV ADM FINANCIERA'!$P$8,""))</f>
        <v/>
      </c>
    </row>
    <row r="14" spans="1:41" s="67" customFormat="1" ht="15" customHeight="1" x14ac:dyDescent="0.2">
      <c r="A14" s="520" t="str">
        <f>'RESUMEN REGION'!A22</f>
        <v/>
      </c>
      <c r="B14" s="520">
        <f>'RESUMEN REGION'!B22</f>
        <v>0</v>
      </c>
      <c r="C14" s="520" t="str">
        <f>'RESUMEN REGION'!C22</f>
        <v/>
      </c>
      <c r="D14" s="521">
        <f>'RESUMEN REGION'!E22</f>
        <v>0</v>
      </c>
      <c r="E14" s="522" t="str">
        <f t="shared" si="2"/>
        <v/>
      </c>
      <c r="F14" s="52"/>
      <c r="G14" s="53"/>
      <c r="H14" s="54"/>
      <c r="I14" s="52"/>
      <c r="J14" s="53"/>
      <c r="K14" s="54"/>
      <c r="L14" s="52"/>
      <c r="M14" s="53"/>
      <c r="N14" s="54"/>
      <c r="O14" s="58"/>
      <c r="P14" s="56"/>
      <c r="Q14" s="52"/>
      <c r="R14" s="53"/>
      <c r="S14" s="53"/>
      <c r="T14" s="53"/>
      <c r="U14" s="56"/>
      <c r="V14" s="57"/>
      <c r="X14" s="464" t="str">
        <f t="shared" si="3"/>
        <v/>
      </c>
      <c r="Y14" s="464" t="str">
        <f t="shared" si="4"/>
        <v/>
      </c>
      <c r="Z14" s="464" t="str">
        <f t="shared" si="5"/>
        <v/>
      </c>
      <c r="AA14" s="465" t="str">
        <f t="shared" si="6"/>
        <v/>
      </c>
      <c r="AB14" s="466" t="str">
        <f t="shared" si="7"/>
        <v/>
      </c>
      <c r="AC14" s="466">
        <f t="shared" si="8"/>
        <v>486</v>
      </c>
      <c r="AD14" s="466">
        <f t="shared" si="8"/>
        <v>243</v>
      </c>
      <c r="AE14" s="466">
        <f t="shared" si="8"/>
        <v>0</v>
      </c>
      <c r="AF14" s="68"/>
      <c r="AG14" s="68"/>
      <c r="AH14" s="68"/>
      <c r="AI14" s="68"/>
      <c r="AJ14" s="68"/>
      <c r="AK14" s="68"/>
      <c r="AL14" s="467" t="str">
        <f>+IF('EV ADM FINANCIERA'!F14="X",'EV ADM FINANCIERA'!$F$8,IF('EV ADM FINANCIERA'!G14="X",'EV ADM FINANCIERA'!$G$8,IF('EV ADM FINANCIERA'!H14="X",'EV ADM FINANCIERA'!$H$8,"")))</f>
        <v/>
      </c>
      <c r="AM14" s="467" t="str">
        <f>+IF('EV ADM FINANCIERA'!I14="X",'EV ADM FINANCIERA'!$F$8,IF('EV ADM FINANCIERA'!J14="X",'EV ADM FINANCIERA'!$G$8,IF('EV ADM FINANCIERA'!K14="X",'EV ADM FINANCIERA'!$H$8,"")))</f>
        <v/>
      </c>
      <c r="AN14" s="467" t="str">
        <f>+IF('EV ADM FINANCIERA'!L14="X",'EV ADM FINANCIERA'!$F$8,IF('EV ADM FINANCIERA'!M14="X",'EV ADM FINANCIERA'!$G$8,IF('EV ADM FINANCIERA'!N14="X",'EV ADM FINANCIERA'!$H$8,"")))</f>
        <v/>
      </c>
      <c r="AO14" s="467" t="str">
        <f>+IF('EV ADM FINANCIERA'!O14="X",'EV ADM FINANCIERA'!$O$8,IF('EV ADM FINANCIERA'!P14="X",'EV ADM FINANCIERA'!$P$8,""))</f>
        <v/>
      </c>
    </row>
    <row r="15" spans="1:41" s="67" customFormat="1" ht="15" customHeight="1" x14ac:dyDescent="0.2">
      <c r="A15" s="520" t="str">
        <f>'RESUMEN REGION'!A23</f>
        <v/>
      </c>
      <c r="B15" s="520">
        <f>'RESUMEN REGION'!B23</f>
        <v>0</v>
      </c>
      <c r="C15" s="520" t="str">
        <f>'RESUMEN REGION'!C23</f>
        <v/>
      </c>
      <c r="D15" s="521">
        <f>'RESUMEN REGION'!E23</f>
        <v>0</v>
      </c>
      <c r="E15" s="522" t="str">
        <f t="shared" si="2"/>
        <v/>
      </c>
      <c r="F15" s="47"/>
      <c r="G15" s="48"/>
      <c r="H15" s="49"/>
      <c r="I15" s="47"/>
      <c r="J15" s="48"/>
      <c r="K15" s="49"/>
      <c r="L15" s="47"/>
      <c r="M15" s="48"/>
      <c r="N15" s="49"/>
      <c r="O15" s="50"/>
      <c r="P15" s="51"/>
      <c r="Q15" s="47"/>
      <c r="R15" s="48"/>
      <c r="S15" s="53"/>
      <c r="T15" s="53"/>
      <c r="U15" s="56"/>
      <c r="V15" s="57"/>
      <c r="X15" s="464" t="str">
        <f t="shared" si="3"/>
        <v/>
      </c>
      <c r="Y15" s="464" t="str">
        <f t="shared" si="4"/>
        <v/>
      </c>
      <c r="Z15" s="464" t="str">
        <f t="shared" si="5"/>
        <v/>
      </c>
      <c r="AA15" s="465" t="str">
        <f t="shared" si="6"/>
        <v/>
      </c>
      <c r="AB15" s="466" t="str">
        <f t="shared" si="7"/>
        <v/>
      </c>
      <c r="AC15" s="466">
        <f t="shared" si="8"/>
        <v>1458</v>
      </c>
      <c r="AD15" s="466">
        <f t="shared" si="8"/>
        <v>729</v>
      </c>
      <c r="AE15" s="466">
        <f t="shared" si="8"/>
        <v>0</v>
      </c>
      <c r="AF15" s="68"/>
      <c r="AG15" s="68"/>
      <c r="AH15" s="68"/>
      <c r="AI15" s="68"/>
      <c r="AJ15" s="68"/>
      <c r="AK15" s="68"/>
      <c r="AL15" s="467" t="str">
        <f>+IF('EV ADM FINANCIERA'!F15="X",'EV ADM FINANCIERA'!$F$8,IF('EV ADM FINANCIERA'!G15="X",'EV ADM FINANCIERA'!$G$8,IF('EV ADM FINANCIERA'!H15="X",'EV ADM FINANCIERA'!$H$8,"")))</f>
        <v/>
      </c>
      <c r="AM15" s="467" t="str">
        <f>+IF('EV ADM FINANCIERA'!I15="X",'EV ADM FINANCIERA'!$F$8,IF('EV ADM FINANCIERA'!J15="X",'EV ADM FINANCIERA'!$G$8,IF('EV ADM FINANCIERA'!K15="X",'EV ADM FINANCIERA'!$H$8,"")))</f>
        <v/>
      </c>
      <c r="AN15" s="467" t="str">
        <f>+IF('EV ADM FINANCIERA'!L15="X",'EV ADM FINANCIERA'!$F$8,IF('EV ADM FINANCIERA'!M15="X",'EV ADM FINANCIERA'!$G$8,IF('EV ADM FINANCIERA'!N15="X",'EV ADM FINANCIERA'!$H$8,"")))</f>
        <v/>
      </c>
      <c r="AO15" s="467" t="str">
        <f>+IF('EV ADM FINANCIERA'!O15="X",'EV ADM FINANCIERA'!$O$8,IF('EV ADM FINANCIERA'!P15="X",'EV ADM FINANCIERA'!$P$8,""))</f>
        <v/>
      </c>
    </row>
    <row r="16" spans="1:41" s="67" customFormat="1" ht="15" customHeight="1" x14ac:dyDescent="0.2">
      <c r="A16" s="520" t="str">
        <f>'RESUMEN REGION'!A24</f>
        <v/>
      </c>
      <c r="B16" s="520">
        <f>'RESUMEN REGION'!B24</f>
        <v>0</v>
      </c>
      <c r="C16" s="520" t="str">
        <f>'RESUMEN REGION'!C24</f>
        <v/>
      </c>
      <c r="D16" s="521">
        <f>'RESUMEN REGION'!E24</f>
        <v>0</v>
      </c>
      <c r="E16" s="522" t="str">
        <f t="shared" si="2"/>
        <v/>
      </c>
      <c r="F16" s="47"/>
      <c r="G16" s="48"/>
      <c r="H16" s="49"/>
      <c r="I16" s="47"/>
      <c r="J16" s="48"/>
      <c r="K16" s="49"/>
      <c r="L16" s="47"/>
      <c r="M16" s="48"/>
      <c r="N16" s="49"/>
      <c r="O16" s="50"/>
      <c r="P16" s="51"/>
      <c r="Q16" s="47"/>
      <c r="R16" s="48"/>
      <c r="S16" s="48"/>
      <c r="T16" s="48"/>
      <c r="U16" s="56"/>
      <c r="V16" s="57"/>
      <c r="X16" s="464" t="str">
        <f t="shared" si="3"/>
        <v/>
      </c>
      <c r="Y16" s="464" t="str">
        <f t="shared" si="4"/>
        <v/>
      </c>
      <c r="Z16" s="464" t="str">
        <f t="shared" si="5"/>
        <v/>
      </c>
      <c r="AA16" s="465" t="str">
        <f t="shared" si="6"/>
        <v/>
      </c>
      <c r="AB16" s="466" t="str">
        <f t="shared" si="7"/>
        <v/>
      </c>
      <c r="AC16" s="466">
        <f t="shared" si="8"/>
        <v>4374</v>
      </c>
      <c r="AD16" s="466">
        <f t="shared" si="8"/>
        <v>2187</v>
      </c>
      <c r="AE16" s="466">
        <f t="shared" si="8"/>
        <v>0</v>
      </c>
      <c r="AF16" s="68"/>
      <c r="AG16" s="68"/>
      <c r="AH16" s="68"/>
      <c r="AI16" s="68"/>
      <c r="AJ16" s="68"/>
      <c r="AK16" s="68"/>
      <c r="AL16" s="467" t="str">
        <f>+IF('EV ADM FINANCIERA'!F16="X",'EV ADM FINANCIERA'!$F$8,IF('EV ADM FINANCIERA'!G16="X",'EV ADM FINANCIERA'!$G$8,IF('EV ADM FINANCIERA'!H16="X",'EV ADM FINANCIERA'!$H$8,"")))</f>
        <v/>
      </c>
      <c r="AM16" s="467" t="str">
        <f>+IF('EV ADM FINANCIERA'!I16="X",'EV ADM FINANCIERA'!$F$8,IF('EV ADM FINANCIERA'!J16="X",'EV ADM FINANCIERA'!$G$8,IF('EV ADM FINANCIERA'!K16="X",'EV ADM FINANCIERA'!$H$8,"")))</f>
        <v/>
      </c>
      <c r="AN16" s="467" t="str">
        <f>+IF('EV ADM FINANCIERA'!L16="X",'EV ADM FINANCIERA'!$F$8,IF('EV ADM FINANCIERA'!M16="X",'EV ADM FINANCIERA'!$G$8,IF('EV ADM FINANCIERA'!N16="X",'EV ADM FINANCIERA'!$H$8,"")))</f>
        <v/>
      </c>
      <c r="AO16" s="467" t="str">
        <f>+IF('EV ADM FINANCIERA'!O16="X",'EV ADM FINANCIERA'!$O$8,IF('EV ADM FINANCIERA'!P16="X",'EV ADM FINANCIERA'!$P$8,""))</f>
        <v/>
      </c>
    </row>
    <row r="17" spans="1:41" s="67" customFormat="1" ht="15" customHeight="1" x14ac:dyDescent="0.2">
      <c r="A17" s="520" t="str">
        <f>'RESUMEN REGION'!A25</f>
        <v/>
      </c>
      <c r="B17" s="520">
        <f>'RESUMEN REGION'!B25</f>
        <v>0</v>
      </c>
      <c r="C17" s="520" t="str">
        <f>'RESUMEN REGION'!C25</f>
        <v/>
      </c>
      <c r="D17" s="521">
        <f>'RESUMEN REGION'!E25</f>
        <v>0</v>
      </c>
      <c r="E17" s="522" t="str">
        <f t="shared" si="2"/>
        <v/>
      </c>
      <c r="F17" s="52"/>
      <c r="G17" s="53"/>
      <c r="H17" s="54"/>
      <c r="I17" s="52"/>
      <c r="J17" s="53"/>
      <c r="K17" s="54"/>
      <c r="L17" s="52"/>
      <c r="M17" s="53"/>
      <c r="N17" s="54"/>
      <c r="O17" s="55"/>
      <c r="P17" s="56"/>
      <c r="Q17" s="52"/>
      <c r="R17" s="53"/>
      <c r="S17" s="53"/>
      <c r="T17" s="53"/>
      <c r="U17" s="56"/>
      <c r="V17" s="57"/>
      <c r="X17" s="464" t="str">
        <f t="shared" si="3"/>
        <v/>
      </c>
      <c r="Y17" s="464" t="str">
        <f t="shared" si="4"/>
        <v/>
      </c>
      <c r="Z17" s="464" t="str">
        <f t="shared" si="5"/>
        <v/>
      </c>
      <c r="AA17" s="465" t="str">
        <f t="shared" si="6"/>
        <v/>
      </c>
      <c r="AB17" s="466" t="str">
        <f t="shared" si="7"/>
        <v/>
      </c>
      <c r="AC17" s="466">
        <f t="shared" si="8"/>
        <v>13122</v>
      </c>
      <c r="AD17" s="466">
        <f t="shared" si="8"/>
        <v>6561</v>
      </c>
      <c r="AE17" s="466">
        <f t="shared" si="8"/>
        <v>0</v>
      </c>
      <c r="AF17" s="68"/>
      <c r="AG17" s="68"/>
      <c r="AH17" s="68"/>
      <c r="AI17" s="68"/>
      <c r="AJ17" s="68"/>
      <c r="AK17" s="68"/>
      <c r="AL17" s="467" t="str">
        <f>+IF('EV ADM FINANCIERA'!F17="X",'EV ADM FINANCIERA'!$F$8,IF('EV ADM FINANCIERA'!G17="X",'EV ADM FINANCIERA'!$G$8,IF('EV ADM FINANCIERA'!H17="X",'EV ADM FINANCIERA'!$H$8,"")))</f>
        <v/>
      </c>
      <c r="AM17" s="467" t="str">
        <f>+IF('EV ADM FINANCIERA'!I17="X",'EV ADM FINANCIERA'!$F$8,IF('EV ADM FINANCIERA'!J17="X",'EV ADM FINANCIERA'!$G$8,IF('EV ADM FINANCIERA'!K17="X",'EV ADM FINANCIERA'!$H$8,"")))</f>
        <v/>
      </c>
      <c r="AN17" s="467" t="str">
        <f>+IF('EV ADM FINANCIERA'!L17="X",'EV ADM FINANCIERA'!$F$8,IF('EV ADM FINANCIERA'!M17="X",'EV ADM FINANCIERA'!$G$8,IF('EV ADM FINANCIERA'!N17="X",'EV ADM FINANCIERA'!$H$8,"")))</f>
        <v/>
      </c>
      <c r="AO17" s="467" t="str">
        <f>+IF('EV ADM FINANCIERA'!O17="X",'EV ADM FINANCIERA'!$O$8,IF('EV ADM FINANCIERA'!P17="X",'EV ADM FINANCIERA'!$P$8,""))</f>
        <v/>
      </c>
    </row>
    <row r="18" spans="1:41" s="67" customFormat="1" ht="15" customHeight="1" x14ac:dyDescent="0.2">
      <c r="A18" s="520" t="str">
        <f>'RESUMEN REGION'!A26</f>
        <v/>
      </c>
      <c r="B18" s="520">
        <f>'RESUMEN REGION'!B26</f>
        <v>0</v>
      </c>
      <c r="C18" s="520" t="str">
        <f>'RESUMEN REGION'!C26</f>
        <v/>
      </c>
      <c r="D18" s="521">
        <f>'RESUMEN REGION'!E26</f>
        <v>0</v>
      </c>
      <c r="E18" s="522" t="str">
        <f t="shared" si="2"/>
        <v/>
      </c>
      <c r="F18" s="52"/>
      <c r="G18" s="53"/>
      <c r="H18" s="54"/>
      <c r="I18" s="52"/>
      <c r="J18" s="53"/>
      <c r="K18" s="54"/>
      <c r="L18" s="52"/>
      <c r="M18" s="53"/>
      <c r="N18" s="54"/>
      <c r="O18" s="58"/>
      <c r="P18" s="56"/>
      <c r="Q18" s="52"/>
      <c r="R18" s="53"/>
      <c r="S18" s="53"/>
      <c r="T18" s="53"/>
      <c r="U18" s="56"/>
      <c r="V18" s="57"/>
      <c r="X18" s="464" t="str">
        <f t="shared" si="3"/>
        <v/>
      </c>
      <c r="Y18" s="464" t="str">
        <f t="shared" si="4"/>
        <v/>
      </c>
      <c r="Z18" s="464" t="str">
        <f t="shared" si="5"/>
        <v/>
      </c>
      <c r="AA18" s="465" t="str">
        <f t="shared" si="6"/>
        <v/>
      </c>
      <c r="AB18" s="466" t="str">
        <f t="shared" si="7"/>
        <v/>
      </c>
      <c r="AC18" s="466">
        <f t="shared" si="8"/>
        <v>39366</v>
      </c>
      <c r="AD18" s="466">
        <f t="shared" si="8"/>
        <v>19683</v>
      </c>
      <c r="AE18" s="466">
        <f t="shared" si="8"/>
        <v>0</v>
      </c>
      <c r="AF18" s="68"/>
      <c r="AG18" s="68"/>
      <c r="AH18" s="68"/>
      <c r="AI18" s="68"/>
      <c r="AJ18" s="68"/>
      <c r="AK18" s="68"/>
      <c r="AL18" s="467" t="str">
        <f>+IF('EV ADM FINANCIERA'!F18="X",'EV ADM FINANCIERA'!$F$8,IF('EV ADM FINANCIERA'!G18="X",'EV ADM FINANCIERA'!$G$8,IF('EV ADM FINANCIERA'!H18="X",'EV ADM FINANCIERA'!$H$8,"")))</f>
        <v/>
      </c>
      <c r="AM18" s="467" t="str">
        <f>+IF('EV ADM FINANCIERA'!I18="X",'EV ADM FINANCIERA'!$F$8,IF('EV ADM FINANCIERA'!J18="X",'EV ADM FINANCIERA'!$G$8,IF('EV ADM FINANCIERA'!K18="X",'EV ADM FINANCIERA'!$H$8,"")))</f>
        <v/>
      </c>
      <c r="AN18" s="467" t="str">
        <f>+IF('EV ADM FINANCIERA'!L18="X",'EV ADM FINANCIERA'!$F$8,IF('EV ADM FINANCIERA'!M18="X",'EV ADM FINANCIERA'!$G$8,IF('EV ADM FINANCIERA'!N18="X",'EV ADM FINANCIERA'!$H$8,"")))</f>
        <v/>
      </c>
      <c r="AO18" s="467" t="str">
        <f>+IF('EV ADM FINANCIERA'!O18="X",'EV ADM FINANCIERA'!$O$8,IF('EV ADM FINANCIERA'!P18="X",'EV ADM FINANCIERA'!$P$8,""))</f>
        <v/>
      </c>
    </row>
    <row r="19" spans="1:41" s="67" customFormat="1" ht="15" customHeight="1" x14ac:dyDescent="0.2">
      <c r="A19" s="520" t="str">
        <f>'RESUMEN REGION'!A27</f>
        <v/>
      </c>
      <c r="B19" s="520">
        <f>'RESUMEN REGION'!B27</f>
        <v>0</v>
      </c>
      <c r="C19" s="520" t="str">
        <f>'RESUMEN REGION'!C27</f>
        <v/>
      </c>
      <c r="D19" s="521">
        <f>'RESUMEN REGION'!E27</f>
        <v>0</v>
      </c>
      <c r="E19" s="522" t="str">
        <f t="shared" si="2"/>
        <v/>
      </c>
      <c r="F19" s="47"/>
      <c r="G19" s="48"/>
      <c r="H19" s="49"/>
      <c r="I19" s="47"/>
      <c r="J19" s="48"/>
      <c r="K19" s="49"/>
      <c r="L19" s="47"/>
      <c r="M19" s="48"/>
      <c r="N19" s="49"/>
      <c r="O19" s="50"/>
      <c r="P19" s="51"/>
      <c r="Q19" s="47"/>
      <c r="R19" s="48"/>
      <c r="S19" s="48"/>
      <c r="T19" s="48"/>
      <c r="U19" s="51"/>
      <c r="V19" s="69"/>
      <c r="X19" s="464" t="str">
        <f t="shared" si="3"/>
        <v/>
      </c>
      <c r="Y19" s="464" t="str">
        <f t="shared" si="4"/>
        <v/>
      </c>
      <c r="Z19" s="464" t="str">
        <f t="shared" si="5"/>
        <v/>
      </c>
      <c r="AA19" s="465" t="str">
        <f t="shared" si="6"/>
        <v/>
      </c>
      <c r="AB19" s="466" t="str">
        <f t="shared" si="7"/>
        <v/>
      </c>
      <c r="AC19" s="466">
        <f t="shared" si="8"/>
        <v>118098</v>
      </c>
      <c r="AD19" s="466">
        <f t="shared" si="8"/>
        <v>59049</v>
      </c>
      <c r="AE19" s="466">
        <f t="shared" si="8"/>
        <v>0</v>
      </c>
      <c r="AF19" s="68"/>
      <c r="AG19" s="68"/>
      <c r="AH19" s="68"/>
      <c r="AI19" s="68"/>
      <c r="AJ19" s="68"/>
      <c r="AK19" s="68"/>
      <c r="AL19" s="467" t="str">
        <f>+IF('EV ADM FINANCIERA'!F19="X",'EV ADM FINANCIERA'!$F$8,IF('EV ADM FINANCIERA'!G19="X",'EV ADM FINANCIERA'!$G$8,IF('EV ADM FINANCIERA'!H19="X",'EV ADM FINANCIERA'!$H$8,"")))</f>
        <v/>
      </c>
      <c r="AM19" s="467" t="str">
        <f>+IF('EV ADM FINANCIERA'!I19="X",'EV ADM FINANCIERA'!$F$8,IF('EV ADM FINANCIERA'!J19="X",'EV ADM FINANCIERA'!$G$8,IF('EV ADM FINANCIERA'!K19="X",'EV ADM FINANCIERA'!$H$8,"")))</f>
        <v/>
      </c>
      <c r="AN19" s="467" t="str">
        <f>+IF('EV ADM FINANCIERA'!L19="X",'EV ADM FINANCIERA'!$F$8,IF('EV ADM FINANCIERA'!M19="X",'EV ADM FINANCIERA'!$G$8,IF('EV ADM FINANCIERA'!N19="X",'EV ADM FINANCIERA'!$H$8,"")))</f>
        <v/>
      </c>
      <c r="AO19" s="467" t="str">
        <f>+IF('EV ADM FINANCIERA'!O19="X",'EV ADM FINANCIERA'!$O$8,IF('EV ADM FINANCIERA'!P19="X",'EV ADM FINANCIERA'!$P$8,""))</f>
        <v/>
      </c>
    </row>
    <row r="20" spans="1:41" s="67" customFormat="1" ht="15" customHeight="1" x14ac:dyDescent="0.2">
      <c r="A20" s="520" t="str">
        <f>'RESUMEN REGION'!A28</f>
        <v/>
      </c>
      <c r="B20" s="520">
        <f>'RESUMEN REGION'!B28</f>
        <v>0</v>
      </c>
      <c r="C20" s="520" t="str">
        <f>'RESUMEN REGION'!C28</f>
        <v/>
      </c>
      <c r="D20" s="521">
        <f>'RESUMEN REGION'!E28</f>
        <v>0</v>
      </c>
      <c r="E20" s="522" t="str">
        <f t="shared" si="2"/>
        <v/>
      </c>
      <c r="F20" s="52"/>
      <c r="G20" s="53"/>
      <c r="H20" s="54"/>
      <c r="I20" s="52"/>
      <c r="J20" s="53"/>
      <c r="K20" s="54"/>
      <c r="L20" s="52"/>
      <c r="M20" s="53"/>
      <c r="N20" s="54"/>
      <c r="O20" s="55"/>
      <c r="P20" s="56"/>
      <c r="Q20" s="52"/>
      <c r="R20" s="53"/>
      <c r="S20" s="53"/>
      <c r="T20" s="53"/>
      <c r="U20" s="56"/>
      <c r="V20" s="57"/>
      <c r="X20" s="464" t="str">
        <f t="shared" si="3"/>
        <v/>
      </c>
      <c r="Y20" s="464" t="str">
        <f t="shared" si="4"/>
        <v/>
      </c>
      <c r="Z20" s="464" t="str">
        <f t="shared" si="5"/>
        <v/>
      </c>
      <c r="AA20" s="465" t="str">
        <f t="shared" si="6"/>
        <v/>
      </c>
      <c r="AB20" s="466" t="str">
        <f t="shared" si="7"/>
        <v/>
      </c>
      <c r="AC20" s="466">
        <f t="shared" si="8"/>
        <v>354294</v>
      </c>
      <c r="AD20" s="466">
        <f t="shared" si="8"/>
        <v>177147</v>
      </c>
      <c r="AE20" s="466">
        <f t="shared" si="8"/>
        <v>0</v>
      </c>
      <c r="AF20" s="68"/>
      <c r="AG20" s="68"/>
      <c r="AH20" s="68"/>
      <c r="AI20" s="68"/>
      <c r="AJ20" s="68"/>
      <c r="AK20" s="68"/>
      <c r="AL20" s="467" t="str">
        <f>+IF('EV ADM FINANCIERA'!F20="X",'EV ADM FINANCIERA'!$F$8,IF('EV ADM FINANCIERA'!G20="X",'EV ADM FINANCIERA'!$G$8,IF('EV ADM FINANCIERA'!H20="X",'EV ADM FINANCIERA'!$H$8,"")))</f>
        <v/>
      </c>
      <c r="AM20" s="467" t="str">
        <f>+IF('EV ADM FINANCIERA'!I20="X",'EV ADM FINANCIERA'!$F$8,IF('EV ADM FINANCIERA'!J20="X",'EV ADM FINANCIERA'!$G$8,IF('EV ADM FINANCIERA'!K20="X",'EV ADM FINANCIERA'!$H$8,"")))</f>
        <v/>
      </c>
      <c r="AN20" s="467" t="str">
        <f>+IF('EV ADM FINANCIERA'!L20="X",'EV ADM FINANCIERA'!$F$8,IF('EV ADM FINANCIERA'!M20="X",'EV ADM FINANCIERA'!$G$8,IF('EV ADM FINANCIERA'!N20="X",'EV ADM FINANCIERA'!$H$8,"")))</f>
        <v/>
      </c>
      <c r="AO20" s="467" t="str">
        <f>+IF('EV ADM FINANCIERA'!O20="X",'EV ADM FINANCIERA'!$O$8,IF('EV ADM FINANCIERA'!P20="X",'EV ADM FINANCIERA'!$P$8,""))</f>
        <v/>
      </c>
    </row>
    <row r="21" spans="1:41" s="67" customFormat="1" ht="15" customHeight="1" x14ac:dyDescent="0.2">
      <c r="A21" s="520" t="str">
        <f>'RESUMEN REGION'!A29</f>
        <v/>
      </c>
      <c r="B21" s="520">
        <f>'RESUMEN REGION'!B29</f>
        <v>0</v>
      </c>
      <c r="C21" s="520" t="str">
        <f>'RESUMEN REGION'!C29</f>
        <v/>
      </c>
      <c r="D21" s="521">
        <f>'RESUMEN REGION'!E29</f>
        <v>0</v>
      </c>
      <c r="E21" s="522" t="str">
        <f t="shared" si="2"/>
        <v/>
      </c>
      <c r="F21" s="52"/>
      <c r="G21" s="53"/>
      <c r="H21" s="54"/>
      <c r="I21" s="52"/>
      <c r="J21" s="53"/>
      <c r="K21" s="54"/>
      <c r="L21" s="52"/>
      <c r="M21" s="53"/>
      <c r="N21" s="54"/>
      <c r="O21" s="58"/>
      <c r="P21" s="56"/>
      <c r="Q21" s="52"/>
      <c r="R21" s="53"/>
      <c r="S21" s="53"/>
      <c r="T21" s="53"/>
      <c r="U21" s="56"/>
      <c r="V21" s="57"/>
      <c r="X21" s="464" t="str">
        <f t="shared" si="3"/>
        <v/>
      </c>
      <c r="Y21" s="464" t="str">
        <f t="shared" si="4"/>
        <v/>
      </c>
      <c r="Z21" s="464" t="str">
        <f t="shared" si="5"/>
        <v/>
      </c>
      <c r="AA21" s="465" t="str">
        <f t="shared" si="6"/>
        <v/>
      </c>
      <c r="AB21" s="466" t="str">
        <f t="shared" si="7"/>
        <v/>
      </c>
      <c r="AC21" s="466">
        <f t="shared" si="8"/>
        <v>1062882</v>
      </c>
      <c r="AD21" s="466">
        <f t="shared" si="8"/>
        <v>531441</v>
      </c>
      <c r="AE21" s="466">
        <f t="shared" si="8"/>
        <v>0</v>
      </c>
      <c r="AF21" s="68"/>
      <c r="AG21" s="68"/>
      <c r="AH21" s="68"/>
      <c r="AI21" s="68"/>
      <c r="AJ21" s="68"/>
      <c r="AK21" s="68"/>
      <c r="AL21" s="467" t="str">
        <f>+IF('EV ADM FINANCIERA'!F21="X",'EV ADM FINANCIERA'!$F$8,IF('EV ADM FINANCIERA'!G21="X",'EV ADM FINANCIERA'!$G$8,IF('EV ADM FINANCIERA'!H21="X",'EV ADM FINANCIERA'!$H$8,"")))</f>
        <v/>
      </c>
      <c r="AM21" s="467" t="str">
        <f>+IF('EV ADM FINANCIERA'!I21="X",'EV ADM FINANCIERA'!$F$8,IF('EV ADM FINANCIERA'!J21="X",'EV ADM FINANCIERA'!$G$8,IF('EV ADM FINANCIERA'!K21="X",'EV ADM FINANCIERA'!$H$8,"")))</f>
        <v/>
      </c>
      <c r="AN21" s="467" t="str">
        <f>+IF('EV ADM FINANCIERA'!L21="X",'EV ADM FINANCIERA'!$F$8,IF('EV ADM FINANCIERA'!M21="X",'EV ADM FINANCIERA'!$G$8,IF('EV ADM FINANCIERA'!N21="X",'EV ADM FINANCIERA'!$H$8,"")))</f>
        <v/>
      </c>
      <c r="AO21" s="467" t="str">
        <f>+IF('EV ADM FINANCIERA'!O21="X",'EV ADM FINANCIERA'!$O$8,IF('EV ADM FINANCIERA'!P21="X",'EV ADM FINANCIERA'!$P$8,""))</f>
        <v/>
      </c>
    </row>
    <row r="22" spans="1:41" s="67" customFormat="1" ht="15" customHeight="1" x14ac:dyDescent="0.2">
      <c r="A22" s="520" t="str">
        <f>'RESUMEN REGION'!A30</f>
        <v/>
      </c>
      <c r="B22" s="520">
        <f>'RESUMEN REGION'!B30</f>
        <v>0</v>
      </c>
      <c r="C22" s="520" t="str">
        <f>'RESUMEN REGION'!C30</f>
        <v/>
      </c>
      <c r="D22" s="521">
        <f>'RESUMEN REGION'!E30</f>
        <v>0</v>
      </c>
      <c r="E22" s="522" t="str">
        <f t="shared" si="2"/>
        <v/>
      </c>
      <c r="F22" s="52"/>
      <c r="G22" s="53"/>
      <c r="H22" s="54"/>
      <c r="I22" s="52"/>
      <c r="J22" s="53"/>
      <c r="K22" s="54"/>
      <c r="L22" s="52"/>
      <c r="M22" s="53"/>
      <c r="N22" s="54"/>
      <c r="O22" s="58"/>
      <c r="P22" s="56"/>
      <c r="Q22" s="52"/>
      <c r="R22" s="53"/>
      <c r="S22" s="53"/>
      <c r="T22" s="53"/>
      <c r="U22" s="56"/>
      <c r="V22" s="57"/>
      <c r="X22" s="464" t="str">
        <f t="shared" si="3"/>
        <v/>
      </c>
      <c r="Y22" s="464" t="str">
        <f t="shared" si="4"/>
        <v/>
      </c>
      <c r="Z22" s="464" t="str">
        <f t="shared" si="5"/>
        <v/>
      </c>
      <c r="AA22" s="465" t="str">
        <f t="shared" si="6"/>
        <v/>
      </c>
      <c r="AB22" s="466" t="str">
        <f t="shared" si="7"/>
        <v/>
      </c>
      <c r="AC22" s="466">
        <f t="shared" si="8"/>
        <v>3188646</v>
      </c>
      <c r="AD22" s="466">
        <f t="shared" si="8"/>
        <v>1594323</v>
      </c>
      <c r="AE22" s="466">
        <f t="shared" si="8"/>
        <v>0</v>
      </c>
      <c r="AF22" s="68"/>
      <c r="AG22" s="68"/>
      <c r="AH22" s="68"/>
      <c r="AI22" s="68"/>
      <c r="AJ22" s="68"/>
      <c r="AK22" s="68"/>
      <c r="AL22" s="467" t="str">
        <f>+IF('EV ADM FINANCIERA'!F22="X",'EV ADM FINANCIERA'!$F$8,IF('EV ADM FINANCIERA'!G22="X",'EV ADM FINANCIERA'!$G$8,IF('EV ADM FINANCIERA'!H22="X",'EV ADM FINANCIERA'!$H$8,"")))</f>
        <v/>
      </c>
      <c r="AM22" s="467" t="str">
        <f>+IF('EV ADM FINANCIERA'!I22="X",'EV ADM FINANCIERA'!$F$8,IF('EV ADM FINANCIERA'!J22="X",'EV ADM FINANCIERA'!$G$8,IF('EV ADM FINANCIERA'!K22="X",'EV ADM FINANCIERA'!$H$8,"")))</f>
        <v/>
      </c>
      <c r="AN22" s="467" t="str">
        <f>+IF('EV ADM FINANCIERA'!L22="X",'EV ADM FINANCIERA'!$F$8,IF('EV ADM FINANCIERA'!M22="X",'EV ADM FINANCIERA'!$G$8,IF('EV ADM FINANCIERA'!N22="X",'EV ADM FINANCIERA'!$H$8,"")))</f>
        <v/>
      </c>
      <c r="AO22" s="467" t="str">
        <f>+IF('EV ADM FINANCIERA'!O22="X",'EV ADM FINANCIERA'!$O$8,IF('EV ADM FINANCIERA'!P22="X",'EV ADM FINANCIERA'!$P$8,""))</f>
        <v/>
      </c>
    </row>
    <row r="23" spans="1:41" s="67" customFormat="1" ht="15" customHeight="1" x14ac:dyDescent="0.2">
      <c r="A23" s="520" t="str">
        <f>'RESUMEN REGION'!A31</f>
        <v/>
      </c>
      <c r="B23" s="520">
        <f>'RESUMEN REGION'!B31</f>
        <v>0</v>
      </c>
      <c r="C23" s="520" t="str">
        <f>'RESUMEN REGION'!C31</f>
        <v/>
      </c>
      <c r="D23" s="521">
        <f>'RESUMEN REGION'!E31</f>
        <v>0</v>
      </c>
      <c r="E23" s="522" t="str">
        <f t="shared" si="2"/>
        <v/>
      </c>
      <c r="F23" s="52"/>
      <c r="G23" s="53"/>
      <c r="H23" s="54"/>
      <c r="I23" s="52"/>
      <c r="J23" s="53"/>
      <c r="K23" s="54"/>
      <c r="L23" s="52"/>
      <c r="M23" s="53"/>
      <c r="N23" s="54"/>
      <c r="O23" s="58"/>
      <c r="P23" s="56"/>
      <c r="Q23" s="52"/>
      <c r="R23" s="53"/>
      <c r="S23" s="53"/>
      <c r="T23" s="53"/>
      <c r="U23" s="56"/>
      <c r="V23" s="57"/>
      <c r="X23" s="464" t="str">
        <f t="shared" si="3"/>
        <v/>
      </c>
      <c r="Y23" s="464" t="str">
        <f t="shared" si="4"/>
        <v/>
      </c>
      <c r="Z23" s="464" t="str">
        <f t="shared" si="5"/>
        <v/>
      </c>
      <c r="AA23" s="465" t="str">
        <f t="shared" si="6"/>
        <v/>
      </c>
      <c r="AB23" s="466" t="str">
        <f t="shared" si="7"/>
        <v/>
      </c>
      <c r="AC23" s="466">
        <f t="shared" si="8"/>
        <v>9565938</v>
      </c>
      <c r="AD23" s="466">
        <f t="shared" si="8"/>
        <v>4782969</v>
      </c>
      <c r="AE23" s="466">
        <f t="shared" si="8"/>
        <v>0</v>
      </c>
      <c r="AF23" s="68"/>
      <c r="AG23" s="68"/>
      <c r="AH23" s="68"/>
      <c r="AI23" s="68"/>
      <c r="AJ23" s="68"/>
      <c r="AK23" s="68"/>
      <c r="AL23" s="467" t="str">
        <f>+IF('EV ADM FINANCIERA'!F23="X",'EV ADM FINANCIERA'!$F$8,IF('EV ADM FINANCIERA'!G23="X",'EV ADM FINANCIERA'!$G$8,IF('EV ADM FINANCIERA'!H23="X",'EV ADM FINANCIERA'!$H$8,"")))</f>
        <v/>
      </c>
      <c r="AM23" s="467" t="str">
        <f>+IF('EV ADM FINANCIERA'!I23="X",'EV ADM FINANCIERA'!$F$8,IF('EV ADM FINANCIERA'!J23="X",'EV ADM FINANCIERA'!$G$8,IF('EV ADM FINANCIERA'!K23="X",'EV ADM FINANCIERA'!$H$8,"")))</f>
        <v/>
      </c>
      <c r="AN23" s="467" t="str">
        <f>+IF('EV ADM FINANCIERA'!L23="X",'EV ADM FINANCIERA'!$F$8,IF('EV ADM FINANCIERA'!M23="X",'EV ADM FINANCIERA'!$G$8,IF('EV ADM FINANCIERA'!N23="X",'EV ADM FINANCIERA'!$H$8,"")))</f>
        <v/>
      </c>
      <c r="AO23" s="467" t="str">
        <f>+IF('EV ADM FINANCIERA'!O23="X",'EV ADM FINANCIERA'!$O$8,IF('EV ADM FINANCIERA'!P23="X",'EV ADM FINANCIERA'!$P$8,""))</f>
        <v/>
      </c>
    </row>
    <row r="24" spans="1:41" s="67" customFormat="1" ht="15" customHeight="1" x14ac:dyDescent="0.2">
      <c r="A24" s="520" t="str">
        <f>'RESUMEN REGION'!A32</f>
        <v/>
      </c>
      <c r="B24" s="520">
        <f>'RESUMEN REGION'!B32</f>
        <v>0</v>
      </c>
      <c r="C24" s="520" t="str">
        <f>'RESUMEN REGION'!C32</f>
        <v/>
      </c>
      <c r="D24" s="521">
        <f>'RESUMEN REGION'!E32</f>
        <v>0</v>
      </c>
      <c r="E24" s="522" t="str">
        <f t="shared" si="2"/>
        <v/>
      </c>
      <c r="F24" s="52"/>
      <c r="G24" s="53"/>
      <c r="H24" s="54"/>
      <c r="I24" s="52"/>
      <c r="J24" s="53"/>
      <c r="K24" s="54"/>
      <c r="L24" s="52"/>
      <c r="M24" s="53"/>
      <c r="N24" s="54"/>
      <c r="O24" s="58"/>
      <c r="P24" s="56"/>
      <c r="Q24" s="52"/>
      <c r="R24" s="53"/>
      <c r="S24" s="53"/>
      <c r="T24" s="53"/>
      <c r="U24" s="56"/>
      <c r="V24" s="57"/>
      <c r="X24" s="464" t="str">
        <f t="shared" si="3"/>
        <v/>
      </c>
      <c r="Y24" s="464" t="str">
        <f t="shared" si="4"/>
        <v/>
      </c>
      <c r="Z24" s="464" t="str">
        <f t="shared" si="5"/>
        <v/>
      </c>
      <c r="AA24" s="465" t="str">
        <f t="shared" si="6"/>
        <v/>
      </c>
      <c r="AB24" s="466" t="str">
        <f t="shared" si="7"/>
        <v/>
      </c>
      <c r="AC24" s="466">
        <f t="shared" si="8"/>
        <v>28697814</v>
      </c>
      <c r="AD24" s="466">
        <f t="shared" si="8"/>
        <v>14348907</v>
      </c>
      <c r="AE24" s="466">
        <f t="shared" si="8"/>
        <v>0</v>
      </c>
      <c r="AF24" s="68"/>
      <c r="AG24" s="68"/>
      <c r="AH24" s="68"/>
      <c r="AI24" s="68"/>
      <c r="AJ24" s="68"/>
      <c r="AK24" s="68"/>
      <c r="AL24" s="467" t="str">
        <f>+IF('EV ADM FINANCIERA'!F24="X",'EV ADM FINANCIERA'!$F$8,IF('EV ADM FINANCIERA'!G24="X",'EV ADM FINANCIERA'!$G$8,IF('EV ADM FINANCIERA'!H24="X",'EV ADM FINANCIERA'!$H$8,"")))</f>
        <v/>
      </c>
      <c r="AM24" s="467" t="str">
        <f>+IF('EV ADM FINANCIERA'!I24="X",'EV ADM FINANCIERA'!$F$8,IF('EV ADM FINANCIERA'!J24="X",'EV ADM FINANCIERA'!$G$8,IF('EV ADM FINANCIERA'!K24="X",'EV ADM FINANCIERA'!$H$8,"")))</f>
        <v/>
      </c>
      <c r="AN24" s="467" t="str">
        <f>+IF('EV ADM FINANCIERA'!L24="X",'EV ADM FINANCIERA'!$F$8,IF('EV ADM FINANCIERA'!M24="X",'EV ADM FINANCIERA'!$G$8,IF('EV ADM FINANCIERA'!N24="X",'EV ADM FINANCIERA'!$H$8,"")))</f>
        <v/>
      </c>
      <c r="AO24" s="467" t="str">
        <f>+IF('EV ADM FINANCIERA'!O24="X",'EV ADM FINANCIERA'!$O$8,IF('EV ADM FINANCIERA'!P24="X",'EV ADM FINANCIERA'!$P$8,""))</f>
        <v/>
      </c>
    </row>
    <row r="25" spans="1:41" s="67" customFormat="1" ht="15" customHeight="1" x14ac:dyDescent="0.2">
      <c r="A25" s="520" t="str">
        <f>'RESUMEN REGION'!A33</f>
        <v/>
      </c>
      <c r="B25" s="520">
        <f>'RESUMEN REGION'!B33</f>
        <v>0</v>
      </c>
      <c r="C25" s="520" t="str">
        <f>'RESUMEN REGION'!C33</f>
        <v/>
      </c>
      <c r="D25" s="521">
        <f>'RESUMEN REGION'!E33</f>
        <v>0</v>
      </c>
      <c r="E25" s="522" t="str">
        <f t="shared" si="2"/>
        <v/>
      </c>
      <c r="F25" s="52"/>
      <c r="G25" s="53"/>
      <c r="H25" s="54"/>
      <c r="I25" s="52"/>
      <c r="J25" s="53"/>
      <c r="K25" s="54"/>
      <c r="L25" s="52"/>
      <c r="M25" s="53"/>
      <c r="N25" s="54"/>
      <c r="O25" s="58"/>
      <c r="P25" s="56"/>
      <c r="Q25" s="52"/>
      <c r="R25" s="53"/>
      <c r="S25" s="53"/>
      <c r="T25" s="53"/>
      <c r="U25" s="56"/>
      <c r="V25" s="57"/>
      <c r="X25" s="464" t="str">
        <f t="shared" si="3"/>
        <v/>
      </c>
      <c r="Y25" s="464" t="str">
        <f t="shared" si="4"/>
        <v/>
      </c>
      <c r="Z25" s="464" t="str">
        <f t="shared" si="5"/>
        <v/>
      </c>
      <c r="AA25" s="465" t="str">
        <f t="shared" si="6"/>
        <v/>
      </c>
      <c r="AB25" s="466" t="str">
        <f t="shared" si="7"/>
        <v/>
      </c>
      <c r="AC25" s="466">
        <f t="shared" si="8"/>
        <v>86093442</v>
      </c>
      <c r="AD25" s="466">
        <f t="shared" si="8"/>
        <v>43046721</v>
      </c>
      <c r="AE25" s="466">
        <f t="shared" si="8"/>
        <v>0</v>
      </c>
      <c r="AF25" s="68"/>
      <c r="AG25" s="68"/>
      <c r="AH25" s="68"/>
      <c r="AI25" s="68"/>
      <c r="AJ25" s="68"/>
      <c r="AK25" s="68"/>
      <c r="AL25" s="467" t="str">
        <f>+IF('EV ADM FINANCIERA'!F25="X",'EV ADM FINANCIERA'!$F$8,IF('EV ADM FINANCIERA'!G25="X",'EV ADM FINANCIERA'!$G$8,IF('EV ADM FINANCIERA'!H25="X",'EV ADM FINANCIERA'!$H$8,"")))</f>
        <v/>
      </c>
      <c r="AM25" s="467" t="str">
        <f>+IF('EV ADM FINANCIERA'!I25="X",'EV ADM FINANCIERA'!$F$8,IF('EV ADM FINANCIERA'!J25="X",'EV ADM FINANCIERA'!$G$8,IF('EV ADM FINANCIERA'!K25="X",'EV ADM FINANCIERA'!$H$8,"")))</f>
        <v/>
      </c>
      <c r="AN25" s="467" t="str">
        <f>+IF('EV ADM FINANCIERA'!L25="X",'EV ADM FINANCIERA'!$F$8,IF('EV ADM FINANCIERA'!M25="X",'EV ADM FINANCIERA'!$G$8,IF('EV ADM FINANCIERA'!N25="X",'EV ADM FINANCIERA'!$H$8,"")))</f>
        <v/>
      </c>
      <c r="AO25" s="467" t="str">
        <f>+IF('EV ADM FINANCIERA'!O25="X",'EV ADM FINANCIERA'!$O$8,IF('EV ADM FINANCIERA'!P25="X",'EV ADM FINANCIERA'!$P$8,""))</f>
        <v/>
      </c>
    </row>
    <row r="26" spans="1:41" s="67" customFormat="1" ht="15" customHeight="1" x14ac:dyDescent="0.2">
      <c r="A26" s="520" t="str">
        <f>'RESUMEN REGION'!A34</f>
        <v/>
      </c>
      <c r="B26" s="520">
        <f>'RESUMEN REGION'!B34</f>
        <v>0</v>
      </c>
      <c r="C26" s="520" t="str">
        <f>'RESUMEN REGION'!C34</f>
        <v/>
      </c>
      <c r="D26" s="521">
        <f>'RESUMEN REGION'!E34</f>
        <v>0</v>
      </c>
      <c r="E26" s="522" t="str">
        <f t="shared" si="2"/>
        <v/>
      </c>
      <c r="F26" s="52"/>
      <c r="G26" s="53"/>
      <c r="H26" s="54"/>
      <c r="I26" s="52"/>
      <c r="J26" s="53"/>
      <c r="K26" s="54"/>
      <c r="L26" s="52"/>
      <c r="M26" s="53"/>
      <c r="N26" s="54"/>
      <c r="O26" s="58"/>
      <c r="P26" s="56"/>
      <c r="Q26" s="52"/>
      <c r="R26" s="53"/>
      <c r="S26" s="53"/>
      <c r="T26" s="53"/>
      <c r="U26" s="56"/>
      <c r="V26" s="57"/>
      <c r="X26" s="464" t="str">
        <f t="shared" si="3"/>
        <v/>
      </c>
      <c r="Y26" s="464" t="str">
        <f t="shared" si="4"/>
        <v/>
      </c>
      <c r="Z26" s="464" t="str">
        <f t="shared" si="5"/>
        <v/>
      </c>
      <c r="AA26" s="465" t="str">
        <f t="shared" si="6"/>
        <v/>
      </c>
      <c r="AB26" s="466" t="str">
        <f t="shared" si="7"/>
        <v/>
      </c>
      <c r="AC26" s="466">
        <f t="shared" si="8"/>
        <v>258280326</v>
      </c>
      <c r="AD26" s="466">
        <f t="shared" si="8"/>
        <v>129140163</v>
      </c>
      <c r="AE26" s="466">
        <f t="shared" si="8"/>
        <v>0</v>
      </c>
      <c r="AF26" s="68"/>
      <c r="AG26" s="68"/>
      <c r="AH26" s="68"/>
      <c r="AI26" s="68"/>
      <c r="AJ26" s="68"/>
      <c r="AK26" s="68"/>
      <c r="AL26" s="467" t="str">
        <f>+IF('EV ADM FINANCIERA'!F26="X",'EV ADM FINANCIERA'!$F$8,IF('EV ADM FINANCIERA'!G26="X",'EV ADM FINANCIERA'!$G$8,IF('EV ADM FINANCIERA'!H26="X",'EV ADM FINANCIERA'!$H$8,"")))</f>
        <v/>
      </c>
      <c r="AM26" s="467" t="str">
        <f>+IF('EV ADM FINANCIERA'!I26="X",'EV ADM FINANCIERA'!$F$8,IF('EV ADM FINANCIERA'!J26="X",'EV ADM FINANCIERA'!$G$8,IF('EV ADM FINANCIERA'!K26="X",'EV ADM FINANCIERA'!$H$8,"")))</f>
        <v/>
      </c>
      <c r="AN26" s="467" t="str">
        <f>+IF('EV ADM FINANCIERA'!L26="X",'EV ADM FINANCIERA'!$F$8,IF('EV ADM FINANCIERA'!M26="X",'EV ADM FINANCIERA'!$G$8,IF('EV ADM FINANCIERA'!N26="X",'EV ADM FINANCIERA'!$H$8,"")))</f>
        <v/>
      </c>
      <c r="AO26" s="467" t="str">
        <f>+IF('EV ADM FINANCIERA'!O26="X",'EV ADM FINANCIERA'!$O$8,IF('EV ADM FINANCIERA'!P26="X",'EV ADM FINANCIERA'!$P$8,""))</f>
        <v/>
      </c>
    </row>
    <row r="27" spans="1:41" s="67" customFormat="1" ht="15" customHeight="1" x14ac:dyDescent="0.2">
      <c r="A27" s="520" t="str">
        <f>'RESUMEN REGION'!A35</f>
        <v/>
      </c>
      <c r="B27" s="520">
        <f>'RESUMEN REGION'!B35</f>
        <v>0</v>
      </c>
      <c r="C27" s="520" t="str">
        <f>'RESUMEN REGION'!C35</f>
        <v/>
      </c>
      <c r="D27" s="521">
        <f>'RESUMEN REGION'!E35</f>
        <v>0</v>
      </c>
      <c r="E27" s="522" t="str">
        <f t="shared" si="2"/>
        <v/>
      </c>
      <c r="F27" s="52"/>
      <c r="G27" s="53"/>
      <c r="H27" s="54"/>
      <c r="I27" s="52"/>
      <c r="J27" s="53"/>
      <c r="K27" s="54"/>
      <c r="L27" s="52"/>
      <c r="M27" s="53"/>
      <c r="N27" s="54"/>
      <c r="O27" s="58"/>
      <c r="P27" s="56"/>
      <c r="Q27" s="52"/>
      <c r="R27" s="53"/>
      <c r="S27" s="53"/>
      <c r="T27" s="53"/>
      <c r="U27" s="56"/>
      <c r="V27" s="57"/>
      <c r="X27" s="464" t="str">
        <f t="shared" si="3"/>
        <v/>
      </c>
      <c r="Y27" s="464" t="str">
        <f t="shared" si="4"/>
        <v/>
      </c>
      <c r="Z27" s="464" t="str">
        <f t="shared" si="5"/>
        <v/>
      </c>
      <c r="AA27" s="465" t="str">
        <f t="shared" si="6"/>
        <v/>
      </c>
      <c r="AB27" s="466" t="str">
        <f t="shared" si="7"/>
        <v/>
      </c>
      <c r="AC27" s="466">
        <f t="shared" si="8"/>
        <v>774840978</v>
      </c>
      <c r="AD27" s="466">
        <f t="shared" si="8"/>
        <v>387420489</v>
      </c>
      <c r="AE27" s="466">
        <f t="shared" si="8"/>
        <v>0</v>
      </c>
      <c r="AF27" s="68"/>
      <c r="AG27" s="68"/>
      <c r="AH27" s="68"/>
      <c r="AI27" s="68"/>
      <c r="AJ27" s="68"/>
      <c r="AK27" s="68"/>
      <c r="AL27" s="467" t="str">
        <f>+IF('EV ADM FINANCIERA'!F27="X",'EV ADM FINANCIERA'!$F$8,IF('EV ADM FINANCIERA'!G27="X",'EV ADM FINANCIERA'!$G$8,IF('EV ADM FINANCIERA'!H27="X",'EV ADM FINANCIERA'!$H$8,"")))</f>
        <v/>
      </c>
      <c r="AM27" s="467" t="str">
        <f>+IF('EV ADM FINANCIERA'!I27="X",'EV ADM FINANCIERA'!$F$8,IF('EV ADM FINANCIERA'!J27="X",'EV ADM FINANCIERA'!$G$8,IF('EV ADM FINANCIERA'!K27="X",'EV ADM FINANCIERA'!$H$8,"")))</f>
        <v/>
      </c>
      <c r="AN27" s="467" t="str">
        <f>+IF('EV ADM FINANCIERA'!L27="X",'EV ADM FINANCIERA'!$F$8,IF('EV ADM FINANCIERA'!M27="X",'EV ADM FINANCIERA'!$G$8,IF('EV ADM FINANCIERA'!N27="X",'EV ADM FINANCIERA'!$H$8,"")))</f>
        <v/>
      </c>
      <c r="AO27" s="467" t="str">
        <f>+IF('EV ADM FINANCIERA'!O27="X",'EV ADM FINANCIERA'!$O$8,IF('EV ADM FINANCIERA'!P27="X",'EV ADM FINANCIERA'!$P$8,""))</f>
        <v/>
      </c>
    </row>
    <row r="28" spans="1:41" s="67" customFormat="1" ht="15" customHeight="1" x14ac:dyDescent="0.2">
      <c r="A28" s="520" t="str">
        <f>'RESUMEN REGION'!A36</f>
        <v/>
      </c>
      <c r="B28" s="520">
        <f>'RESUMEN REGION'!B36</f>
        <v>0</v>
      </c>
      <c r="C28" s="520" t="str">
        <f>'RESUMEN REGION'!C36</f>
        <v/>
      </c>
      <c r="D28" s="521">
        <f>'RESUMEN REGION'!E36</f>
        <v>0</v>
      </c>
      <c r="E28" s="522" t="str">
        <f t="shared" si="2"/>
        <v/>
      </c>
      <c r="F28" s="52"/>
      <c r="G28" s="53"/>
      <c r="H28" s="54"/>
      <c r="I28" s="52"/>
      <c r="J28" s="53"/>
      <c r="K28" s="54"/>
      <c r="L28" s="52"/>
      <c r="M28" s="53"/>
      <c r="N28" s="54"/>
      <c r="O28" s="58"/>
      <c r="P28" s="56"/>
      <c r="Q28" s="52"/>
      <c r="R28" s="53"/>
      <c r="S28" s="53"/>
      <c r="T28" s="53"/>
      <c r="U28" s="56"/>
      <c r="V28" s="57"/>
      <c r="X28" s="464" t="str">
        <f t="shared" si="3"/>
        <v/>
      </c>
      <c r="Y28" s="464" t="str">
        <f t="shared" si="4"/>
        <v/>
      </c>
      <c r="Z28" s="464" t="str">
        <f t="shared" si="5"/>
        <v/>
      </c>
      <c r="AA28" s="465" t="str">
        <f t="shared" si="6"/>
        <v/>
      </c>
      <c r="AB28" s="466" t="str">
        <f t="shared" si="7"/>
        <v/>
      </c>
      <c r="AC28" s="466">
        <f t="shared" ref="AC28:AE37" si="9">+AC27*3</f>
        <v>2324522934</v>
      </c>
      <c r="AD28" s="466">
        <f t="shared" si="9"/>
        <v>1162261467</v>
      </c>
      <c r="AE28" s="466">
        <f t="shared" si="9"/>
        <v>0</v>
      </c>
      <c r="AF28" s="68"/>
      <c r="AG28" s="68"/>
      <c r="AH28" s="68"/>
      <c r="AI28" s="68"/>
      <c r="AJ28" s="68"/>
      <c r="AK28" s="68"/>
      <c r="AL28" s="467" t="str">
        <f>+IF('EV ADM FINANCIERA'!F28="X",'EV ADM FINANCIERA'!$F$8,IF('EV ADM FINANCIERA'!G28="X",'EV ADM FINANCIERA'!$G$8,IF('EV ADM FINANCIERA'!H28="X",'EV ADM FINANCIERA'!$H$8,"")))</f>
        <v/>
      </c>
      <c r="AM28" s="467" t="str">
        <f>+IF('EV ADM FINANCIERA'!I28="X",'EV ADM FINANCIERA'!$F$8,IF('EV ADM FINANCIERA'!J28="X",'EV ADM FINANCIERA'!$G$8,IF('EV ADM FINANCIERA'!K28="X",'EV ADM FINANCIERA'!$H$8,"")))</f>
        <v/>
      </c>
      <c r="AN28" s="467" t="str">
        <f>+IF('EV ADM FINANCIERA'!L28="X",'EV ADM FINANCIERA'!$F$8,IF('EV ADM FINANCIERA'!M28="X",'EV ADM FINANCIERA'!$G$8,IF('EV ADM FINANCIERA'!N28="X",'EV ADM FINANCIERA'!$H$8,"")))</f>
        <v/>
      </c>
      <c r="AO28" s="467" t="str">
        <f>+IF('EV ADM FINANCIERA'!O28="X",'EV ADM FINANCIERA'!$O$8,IF('EV ADM FINANCIERA'!P28="X",'EV ADM FINANCIERA'!$P$8,""))</f>
        <v/>
      </c>
    </row>
    <row r="29" spans="1:41" s="67" customFormat="1" ht="15" customHeight="1" x14ac:dyDescent="0.2">
      <c r="A29" s="520" t="str">
        <f>'RESUMEN REGION'!A37</f>
        <v/>
      </c>
      <c r="B29" s="520">
        <f>'RESUMEN REGION'!B37</f>
        <v>0</v>
      </c>
      <c r="C29" s="520" t="str">
        <f>'RESUMEN REGION'!C37</f>
        <v/>
      </c>
      <c r="D29" s="521">
        <f>'RESUMEN REGION'!E37</f>
        <v>0</v>
      </c>
      <c r="E29" s="522" t="str">
        <f t="shared" si="2"/>
        <v/>
      </c>
      <c r="F29" s="52"/>
      <c r="G29" s="53"/>
      <c r="H29" s="54"/>
      <c r="I29" s="52"/>
      <c r="J29" s="53"/>
      <c r="K29" s="54"/>
      <c r="L29" s="52"/>
      <c r="M29" s="53"/>
      <c r="N29" s="54"/>
      <c r="O29" s="58"/>
      <c r="P29" s="56"/>
      <c r="Q29" s="52"/>
      <c r="R29" s="53"/>
      <c r="S29" s="53"/>
      <c r="T29" s="53"/>
      <c r="U29" s="56"/>
      <c r="V29" s="57"/>
      <c r="X29" s="464" t="str">
        <f t="shared" si="3"/>
        <v/>
      </c>
      <c r="Y29" s="464" t="str">
        <f t="shared" si="4"/>
        <v/>
      </c>
      <c r="Z29" s="464" t="str">
        <f t="shared" si="5"/>
        <v/>
      </c>
      <c r="AA29" s="465" t="str">
        <f t="shared" si="6"/>
        <v/>
      </c>
      <c r="AB29" s="466" t="str">
        <f t="shared" si="7"/>
        <v/>
      </c>
      <c r="AC29" s="466">
        <f t="shared" si="9"/>
        <v>6973568802</v>
      </c>
      <c r="AD29" s="466">
        <f t="shared" si="9"/>
        <v>3486784401</v>
      </c>
      <c r="AE29" s="466">
        <f t="shared" si="9"/>
        <v>0</v>
      </c>
      <c r="AF29" s="68"/>
      <c r="AG29" s="68"/>
      <c r="AH29" s="68"/>
      <c r="AI29" s="68"/>
      <c r="AJ29" s="68"/>
      <c r="AK29" s="68"/>
      <c r="AL29" s="467" t="str">
        <f>+IF('EV ADM FINANCIERA'!F29="X",'EV ADM FINANCIERA'!$F$8,IF('EV ADM FINANCIERA'!G29="X",'EV ADM FINANCIERA'!$G$8,IF('EV ADM FINANCIERA'!H29="X",'EV ADM FINANCIERA'!$H$8,"")))</f>
        <v/>
      </c>
      <c r="AM29" s="467" t="str">
        <f>+IF('EV ADM FINANCIERA'!I29="X",'EV ADM FINANCIERA'!$F$8,IF('EV ADM FINANCIERA'!J29="X",'EV ADM FINANCIERA'!$G$8,IF('EV ADM FINANCIERA'!K29="X",'EV ADM FINANCIERA'!$H$8,"")))</f>
        <v/>
      </c>
      <c r="AN29" s="467" t="str">
        <f>+IF('EV ADM FINANCIERA'!L29="X",'EV ADM FINANCIERA'!$F$8,IF('EV ADM FINANCIERA'!M29="X",'EV ADM FINANCIERA'!$G$8,IF('EV ADM FINANCIERA'!N29="X",'EV ADM FINANCIERA'!$H$8,"")))</f>
        <v/>
      </c>
      <c r="AO29" s="467" t="str">
        <f>+IF('EV ADM FINANCIERA'!O29="X",'EV ADM FINANCIERA'!$O$8,IF('EV ADM FINANCIERA'!P29="X",'EV ADM FINANCIERA'!$P$8,""))</f>
        <v/>
      </c>
    </row>
    <row r="30" spans="1:41" s="67" customFormat="1" ht="15" customHeight="1" x14ac:dyDescent="0.2">
      <c r="A30" s="520" t="str">
        <f>'RESUMEN REGION'!A38</f>
        <v/>
      </c>
      <c r="B30" s="520">
        <f>'RESUMEN REGION'!B38</f>
        <v>0</v>
      </c>
      <c r="C30" s="520" t="str">
        <f>'RESUMEN REGION'!C38</f>
        <v/>
      </c>
      <c r="D30" s="521">
        <f>'RESUMEN REGION'!E38</f>
        <v>0</v>
      </c>
      <c r="E30" s="522" t="str">
        <f t="shared" si="2"/>
        <v/>
      </c>
      <c r="F30" s="52"/>
      <c r="G30" s="53"/>
      <c r="H30" s="54"/>
      <c r="I30" s="52"/>
      <c r="J30" s="53"/>
      <c r="K30" s="54"/>
      <c r="L30" s="52"/>
      <c r="M30" s="53"/>
      <c r="N30" s="54"/>
      <c r="O30" s="58"/>
      <c r="P30" s="56"/>
      <c r="Q30" s="52"/>
      <c r="R30" s="53"/>
      <c r="S30" s="53"/>
      <c r="T30" s="53"/>
      <c r="U30" s="56"/>
      <c r="V30" s="57"/>
      <c r="X30" s="464" t="str">
        <f t="shared" si="3"/>
        <v/>
      </c>
      <c r="Y30" s="464" t="str">
        <f t="shared" si="4"/>
        <v/>
      </c>
      <c r="Z30" s="464" t="str">
        <f t="shared" si="5"/>
        <v/>
      </c>
      <c r="AA30" s="465" t="str">
        <f t="shared" si="6"/>
        <v/>
      </c>
      <c r="AB30" s="466" t="str">
        <f t="shared" si="7"/>
        <v/>
      </c>
      <c r="AC30" s="466">
        <f t="shared" si="9"/>
        <v>20920706406</v>
      </c>
      <c r="AD30" s="466">
        <f t="shared" si="9"/>
        <v>10460353203</v>
      </c>
      <c r="AE30" s="466">
        <f t="shared" si="9"/>
        <v>0</v>
      </c>
      <c r="AF30" s="68"/>
      <c r="AG30" s="68"/>
      <c r="AH30" s="68"/>
      <c r="AI30" s="68"/>
      <c r="AJ30" s="68"/>
      <c r="AK30" s="68"/>
      <c r="AL30" s="467" t="str">
        <f>+IF('EV ADM FINANCIERA'!F30="X",'EV ADM FINANCIERA'!$F$8,IF('EV ADM FINANCIERA'!G30="X",'EV ADM FINANCIERA'!$G$8,IF('EV ADM FINANCIERA'!H30="X",'EV ADM FINANCIERA'!$H$8,"")))</f>
        <v/>
      </c>
      <c r="AM30" s="467" t="str">
        <f>+IF('EV ADM FINANCIERA'!I30="X",'EV ADM FINANCIERA'!$F$8,IF('EV ADM FINANCIERA'!J30="X",'EV ADM FINANCIERA'!$G$8,IF('EV ADM FINANCIERA'!K30="X",'EV ADM FINANCIERA'!$H$8,"")))</f>
        <v/>
      </c>
      <c r="AN30" s="467" t="str">
        <f>+IF('EV ADM FINANCIERA'!L30="X",'EV ADM FINANCIERA'!$F$8,IF('EV ADM FINANCIERA'!M30="X",'EV ADM FINANCIERA'!$G$8,IF('EV ADM FINANCIERA'!N30="X",'EV ADM FINANCIERA'!$H$8,"")))</f>
        <v/>
      </c>
      <c r="AO30" s="467" t="str">
        <f>+IF('EV ADM FINANCIERA'!O30="X",'EV ADM FINANCIERA'!$O$8,IF('EV ADM FINANCIERA'!P30="X",'EV ADM FINANCIERA'!$P$8,""))</f>
        <v/>
      </c>
    </row>
    <row r="31" spans="1:41" s="67" customFormat="1" ht="15" customHeight="1" x14ac:dyDescent="0.2">
      <c r="A31" s="520" t="str">
        <f>'RESUMEN REGION'!A39</f>
        <v/>
      </c>
      <c r="B31" s="520">
        <f>'RESUMEN REGION'!B39</f>
        <v>0</v>
      </c>
      <c r="C31" s="520" t="str">
        <f>'RESUMEN REGION'!C39</f>
        <v/>
      </c>
      <c r="D31" s="521">
        <f>'RESUMEN REGION'!E39</f>
        <v>0</v>
      </c>
      <c r="E31" s="522" t="str">
        <f t="shared" si="2"/>
        <v/>
      </c>
      <c r="F31" s="52"/>
      <c r="G31" s="53"/>
      <c r="H31" s="54"/>
      <c r="I31" s="52"/>
      <c r="J31" s="53"/>
      <c r="K31" s="54"/>
      <c r="L31" s="52"/>
      <c r="M31" s="53"/>
      <c r="N31" s="54"/>
      <c r="O31" s="58"/>
      <c r="P31" s="56"/>
      <c r="Q31" s="52"/>
      <c r="R31" s="53"/>
      <c r="S31" s="53"/>
      <c r="T31" s="53"/>
      <c r="U31" s="56"/>
      <c r="V31" s="57"/>
      <c r="X31" s="464" t="str">
        <f t="shared" si="3"/>
        <v/>
      </c>
      <c r="Y31" s="464" t="str">
        <f t="shared" si="4"/>
        <v/>
      </c>
      <c r="Z31" s="464" t="str">
        <f t="shared" si="5"/>
        <v/>
      </c>
      <c r="AA31" s="465" t="str">
        <f t="shared" si="6"/>
        <v/>
      </c>
      <c r="AB31" s="466" t="str">
        <f t="shared" si="7"/>
        <v/>
      </c>
      <c r="AC31" s="466">
        <f t="shared" si="9"/>
        <v>62762119218</v>
      </c>
      <c r="AD31" s="466">
        <f t="shared" si="9"/>
        <v>31381059609</v>
      </c>
      <c r="AE31" s="466">
        <f t="shared" si="9"/>
        <v>0</v>
      </c>
      <c r="AF31" s="68"/>
      <c r="AG31" s="68"/>
      <c r="AH31" s="68"/>
      <c r="AI31" s="68"/>
      <c r="AJ31" s="68"/>
      <c r="AK31" s="68"/>
      <c r="AL31" s="467" t="str">
        <f>+IF('EV ADM FINANCIERA'!F31="X",'EV ADM FINANCIERA'!$F$8,IF('EV ADM FINANCIERA'!G31="X",'EV ADM FINANCIERA'!$G$8,IF('EV ADM FINANCIERA'!H31="X",'EV ADM FINANCIERA'!$H$8,"")))</f>
        <v/>
      </c>
      <c r="AM31" s="467" t="str">
        <f>+IF('EV ADM FINANCIERA'!I31="X",'EV ADM FINANCIERA'!$F$8,IF('EV ADM FINANCIERA'!J31="X",'EV ADM FINANCIERA'!$G$8,IF('EV ADM FINANCIERA'!K31="X",'EV ADM FINANCIERA'!$H$8,"")))</f>
        <v/>
      </c>
      <c r="AN31" s="467" t="str">
        <f>+IF('EV ADM FINANCIERA'!L31="X",'EV ADM FINANCIERA'!$F$8,IF('EV ADM FINANCIERA'!M31="X",'EV ADM FINANCIERA'!$G$8,IF('EV ADM FINANCIERA'!N31="X",'EV ADM FINANCIERA'!$H$8,"")))</f>
        <v/>
      </c>
      <c r="AO31" s="467" t="str">
        <f>+IF('EV ADM FINANCIERA'!O31="X",'EV ADM FINANCIERA'!$O$8,IF('EV ADM FINANCIERA'!P31="X",'EV ADM FINANCIERA'!$P$8,""))</f>
        <v/>
      </c>
    </row>
    <row r="32" spans="1:41" s="67" customFormat="1" ht="15" customHeight="1" x14ac:dyDescent="0.2">
      <c r="A32" s="520" t="str">
        <f>'RESUMEN REGION'!A40</f>
        <v/>
      </c>
      <c r="B32" s="520">
        <f>'RESUMEN REGION'!B40</f>
        <v>0</v>
      </c>
      <c r="C32" s="520" t="str">
        <f>'RESUMEN REGION'!C40</f>
        <v/>
      </c>
      <c r="D32" s="521">
        <f>'RESUMEN REGION'!E40</f>
        <v>0</v>
      </c>
      <c r="E32" s="522" t="str">
        <f t="shared" si="2"/>
        <v/>
      </c>
      <c r="F32" s="47"/>
      <c r="G32" s="48"/>
      <c r="H32" s="49"/>
      <c r="I32" s="47"/>
      <c r="J32" s="48"/>
      <c r="K32" s="49"/>
      <c r="L32" s="47"/>
      <c r="M32" s="48"/>
      <c r="N32" s="49"/>
      <c r="O32" s="50"/>
      <c r="P32" s="51"/>
      <c r="Q32" s="52"/>
      <c r="R32" s="53"/>
      <c r="S32" s="53"/>
      <c r="T32" s="53"/>
      <c r="U32" s="56"/>
      <c r="V32" s="57"/>
      <c r="X32" s="464" t="str">
        <f t="shared" si="3"/>
        <v/>
      </c>
      <c r="Y32" s="464" t="str">
        <f t="shared" si="4"/>
        <v/>
      </c>
      <c r="Z32" s="464" t="str">
        <f t="shared" si="5"/>
        <v/>
      </c>
      <c r="AA32" s="465" t="str">
        <f t="shared" si="6"/>
        <v/>
      </c>
      <c r="AB32" s="466" t="str">
        <f t="shared" si="7"/>
        <v/>
      </c>
      <c r="AC32" s="466">
        <f t="shared" si="9"/>
        <v>188286357654</v>
      </c>
      <c r="AD32" s="466">
        <f t="shared" si="9"/>
        <v>94143178827</v>
      </c>
      <c r="AE32" s="466">
        <f t="shared" si="9"/>
        <v>0</v>
      </c>
      <c r="AF32" s="68"/>
      <c r="AG32" s="68"/>
      <c r="AH32" s="68"/>
      <c r="AI32" s="68"/>
      <c r="AJ32" s="68"/>
      <c r="AK32" s="68"/>
      <c r="AL32" s="467" t="str">
        <f>+IF('EV ADM FINANCIERA'!F32="X",'EV ADM FINANCIERA'!$F$8,IF('EV ADM FINANCIERA'!G32="X",'EV ADM FINANCIERA'!$G$8,IF('EV ADM FINANCIERA'!H32="X",'EV ADM FINANCIERA'!$H$8,"")))</f>
        <v/>
      </c>
      <c r="AM32" s="467" t="str">
        <f>+IF('EV ADM FINANCIERA'!I32="X",'EV ADM FINANCIERA'!$F$8,IF('EV ADM FINANCIERA'!J32="X",'EV ADM FINANCIERA'!$G$8,IF('EV ADM FINANCIERA'!K32="X",'EV ADM FINANCIERA'!$H$8,"")))</f>
        <v/>
      </c>
      <c r="AN32" s="467" t="str">
        <f>+IF('EV ADM FINANCIERA'!L32="X",'EV ADM FINANCIERA'!$F$8,IF('EV ADM FINANCIERA'!M32="X",'EV ADM FINANCIERA'!$G$8,IF('EV ADM FINANCIERA'!N32="X",'EV ADM FINANCIERA'!$H$8,"")))</f>
        <v/>
      </c>
      <c r="AO32" s="467" t="str">
        <f>+IF('EV ADM FINANCIERA'!O32="X",'EV ADM FINANCIERA'!$O$8,IF('EV ADM FINANCIERA'!P32="X",'EV ADM FINANCIERA'!$P$8,""))</f>
        <v/>
      </c>
    </row>
    <row r="33" spans="1:41" s="67" customFormat="1" ht="15" customHeight="1" x14ac:dyDescent="0.2">
      <c r="A33" s="520" t="str">
        <f>'RESUMEN REGION'!A41</f>
        <v/>
      </c>
      <c r="B33" s="520">
        <f>'RESUMEN REGION'!B41</f>
        <v>0</v>
      </c>
      <c r="C33" s="520" t="str">
        <f>'RESUMEN REGION'!C41</f>
        <v/>
      </c>
      <c r="D33" s="521">
        <f>'RESUMEN REGION'!E41</f>
        <v>0</v>
      </c>
      <c r="E33" s="522" t="str">
        <f t="shared" si="2"/>
        <v/>
      </c>
      <c r="F33" s="52"/>
      <c r="G33" s="53"/>
      <c r="H33" s="54"/>
      <c r="I33" s="52"/>
      <c r="J33" s="53"/>
      <c r="K33" s="54"/>
      <c r="L33" s="52"/>
      <c r="M33" s="53"/>
      <c r="N33" s="54"/>
      <c r="O33" s="55"/>
      <c r="P33" s="56"/>
      <c r="Q33" s="52"/>
      <c r="R33" s="53"/>
      <c r="S33" s="53"/>
      <c r="T33" s="53"/>
      <c r="U33" s="56"/>
      <c r="V33" s="57"/>
      <c r="X33" s="464" t="str">
        <f t="shared" si="3"/>
        <v/>
      </c>
      <c r="Y33" s="464" t="str">
        <f t="shared" si="4"/>
        <v/>
      </c>
      <c r="Z33" s="464" t="str">
        <f t="shared" si="5"/>
        <v/>
      </c>
      <c r="AA33" s="465" t="str">
        <f t="shared" si="6"/>
        <v/>
      </c>
      <c r="AB33" s="466" t="str">
        <f t="shared" si="7"/>
        <v/>
      </c>
      <c r="AC33" s="466">
        <f t="shared" si="9"/>
        <v>564859072962</v>
      </c>
      <c r="AD33" s="466">
        <f t="shared" si="9"/>
        <v>282429536481</v>
      </c>
      <c r="AE33" s="466">
        <f t="shared" si="9"/>
        <v>0</v>
      </c>
      <c r="AF33" s="68"/>
      <c r="AG33" s="68"/>
      <c r="AH33" s="68"/>
      <c r="AI33" s="68"/>
      <c r="AJ33" s="68"/>
      <c r="AK33" s="68"/>
      <c r="AL33" s="467" t="str">
        <f>+IF('EV ADM FINANCIERA'!F33="X",'EV ADM FINANCIERA'!$F$8,IF('EV ADM FINANCIERA'!G33="X",'EV ADM FINANCIERA'!$G$8,IF('EV ADM FINANCIERA'!H33="X",'EV ADM FINANCIERA'!$H$8,"")))</f>
        <v/>
      </c>
      <c r="AM33" s="467" t="str">
        <f>+IF('EV ADM FINANCIERA'!I33="X",'EV ADM FINANCIERA'!$F$8,IF('EV ADM FINANCIERA'!J33="X",'EV ADM FINANCIERA'!$G$8,IF('EV ADM FINANCIERA'!K33="X",'EV ADM FINANCIERA'!$H$8,"")))</f>
        <v/>
      </c>
      <c r="AN33" s="467" t="str">
        <f>+IF('EV ADM FINANCIERA'!L33="X",'EV ADM FINANCIERA'!$F$8,IF('EV ADM FINANCIERA'!M33="X",'EV ADM FINANCIERA'!$G$8,IF('EV ADM FINANCIERA'!N33="X",'EV ADM FINANCIERA'!$H$8,"")))</f>
        <v/>
      </c>
      <c r="AO33" s="467" t="str">
        <f>+IF('EV ADM FINANCIERA'!O33="X",'EV ADM FINANCIERA'!$O$8,IF('EV ADM FINANCIERA'!P33="X",'EV ADM FINANCIERA'!$P$8,""))</f>
        <v/>
      </c>
    </row>
    <row r="34" spans="1:41" s="67" customFormat="1" ht="15" customHeight="1" x14ac:dyDescent="0.2">
      <c r="A34" s="520" t="str">
        <f>'RESUMEN REGION'!A42</f>
        <v/>
      </c>
      <c r="B34" s="520">
        <f>'RESUMEN REGION'!B42</f>
        <v>0</v>
      </c>
      <c r="C34" s="520" t="str">
        <f>'RESUMEN REGION'!C42</f>
        <v/>
      </c>
      <c r="D34" s="521">
        <f>'RESUMEN REGION'!E42</f>
        <v>0</v>
      </c>
      <c r="E34" s="522" t="str">
        <f t="shared" si="2"/>
        <v/>
      </c>
      <c r="F34" s="52"/>
      <c r="G34" s="53"/>
      <c r="H34" s="54"/>
      <c r="I34" s="52"/>
      <c r="J34" s="53"/>
      <c r="K34" s="54"/>
      <c r="L34" s="52"/>
      <c r="M34" s="53"/>
      <c r="N34" s="54"/>
      <c r="O34" s="58"/>
      <c r="P34" s="56"/>
      <c r="Q34" s="52"/>
      <c r="R34" s="53"/>
      <c r="S34" s="53"/>
      <c r="T34" s="53"/>
      <c r="U34" s="56"/>
      <c r="V34" s="57"/>
      <c r="X34" s="464" t="str">
        <f t="shared" si="3"/>
        <v/>
      </c>
      <c r="Y34" s="464" t="str">
        <f t="shared" si="4"/>
        <v/>
      </c>
      <c r="Z34" s="464" t="str">
        <f t="shared" si="5"/>
        <v/>
      </c>
      <c r="AA34" s="465" t="str">
        <f t="shared" si="6"/>
        <v/>
      </c>
      <c r="AB34" s="466" t="str">
        <f t="shared" si="7"/>
        <v/>
      </c>
      <c r="AC34" s="466">
        <f t="shared" si="9"/>
        <v>1694577218886</v>
      </c>
      <c r="AD34" s="466">
        <f t="shared" si="9"/>
        <v>847288609443</v>
      </c>
      <c r="AE34" s="466">
        <f t="shared" si="9"/>
        <v>0</v>
      </c>
      <c r="AF34" s="68"/>
      <c r="AG34" s="68"/>
      <c r="AH34" s="68"/>
      <c r="AI34" s="68"/>
      <c r="AJ34" s="68"/>
      <c r="AK34" s="68"/>
      <c r="AL34" s="467" t="str">
        <f>+IF('EV ADM FINANCIERA'!F34="X",'EV ADM FINANCIERA'!$F$8,IF('EV ADM FINANCIERA'!G34="X",'EV ADM FINANCIERA'!$G$8,IF('EV ADM FINANCIERA'!H34="X",'EV ADM FINANCIERA'!$H$8,"")))</f>
        <v/>
      </c>
      <c r="AM34" s="467" t="str">
        <f>+IF('EV ADM FINANCIERA'!I34="X",'EV ADM FINANCIERA'!$F$8,IF('EV ADM FINANCIERA'!J34="X",'EV ADM FINANCIERA'!$G$8,IF('EV ADM FINANCIERA'!K34="X",'EV ADM FINANCIERA'!$H$8,"")))</f>
        <v/>
      </c>
      <c r="AN34" s="467" t="str">
        <f>+IF('EV ADM FINANCIERA'!L34="X",'EV ADM FINANCIERA'!$F$8,IF('EV ADM FINANCIERA'!M34="X",'EV ADM FINANCIERA'!$G$8,IF('EV ADM FINANCIERA'!N34="X",'EV ADM FINANCIERA'!$H$8,"")))</f>
        <v/>
      </c>
      <c r="AO34" s="467" t="str">
        <f>+IF('EV ADM FINANCIERA'!O34="X",'EV ADM FINANCIERA'!$O$8,IF('EV ADM FINANCIERA'!P34="X",'EV ADM FINANCIERA'!$P$8,""))</f>
        <v/>
      </c>
    </row>
    <row r="35" spans="1:41" s="67" customFormat="1" ht="15" customHeight="1" x14ac:dyDescent="0.2">
      <c r="A35" s="520" t="str">
        <f>'RESUMEN REGION'!A43</f>
        <v/>
      </c>
      <c r="B35" s="520">
        <f>'RESUMEN REGION'!B43</f>
        <v>0</v>
      </c>
      <c r="C35" s="520" t="str">
        <f>'RESUMEN REGION'!C43</f>
        <v/>
      </c>
      <c r="D35" s="521">
        <f>'RESUMEN REGION'!E43</f>
        <v>0</v>
      </c>
      <c r="E35" s="522" t="str">
        <f t="shared" si="2"/>
        <v/>
      </c>
      <c r="F35" s="52"/>
      <c r="G35" s="53"/>
      <c r="H35" s="54"/>
      <c r="I35" s="52"/>
      <c r="J35" s="53"/>
      <c r="K35" s="54"/>
      <c r="L35" s="52"/>
      <c r="M35" s="53"/>
      <c r="N35" s="54"/>
      <c r="O35" s="58"/>
      <c r="P35" s="56"/>
      <c r="Q35" s="52"/>
      <c r="R35" s="53"/>
      <c r="S35" s="53"/>
      <c r="T35" s="53"/>
      <c r="U35" s="56"/>
      <c r="V35" s="57"/>
      <c r="X35" s="464" t="str">
        <f t="shared" si="3"/>
        <v/>
      </c>
      <c r="Y35" s="464" t="str">
        <f t="shared" si="4"/>
        <v/>
      </c>
      <c r="Z35" s="464" t="str">
        <f t="shared" si="5"/>
        <v/>
      </c>
      <c r="AA35" s="465" t="str">
        <f t="shared" si="6"/>
        <v/>
      </c>
      <c r="AB35" s="466" t="str">
        <f t="shared" si="7"/>
        <v/>
      </c>
      <c r="AC35" s="466">
        <f t="shared" si="9"/>
        <v>5083731656658</v>
      </c>
      <c r="AD35" s="466">
        <f t="shared" si="9"/>
        <v>2541865828329</v>
      </c>
      <c r="AE35" s="466">
        <f t="shared" si="9"/>
        <v>0</v>
      </c>
      <c r="AF35" s="68"/>
      <c r="AG35" s="68"/>
      <c r="AH35" s="68"/>
      <c r="AI35" s="68"/>
      <c r="AJ35" s="68"/>
      <c r="AK35" s="68"/>
      <c r="AL35" s="467" t="str">
        <f>+IF('EV ADM FINANCIERA'!F35="X",'EV ADM FINANCIERA'!$F$8,IF('EV ADM FINANCIERA'!G35="X",'EV ADM FINANCIERA'!$G$8,IF('EV ADM FINANCIERA'!H35="X",'EV ADM FINANCIERA'!$H$8,"")))</f>
        <v/>
      </c>
      <c r="AM35" s="467" t="str">
        <f>+IF('EV ADM FINANCIERA'!I35="X",'EV ADM FINANCIERA'!$F$8,IF('EV ADM FINANCIERA'!J35="X",'EV ADM FINANCIERA'!$G$8,IF('EV ADM FINANCIERA'!K35="X",'EV ADM FINANCIERA'!$H$8,"")))</f>
        <v/>
      </c>
      <c r="AN35" s="467" t="str">
        <f>+IF('EV ADM FINANCIERA'!L35="X",'EV ADM FINANCIERA'!$F$8,IF('EV ADM FINANCIERA'!M35="X",'EV ADM FINANCIERA'!$G$8,IF('EV ADM FINANCIERA'!N35="X",'EV ADM FINANCIERA'!$H$8,"")))</f>
        <v/>
      </c>
      <c r="AO35" s="467" t="str">
        <f>+IF('EV ADM FINANCIERA'!O35="X",'EV ADM FINANCIERA'!$O$8,IF('EV ADM FINANCIERA'!P35="X",'EV ADM FINANCIERA'!$P$8,""))</f>
        <v/>
      </c>
    </row>
    <row r="36" spans="1:41" s="67" customFormat="1" ht="15" customHeight="1" x14ac:dyDescent="0.2">
      <c r="A36" s="520" t="str">
        <f>'RESUMEN REGION'!A44</f>
        <v/>
      </c>
      <c r="B36" s="520">
        <f>'RESUMEN REGION'!B44</f>
        <v>0</v>
      </c>
      <c r="C36" s="520" t="str">
        <f>'RESUMEN REGION'!C44</f>
        <v/>
      </c>
      <c r="D36" s="521">
        <f>'RESUMEN REGION'!E44</f>
        <v>0</v>
      </c>
      <c r="E36" s="522" t="str">
        <f t="shared" si="2"/>
        <v/>
      </c>
      <c r="F36" s="52"/>
      <c r="G36" s="53"/>
      <c r="H36" s="54"/>
      <c r="I36" s="52"/>
      <c r="J36" s="53"/>
      <c r="K36" s="54"/>
      <c r="L36" s="52"/>
      <c r="M36" s="53"/>
      <c r="N36" s="54"/>
      <c r="O36" s="58"/>
      <c r="P36" s="56"/>
      <c r="Q36" s="52"/>
      <c r="R36" s="53"/>
      <c r="S36" s="53"/>
      <c r="T36" s="53"/>
      <c r="U36" s="56"/>
      <c r="V36" s="57"/>
      <c r="X36" s="464" t="str">
        <f t="shared" si="3"/>
        <v/>
      </c>
      <c r="Y36" s="464" t="str">
        <f t="shared" si="4"/>
        <v/>
      </c>
      <c r="Z36" s="464" t="str">
        <f t="shared" si="5"/>
        <v/>
      </c>
      <c r="AA36" s="465" t="str">
        <f t="shared" si="6"/>
        <v/>
      </c>
      <c r="AB36" s="466" t="str">
        <f t="shared" si="7"/>
        <v/>
      </c>
      <c r="AC36" s="466">
        <f t="shared" si="9"/>
        <v>15251194969974</v>
      </c>
      <c r="AD36" s="466">
        <f t="shared" si="9"/>
        <v>7625597484987</v>
      </c>
      <c r="AE36" s="466">
        <f t="shared" si="9"/>
        <v>0</v>
      </c>
      <c r="AF36" s="68"/>
      <c r="AG36" s="68"/>
      <c r="AH36" s="68"/>
      <c r="AI36" s="68"/>
      <c r="AJ36" s="68"/>
      <c r="AK36" s="68"/>
      <c r="AL36" s="467" t="str">
        <f>+IF('EV ADM FINANCIERA'!F36="X",'EV ADM FINANCIERA'!$F$8,IF('EV ADM FINANCIERA'!G36="X",'EV ADM FINANCIERA'!$G$8,IF('EV ADM FINANCIERA'!H36="X",'EV ADM FINANCIERA'!$H$8,"")))</f>
        <v/>
      </c>
      <c r="AM36" s="467" t="str">
        <f>+IF('EV ADM FINANCIERA'!I36="X",'EV ADM FINANCIERA'!$F$8,IF('EV ADM FINANCIERA'!J36="X",'EV ADM FINANCIERA'!$G$8,IF('EV ADM FINANCIERA'!K36="X",'EV ADM FINANCIERA'!$H$8,"")))</f>
        <v/>
      </c>
      <c r="AN36" s="467" t="str">
        <f>+IF('EV ADM FINANCIERA'!L36="X",'EV ADM FINANCIERA'!$F$8,IF('EV ADM FINANCIERA'!M36="X",'EV ADM FINANCIERA'!$G$8,IF('EV ADM FINANCIERA'!N36="X",'EV ADM FINANCIERA'!$H$8,"")))</f>
        <v/>
      </c>
      <c r="AO36" s="467" t="str">
        <f>+IF('EV ADM FINANCIERA'!O36="X",'EV ADM FINANCIERA'!$O$8,IF('EV ADM FINANCIERA'!P36="X",'EV ADM FINANCIERA'!$P$8,""))</f>
        <v/>
      </c>
    </row>
    <row r="37" spans="1:41" s="67" customFormat="1" ht="15" customHeight="1" x14ac:dyDescent="0.2">
      <c r="A37" s="520" t="str">
        <f>'RESUMEN REGION'!A45</f>
        <v/>
      </c>
      <c r="B37" s="520">
        <f>'RESUMEN REGION'!B45</f>
        <v>0</v>
      </c>
      <c r="C37" s="520" t="str">
        <f>'RESUMEN REGION'!C45</f>
        <v/>
      </c>
      <c r="D37" s="521">
        <f>'RESUMEN REGION'!E45</f>
        <v>0</v>
      </c>
      <c r="E37" s="522" t="str">
        <f t="shared" si="2"/>
        <v/>
      </c>
      <c r="F37" s="52"/>
      <c r="G37" s="53"/>
      <c r="H37" s="54"/>
      <c r="I37" s="52"/>
      <c r="J37" s="53"/>
      <c r="K37" s="54"/>
      <c r="L37" s="52"/>
      <c r="M37" s="53"/>
      <c r="N37" s="54"/>
      <c r="O37" s="58"/>
      <c r="P37" s="56"/>
      <c r="Q37" s="52"/>
      <c r="R37" s="53"/>
      <c r="S37" s="53"/>
      <c r="T37" s="53"/>
      <c r="U37" s="56"/>
      <c r="V37" s="57"/>
      <c r="X37" s="464" t="str">
        <f t="shared" si="3"/>
        <v/>
      </c>
      <c r="Y37" s="464" t="str">
        <f t="shared" si="4"/>
        <v/>
      </c>
      <c r="Z37" s="464" t="str">
        <f t="shared" si="5"/>
        <v/>
      </c>
      <c r="AA37" s="465" t="str">
        <f t="shared" si="6"/>
        <v/>
      </c>
      <c r="AB37" s="466" t="str">
        <f t="shared" si="7"/>
        <v/>
      </c>
      <c r="AC37" s="466">
        <f t="shared" si="9"/>
        <v>45753584909922</v>
      </c>
      <c r="AD37" s="466">
        <f t="shared" si="9"/>
        <v>22876792454961</v>
      </c>
      <c r="AE37" s="466">
        <f t="shared" si="9"/>
        <v>0</v>
      </c>
      <c r="AF37" s="68"/>
      <c r="AG37" s="68"/>
      <c r="AH37" s="68"/>
      <c r="AI37" s="68"/>
      <c r="AJ37" s="68"/>
      <c r="AK37" s="68"/>
      <c r="AL37" s="467" t="str">
        <f>+IF('EV ADM FINANCIERA'!F37="X",'EV ADM FINANCIERA'!$F$8,IF('EV ADM FINANCIERA'!G37="X",'EV ADM FINANCIERA'!$G$8,IF('EV ADM FINANCIERA'!H37="X",'EV ADM FINANCIERA'!$H$8,"")))</f>
        <v/>
      </c>
      <c r="AM37" s="467" t="str">
        <f>+IF('EV ADM FINANCIERA'!I37="X",'EV ADM FINANCIERA'!$F$8,IF('EV ADM FINANCIERA'!J37="X",'EV ADM FINANCIERA'!$G$8,IF('EV ADM FINANCIERA'!K37="X",'EV ADM FINANCIERA'!$H$8,"")))</f>
        <v/>
      </c>
      <c r="AN37" s="467" t="str">
        <f>+IF('EV ADM FINANCIERA'!L37="X",'EV ADM FINANCIERA'!$F$8,IF('EV ADM FINANCIERA'!M37="X",'EV ADM FINANCIERA'!$G$8,IF('EV ADM FINANCIERA'!N37="X",'EV ADM FINANCIERA'!$H$8,"")))</f>
        <v/>
      </c>
      <c r="AO37" s="467" t="str">
        <f>+IF('EV ADM FINANCIERA'!O37="X",'EV ADM FINANCIERA'!$O$8,IF('EV ADM FINANCIERA'!P37="X",'EV ADM FINANCIERA'!$P$8,""))</f>
        <v/>
      </c>
    </row>
    <row r="38" spans="1:41" ht="12.75" customHeight="1" x14ac:dyDescent="0.2">
      <c r="A38" s="520" t="str">
        <f>'RESUMEN REGION'!A46</f>
        <v/>
      </c>
      <c r="B38" s="520">
        <f>'RESUMEN REGION'!B46</f>
        <v>0</v>
      </c>
      <c r="C38" s="520" t="str">
        <f>'RESUMEN REGION'!C46</f>
        <v/>
      </c>
      <c r="D38" s="521">
        <f>'RESUMEN REGION'!E46</f>
        <v>0</v>
      </c>
      <c r="E38" s="522" t="str">
        <f t="shared" si="2"/>
        <v/>
      </c>
      <c r="F38" s="52"/>
      <c r="G38" s="53"/>
      <c r="H38" s="54"/>
      <c r="I38" s="52"/>
      <c r="J38" s="53"/>
      <c r="K38" s="54"/>
      <c r="L38" s="52"/>
      <c r="M38" s="53"/>
      <c r="N38" s="54"/>
      <c r="O38" s="58"/>
      <c r="P38" s="56"/>
      <c r="Q38" s="52"/>
      <c r="R38" s="53"/>
      <c r="S38" s="53"/>
      <c r="T38" s="53"/>
      <c r="U38" s="56"/>
      <c r="V38" s="57"/>
      <c r="W38" s="67"/>
      <c r="X38" s="464" t="str">
        <f t="shared" ref="X38:X100" si="10">IF(F38="X",6,IF(G38="X",3,IF(H38="X",0,"")))</f>
        <v/>
      </c>
      <c r="Y38" s="464" t="str">
        <f t="shared" ref="Y38:Y100" si="11">IF(I38="X",6,IF(J38="X",3,IF(K38="X",0,"")))</f>
        <v/>
      </c>
      <c r="Z38" s="464" t="str">
        <f t="shared" ref="Z38:Z100" si="12">IF(L38="X",6,IF(M38="X",3,IF(N38="X",0,"")))</f>
        <v/>
      </c>
      <c r="AA38" s="465" t="str">
        <f t="shared" ref="AA38:AA100" si="13">IF(ISERROR(AB38),SUM(X38:Z38),"")</f>
        <v/>
      </c>
      <c r="AB38" s="466" t="str">
        <f t="shared" ref="AB38:AB100" si="14">+HLOOKUP("",X38:Z38,1,FALSE)</f>
        <v/>
      </c>
      <c r="AC38" s="466">
        <f t="shared" ref="AC38:AE38" si="15">+AC37*3</f>
        <v>137260754729766</v>
      </c>
      <c r="AD38" s="466">
        <f t="shared" si="15"/>
        <v>68630377364883</v>
      </c>
      <c r="AE38" s="466">
        <f t="shared" si="15"/>
        <v>0</v>
      </c>
      <c r="AF38" s="68"/>
      <c r="AG38" s="68"/>
      <c r="AH38" s="68"/>
      <c r="AI38" s="68"/>
      <c r="AJ38" s="68"/>
      <c r="AK38" s="68"/>
      <c r="AL38" s="467" t="str">
        <f>+IF('EV ADM FINANCIERA'!F38="X",'EV ADM FINANCIERA'!$F$8,IF('EV ADM FINANCIERA'!G38="X",'EV ADM FINANCIERA'!$G$8,IF('EV ADM FINANCIERA'!H38="X",'EV ADM FINANCIERA'!$H$8,"")))</f>
        <v/>
      </c>
      <c r="AM38" s="467" t="str">
        <f>+IF('EV ADM FINANCIERA'!I38="X",'EV ADM FINANCIERA'!$F$8,IF('EV ADM FINANCIERA'!J38="X",'EV ADM FINANCIERA'!$G$8,IF('EV ADM FINANCIERA'!K38="X",'EV ADM FINANCIERA'!$H$8,"")))</f>
        <v/>
      </c>
      <c r="AN38" s="467" t="str">
        <f>+IF('EV ADM FINANCIERA'!L38="X",'EV ADM FINANCIERA'!$F$8,IF('EV ADM FINANCIERA'!M38="X",'EV ADM FINANCIERA'!$G$8,IF('EV ADM FINANCIERA'!N38="X",'EV ADM FINANCIERA'!$H$8,"")))</f>
        <v/>
      </c>
      <c r="AO38" s="467" t="str">
        <f>+IF('EV ADM FINANCIERA'!O38="X",'EV ADM FINANCIERA'!$O$8,IF('EV ADM FINANCIERA'!P38="X",'EV ADM FINANCIERA'!$P$8,""))</f>
        <v/>
      </c>
    </row>
    <row r="39" spans="1:41" ht="12.75" customHeight="1" x14ac:dyDescent="0.2">
      <c r="A39" s="520" t="str">
        <f>'RESUMEN REGION'!A47</f>
        <v/>
      </c>
      <c r="B39" s="520">
        <f>'RESUMEN REGION'!B47</f>
        <v>0</v>
      </c>
      <c r="C39" s="520" t="str">
        <f>'RESUMEN REGION'!C47</f>
        <v/>
      </c>
      <c r="D39" s="521">
        <f>'RESUMEN REGION'!E47</f>
        <v>0</v>
      </c>
      <c r="E39" s="522" t="str">
        <f t="shared" si="2"/>
        <v/>
      </c>
      <c r="F39" s="52"/>
      <c r="G39" s="53"/>
      <c r="H39" s="54"/>
      <c r="I39" s="52"/>
      <c r="J39" s="53"/>
      <c r="K39" s="54"/>
      <c r="L39" s="52"/>
      <c r="M39" s="53"/>
      <c r="N39" s="54"/>
      <c r="O39" s="58"/>
      <c r="P39" s="56"/>
      <c r="Q39" s="52"/>
      <c r="R39" s="53"/>
      <c r="S39" s="53"/>
      <c r="T39" s="53"/>
      <c r="U39" s="56"/>
      <c r="V39" s="57"/>
      <c r="W39" s="67"/>
      <c r="X39" s="464" t="str">
        <f t="shared" si="10"/>
        <v/>
      </c>
      <c r="Y39" s="464" t="str">
        <f t="shared" si="11"/>
        <v/>
      </c>
      <c r="Z39" s="464" t="str">
        <f t="shared" si="12"/>
        <v/>
      </c>
      <c r="AA39" s="465" t="str">
        <f t="shared" si="13"/>
        <v/>
      </c>
      <c r="AB39" s="466" t="str">
        <f t="shared" si="14"/>
        <v/>
      </c>
      <c r="AC39" s="466">
        <f t="shared" ref="AC39:AE39" si="16">+AC38*3</f>
        <v>411782264189298</v>
      </c>
      <c r="AD39" s="466">
        <f t="shared" si="16"/>
        <v>205891132094649</v>
      </c>
      <c r="AE39" s="466">
        <f t="shared" si="16"/>
        <v>0</v>
      </c>
      <c r="AF39" s="68"/>
      <c r="AG39" s="68"/>
      <c r="AH39" s="68"/>
      <c r="AI39" s="68"/>
      <c r="AJ39" s="68"/>
      <c r="AK39" s="68"/>
      <c r="AL39" s="467" t="str">
        <f>+IF('EV ADM FINANCIERA'!F39="X",'EV ADM FINANCIERA'!$F$8,IF('EV ADM FINANCIERA'!G39="X",'EV ADM FINANCIERA'!$G$8,IF('EV ADM FINANCIERA'!H39="X",'EV ADM FINANCIERA'!$H$8,"")))</f>
        <v/>
      </c>
      <c r="AM39" s="467" t="str">
        <f>+IF('EV ADM FINANCIERA'!I39="X",'EV ADM FINANCIERA'!$F$8,IF('EV ADM FINANCIERA'!J39="X",'EV ADM FINANCIERA'!$G$8,IF('EV ADM FINANCIERA'!K39="X",'EV ADM FINANCIERA'!$H$8,"")))</f>
        <v/>
      </c>
      <c r="AN39" s="467" t="str">
        <f>+IF('EV ADM FINANCIERA'!L39="X",'EV ADM FINANCIERA'!$F$8,IF('EV ADM FINANCIERA'!M39="X",'EV ADM FINANCIERA'!$G$8,IF('EV ADM FINANCIERA'!N39="X",'EV ADM FINANCIERA'!$H$8,"")))</f>
        <v/>
      </c>
      <c r="AO39" s="467" t="str">
        <f>+IF('EV ADM FINANCIERA'!O39="X",'EV ADM FINANCIERA'!$O$8,IF('EV ADM FINANCIERA'!P39="X",'EV ADM FINANCIERA'!$P$8,""))</f>
        <v/>
      </c>
    </row>
    <row r="40" spans="1:41" x14ac:dyDescent="0.2">
      <c r="A40" s="520" t="str">
        <f>'RESUMEN REGION'!A48</f>
        <v/>
      </c>
      <c r="B40" s="520">
        <f>'RESUMEN REGION'!B48</f>
        <v>0</v>
      </c>
      <c r="C40" s="520" t="str">
        <f>'RESUMEN REGION'!C48</f>
        <v/>
      </c>
      <c r="D40" s="521">
        <f>'RESUMEN REGION'!E48</f>
        <v>0</v>
      </c>
      <c r="E40" s="522" t="str">
        <f t="shared" si="2"/>
        <v/>
      </c>
      <c r="F40" s="52"/>
      <c r="G40" s="53"/>
      <c r="H40" s="54"/>
      <c r="I40" s="52"/>
      <c r="J40" s="53"/>
      <c r="K40" s="54"/>
      <c r="L40" s="52"/>
      <c r="M40" s="53"/>
      <c r="N40" s="54"/>
      <c r="O40" s="58"/>
      <c r="P40" s="56"/>
      <c r="Q40" s="52"/>
      <c r="R40" s="53"/>
      <c r="S40" s="53"/>
      <c r="T40" s="53"/>
      <c r="U40" s="56"/>
      <c r="V40" s="57"/>
      <c r="W40" s="67"/>
      <c r="X40" s="464" t="str">
        <f t="shared" si="10"/>
        <v/>
      </c>
      <c r="Y40" s="464" t="str">
        <f t="shared" si="11"/>
        <v/>
      </c>
      <c r="Z40" s="464" t="str">
        <f t="shared" si="12"/>
        <v/>
      </c>
      <c r="AA40" s="465" t="str">
        <f t="shared" si="13"/>
        <v/>
      </c>
      <c r="AB40" s="466" t="str">
        <f t="shared" si="14"/>
        <v/>
      </c>
      <c r="AC40" s="466">
        <f t="shared" ref="AC40:AE40" si="17">+AC39*3</f>
        <v>1235346792567894</v>
      </c>
      <c r="AD40" s="466">
        <f t="shared" si="17"/>
        <v>617673396283947</v>
      </c>
      <c r="AE40" s="466">
        <f t="shared" si="17"/>
        <v>0</v>
      </c>
      <c r="AF40" s="68"/>
      <c r="AG40" s="68"/>
      <c r="AH40" s="68"/>
      <c r="AI40" s="68"/>
      <c r="AJ40" s="68"/>
      <c r="AK40" s="68"/>
      <c r="AL40" s="467" t="str">
        <f>+IF('EV ADM FINANCIERA'!F40="X",'EV ADM FINANCIERA'!$F$8,IF('EV ADM FINANCIERA'!G40="X",'EV ADM FINANCIERA'!$G$8,IF('EV ADM FINANCIERA'!H40="X",'EV ADM FINANCIERA'!$H$8,"")))</f>
        <v/>
      </c>
      <c r="AM40" s="467" t="str">
        <f>+IF('EV ADM FINANCIERA'!I40="X",'EV ADM FINANCIERA'!$F$8,IF('EV ADM FINANCIERA'!J40="X",'EV ADM FINANCIERA'!$G$8,IF('EV ADM FINANCIERA'!K40="X",'EV ADM FINANCIERA'!$H$8,"")))</f>
        <v/>
      </c>
      <c r="AN40" s="467" t="str">
        <f>+IF('EV ADM FINANCIERA'!L40="X",'EV ADM FINANCIERA'!$F$8,IF('EV ADM FINANCIERA'!M40="X",'EV ADM FINANCIERA'!$G$8,IF('EV ADM FINANCIERA'!N40="X",'EV ADM FINANCIERA'!$H$8,"")))</f>
        <v/>
      </c>
      <c r="AO40" s="467" t="str">
        <f>+IF('EV ADM FINANCIERA'!O40="X",'EV ADM FINANCIERA'!$O$8,IF('EV ADM FINANCIERA'!P40="X",'EV ADM FINANCIERA'!$P$8,""))</f>
        <v/>
      </c>
    </row>
    <row r="41" spans="1:41" x14ac:dyDescent="0.2">
      <c r="A41" s="520" t="str">
        <f>'RESUMEN REGION'!A49</f>
        <v/>
      </c>
      <c r="B41" s="520">
        <f>'RESUMEN REGION'!B49</f>
        <v>0</v>
      </c>
      <c r="C41" s="520" t="str">
        <f>'RESUMEN REGION'!C49</f>
        <v/>
      </c>
      <c r="D41" s="521">
        <f>'RESUMEN REGION'!E49</f>
        <v>0</v>
      </c>
      <c r="E41" s="522" t="str">
        <f t="shared" si="2"/>
        <v/>
      </c>
      <c r="F41" s="52"/>
      <c r="G41" s="53"/>
      <c r="H41" s="54"/>
      <c r="I41" s="52"/>
      <c r="J41" s="53"/>
      <c r="K41" s="54"/>
      <c r="L41" s="52"/>
      <c r="M41" s="53"/>
      <c r="N41" s="54"/>
      <c r="O41" s="58"/>
      <c r="P41" s="56"/>
      <c r="Q41" s="52"/>
      <c r="R41" s="53"/>
      <c r="S41" s="53"/>
      <c r="T41" s="53"/>
      <c r="U41" s="56"/>
      <c r="V41" s="57"/>
      <c r="W41" s="67"/>
      <c r="X41" s="464" t="str">
        <f t="shared" si="10"/>
        <v/>
      </c>
      <c r="Y41" s="464" t="str">
        <f t="shared" si="11"/>
        <v/>
      </c>
      <c r="Z41" s="464" t="str">
        <f t="shared" si="12"/>
        <v/>
      </c>
      <c r="AA41" s="465" t="str">
        <f t="shared" si="13"/>
        <v/>
      </c>
      <c r="AB41" s="466" t="str">
        <f t="shared" si="14"/>
        <v/>
      </c>
      <c r="AC41" s="466">
        <f t="shared" ref="AC41:AE41" si="18">+AC40*3</f>
        <v>3706040377703682</v>
      </c>
      <c r="AD41" s="466">
        <f t="shared" si="18"/>
        <v>1853020188851841</v>
      </c>
      <c r="AE41" s="466">
        <f t="shared" si="18"/>
        <v>0</v>
      </c>
      <c r="AF41" s="68"/>
      <c r="AG41" s="68"/>
      <c r="AH41" s="68"/>
      <c r="AI41" s="68"/>
      <c r="AJ41" s="68"/>
      <c r="AK41" s="68"/>
      <c r="AL41" s="467" t="str">
        <f>+IF('EV ADM FINANCIERA'!F41="X",'EV ADM FINANCIERA'!$F$8,IF('EV ADM FINANCIERA'!G41="X",'EV ADM FINANCIERA'!$G$8,IF('EV ADM FINANCIERA'!H41="X",'EV ADM FINANCIERA'!$H$8,"")))</f>
        <v/>
      </c>
      <c r="AM41" s="467" t="str">
        <f>+IF('EV ADM FINANCIERA'!I41="X",'EV ADM FINANCIERA'!$F$8,IF('EV ADM FINANCIERA'!J41="X",'EV ADM FINANCIERA'!$G$8,IF('EV ADM FINANCIERA'!K41="X",'EV ADM FINANCIERA'!$H$8,"")))</f>
        <v/>
      </c>
      <c r="AN41" s="467" t="str">
        <f>+IF('EV ADM FINANCIERA'!L41="X",'EV ADM FINANCIERA'!$F$8,IF('EV ADM FINANCIERA'!M41="X",'EV ADM FINANCIERA'!$G$8,IF('EV ADM FINANCIERA'!N41="X",'EV ADM FINANCIERA'!$H$8,"")))</f>
        <v/>
      </c>
      <c r="AO41" s="467" t="str">
        <f>+IF('EV ADM FINANCIERA'!O41="X",'EV ADM FINANCIERA'!$O$8,IF('EV ADM FINANCIERA'!P41="X",'EV ADM FINANCIERA'!$P$8,""))</f>
        <v/>
      </c>
    </row>
    <row r="42" spans="1:41" x14ac:dyDescent="0.2">
      <c r="A42" s="520" t="str">
        <f>'RESUMEN REGION'!A50</f>
        <v/>
      </c>
      <c r="B42" s="520">
        <f>'RESUMEN REGION'!B50</f>
        <v>0</v>
      </c>
      <c r="C42" s="520" t="str">
        <f>'RESUMEN REGION'!C50</f>
        <v/>
      </c>
      <c r="D42" s="521">
        <f>'RESUMEN REGION'!E50</f>
        <v>0</v>
      </c>
      <c r="E42" s="522" t="str">
        <f t="shared" si="2"/>
        <v/>
      </c>
      <c r="F42" s="47"/>
      <c r="G42" s="48"/>
      <c r="H42" s="49"/>
      <c r="I42" s="47"/>
      <c r="J42" s="48"/>
      <c r="K42" s="49"/>
      <c r="L42" s="47"/>
      <c r="M42" s="48"/>
      <c r="N42" s="49"/>
      <c r="O42" s="50"/>
      <c r="P42" s="51"/>
      <c r="Q42" s="47"/>
      <c r="R42" s="48"/>
      <c r="S42" s="53"/>
      <c r="T42" s="53"/>
      <c r="U42" s="56"/>
      <c r="V42" s="57"/>
      <c r="W42" s="67"/>
      <c r="X42" s="464" t="str">
        <f t="shared" si="10"/>
        <v/>
      </c>
      <c r="Y42" s="464" t="str">
        <f t="shared" si="11"/>
        <v/>
      </c>
      <c r="Z42" s="464" t="str">
        <f t="shared" si="12"/>
        <v/>
      </c>
      <c r="AA42" s="465" t="str">
        <f t="shared" si="13"/>
        <v/>
      </c>
      <c r="AB42" s="466" t="str">
        <f t="shared" si="14"/>
        <v/>
      </c>
      <c r="AC42" s="466">
        <f t="shared" ref="AC42:AE42" si="19">+AC41*3</f>
        <v>1.1118121133111046E+16</v>
      </c>
      <c r="AD42" s="466">
        <f t="shared" si="19"/>
        <v>5559060566555523</v>
      </c>
      <c r="AE42" s="466">
        <f t="shared" si="19"/>
        <v>0</v>
      </c>
      <c r="AF42" s="68"/>
      <c r="AG42" s="68"/>
      <c r="AH42" s="68"/>
      <c r="AI42" s="68"/>
      <c r="AJ42" s="68"/>
      <c r="AK42" s="68"/>
      <c r="AL42" s="467" t="str">
        <f>+IF('EV ADM FINANCIERA'!F42="X",'EV ADM FINANCIERA'!$F$8,IF('EV ADM FINANCIERA'!G42="X",'EV ADM FINANCIERA'!$G$8,IF('EV ADM FINANCIERA'!H42="X",'EV ADM FINANCIERA'!$H$8,"")))</f>
        <v/>
      </c>
      <c r="AM42" s="467" t="str">
        <f>+IF('EV ADM FINANCIERA'!I42="X",'EV ADM FINANCIERA'!$F$8,IF('EV ADM FINANCIERA'!J42="X",'EV ADM FINANCIERA'!$G$8,IF('EV ADM FINANCIERA'!K42="X",'EV ADM FINANCIERA'!$H$8,"")))</f>
        <v/>
      </c>
      <c r="AN42" s="467" t="str">
        <f>+IF('EV ADM FINANCIERA'!L42="X",'EV ADM FINANCIERA'!$F$8,IF('EV ADM FINANCIERA'!M42="X",'EV ADM FINANCIERA'!$G$8,IF('EV ADM FINANCIERA'!N42="X",'EV ADM FINANCIERA'!$H$8,"")))</f>
        <v/>
      </c>
      <c r="AO42" s="467" t="str">
        <f>+IF('EV ADM FINANCIERA'!O42="X",'EV ADM FINANCIERA'!$O$8,IF('EV ADM FINANCIERA'!P42="X",'EV ADM FINANCIERA'!$P$8,""))</f>
        <v/>
      </c>
    </row>
    <row r="43" spans="1:41" x14ac:dyDescent="0.2">
      <c r="A43" s="520" t="str">
        <f>'RESUMEN REGION'!A51</f>
        <v/>
      </c>
      <c r="B43" s="520">
        <f>'RESUMEN REGION'!B51</f>
        <v>0</v>
      </c>
      <c r="C43" s="520" t="str">
        <f>'RESUMEN REGION'!C51</f>
        <v/>
      </c>
      <c r="D43" s="521">
        <f>'RESUMEN REGION'!E51</f>
        <v>0</v>
      </c>
      <c r="E43" s="522" t="str">
        <f t="shared" si="2"/>
        <v/>
      </c>
      <c r="F43" s="52"/>
      <c r="G43" s="53"/>
      <c r="H43" s="54"/>
      <c r="I43" s="52"/>
      <c r="J43" s="53"/>
      <c r="K43" s="54"/>
      <c r="L43" s="52"/>
      <c r="M43" s="53"/>
      <c r="N43" s="54"/>
      <c r="O43" s="58"/>
      <c r="P43" s="56"/>
      <c r="Q43" s="52"/>
      <c r="R43" s="53"/>
      <c r="S43" s="53"/>
      <c r="T43" s="53"/>
      <c r="U43" s="56"/>
      <c r="V43" s="57"/>
      <c r="W43" s="67"/>
      <c r="X43" s="464" t="str">
        <f t="shared" si="10"/>
        <v/>
      </c>
      <c r="Y43" s="464" t="str">
        <f t="shared" si="11"/>
        <v/>
      </c>
      <c r="Z43" s="464" t="str">
        <f t="shared" si="12"/>
        <v/>
      </c>
      <c r="AA43" s="465" t="str">
        <f t="shared" si="13"/>
        <v/>
      </c>
      <c r="AB43" s="466" t="str">
        <f t="shared" si="14"/>
        <v/>
      </c>
      <c r="AC43" s="466">
        <f t="shared" ref="AC43:AE43" si="20">+AC42*3</f>
        <v>3.3354363399333136E+16</v>
      </c>
      <c r="AD43" s="466">
        <f t="shared" si="20"/>
        <v>1.6677181699666568E+16</v>
      </c>
      <c r="AE43" s="466">
        <f t="shared" si="20"/>
        <v>0</v>
      </c>
      <c r="AF43" s="68"/>
      <c r="AG43" s="68"/>
      <c r="AH43" s="68"/>
      <c r="AI43" s="68"/>
      <c r="AJ43" s="68"/>
      <c r="AK43" s="68"/>
      <c r="AL43" s="467" t="str">
        <f>+IF('EV ADM FINANCIERA'!F43="X",'EV ADM FINANCIERA'!$F$8,IF('EV ADM FINANCIERA'!G43="X",'EV ADM FINANCIERA'!$G$8,IF('EV ADM FINANCIERA'!H43="X",'EV ADM FINANCIERA'!$H$8,"")))</f>
        <v/>
      </c>
      <c r="AM43" s="467" t="str">
        <f>+IF('EV ADM FINANCIERA'!I43="X",'EV ADM FINANCIERA'!$F$8,IF('EV ADM FINANCIERA'!J43="X",'EV ADM FINANCIERA'!$G$8,IF('EV ADM FINANCIERA'!K43="X",'EV ADM FINANCIERA'!$H$8,"")))</f>
        <v/>
      </c>
      <c r="AN43" s="467" t="str">
        <f>+IF('EV ADM FINANCIERA'!L43="X",'EV ADM FINANCIERA'!$F$8,IF('EV ADM FINANCIERA'!M43="X",'EV ADM FINANCIERA'!$G$8,IF('EV ADM FINANCIERA'!N43="X",'EV ADM FINANCIERA'!$H$8,"")))</f>
        <v/>
      </c>
      <c r="AO43" s="467" t="str">
        <f>+IF('EV ADM FINANCIERA'!O43="X",'EV ADM FINANCIERA'!$O$8,IF('EV ADM FINANCIERA'!P43="X",'EV ADM FINANCIERA'!$P$8,""))</f>
        <v/>
      </c>
    </row>
    <row r="44" spans="1:41" x14ac:dyDescent="0.2">
      <c r="A44" s="520" t="str">
        <f>'RESUMEN REGION'!A52</f>
        <v/>
      </c>
      <c r="B44" s="520">
        <f>'RESUMEN REGION'!B52</f>
        <v>0</v>
      </c>
      <c r="C44" s="520" t="str">
        <f>'RESUMEN REGION'!C52</f>
        <v/>
      </c>
      <c r="D44" s="521">
        <f>'RESUMEN REGION'!E52</f>
        <v>0</v>
      </c>
      <c r="E44" s="522" t="str">
        <f t="shared" si="2"/>
        <v/>
      </c>
      <c r="F44" s="52"/>
      <c r="G44" s="53"/>
      <c r="H44" s="54"/>
      <c r="I44" s="52"/>
      <c r="J44" s="53"/>
      <c r="K44" s="54"/>
      <c r="L44" s="52"/>
      <c r="M44" s="53"/>
      <c r="N44" s="54"/>
      <c r="O44" s="58"/>
      <c r="P44" s="56"/>
      <c r="Q44" s="52"/>
      <c r="R44" s="53"/>
      <c r="S44" s="53"/>
      <c r="T44" s="53"/>
      <c r="U44" s="56"/>
      <c r="V44" s="57"/>
      <c r="W44" s="67"/>
      <c r="X44" s="464" t="str">
        <f t="shared" si="10"/>
        <v/>
      </c>
      <c r="Y44" s="464" t="str">
        <f t="shared" si="11"/>
        <v/>
      </c>
      <c r="Z44" s="464" t="str">
        <f t="shared" si="12"/>
        <v/>
      </c>
      <c r="AA44" s="465" t="str">
        <f t="shared" si="13"/>
        <v/>
      </c>
      <c r="AB44" s="466" t="str">
        <f t="shared" si="14"/>
        <v/>
      </c>
      <c r="AC44" s="466">
        <f t="shared" ref="AC44:AE44" si="21">+AC43*3</f>
        <v>1.0006309019799941E+17</v>
      </c>
      <c r="AD44" s="466">
        <f t="shared" si="21"/>
        <v>5.0031545098999704E+16</v>
      </c>
      <c r="AE44" s="466">
        <f t="shared" si="21"/>
        <v>0</v>
      </c>
      <c r="AF44" s="68"/>
      <c r="AG44" s="68"/>
      <c r="AH44" s="68"/>
      <c r="AI44" s="68"/>
      <c r="AJ44" s="68"/>
      <c r="AK44" s="68"/>
      <c r="AL44" s="467" t="str">
        <f>+IF('EV ADM FINANCIERA'!F44="X",'EV ADM FINANCIERA'!$F$8,IF('EV ADM FINANCIERA'!G44="X",'EV ADM FINANCIERA'!$G$8,IF('EV ADM FINANCIERA'!H44="X",'EV ADM FINANCIERA'!$H$8,"")))</f>
        <v/>
      </c>
      <c r="AM44" s="467" t="str">
        <f>+IF('EV ADM FINANCIERA'!I44="X",'EV ADM FINANCIERA'!$F$8,IF('EV ADM FINANCIERA'!J44="X",'EV ADM FINANCIERA'!$G$8,IF('EV ADM FINANCIERA'!K44="X",'EV ADM FINANCIERA'!$H$8,"")))</f>
        <v/>
      </c>
      <c r="AN44" s="467" t="str">
        <f>+IF('EV ADM FINANCIERA'!L44="X",'EV ADM FINANCIERA'!$F$8,IF('EV ADM FINANCIERA'!M44="X",'EV ADM FINANCIERA'!$G$8,IF('EV ADM FINANCIERA'!N44="X",'EV ADM FINANCIERA'!$H$8,"")))</f>
        <v/>
      </c>
      <c r="AO44" s="467" t="str">
        <f>+IF('EV ADM FINANCIERA'!O44="X",'EV ADM FINANCIERA'!$O$8,IF('EV ADM FINANCIERA'!P44="X",'EV ADM FINANCIERA'!$P$8,""))</f>
        <v/>
      </c>
    </row>
    <row r="45" spans="1:41" x14ac:dyDescent="0.2">
      <c r="A45" s="520" t="str">
        <f>'RESUMEN REGION'!A53</f>
        <v/>
      </c>
      <c r="B45" s="520">
        <f>'RESUMEN REGION'!B53</f>
        <v>0</v>
      </c>
      <c r="C45" s="520" t="str">
        <f>'RESUMEN REGION'!C53</f>
        <v/>
      </c>
      <c r="D45" s="521">
        <f>'RESUMEN REGION'!E53</f>
        <v>0</v>
      </c>
      <c r="E45" s="522" t="str">
        <f t="shared" si="2"/>
        <v/>
      </c>
      <c r="F45" s="52"/>
      <c r="G45" s="53"/>
      <c r="H45" s="54"/>
      <c r="I45" s="52"/>
      <c r="J45" s="53"/>
      <c r="K45" s="54"/>
      <c r="L45" s="52"/>
      <c r="M45" s="53"/>
      <c r="N45" s="54"/>
      <c r="O45" s="58"/>
      <c r="P45" s="56"/>
      <c r="Q45" s="52"/>
      <c r="R45" s="53"/>
      <c r="S45" s="53"/>
      <c r="T45" s="53"/>
      <c r="U45" s="56"/>
      <c r="V45" s="57"/>
      <c r="W45" s="67"/>
      <c r="X45" s="464" t="str">
        <f t="shared" si="10"/>
        <v/>
      </c>
      <c r="Y45" s="464" t="str">
        <f t="shared" si="11"/>
        <v/>
      </c>
      <c r="Z45" s="464" t="str">
        <f t="shared" si="12"/>
        <v/>
      </c>
      <c r="AA45" s="465" t="str">
        <f t="shared" si="13"/>
        <v/>
      </c>
      <c r="AB45" s="466" t="str">
        <f t="shared" si="14"/>
        <v/>
      </c>
      <c r="AC45" s="466">
        <f t="shared" ref="AC45:AE45" si="22">+AC44*3</f>
        <v>3.0018927059399821E+17</v>
      </c>
      <c r="AD45" s="466">
        <f t="shared" si="22"/>
        <v>1.500946352969991E+17</v>
      </c>
      <c r="AE45" s="466">
        <f t="shared" si="22"/>
        <v>0</v>
      </c>
      <c r="AF45" s="68"/>
      <c r="AG45" s="68"/>
      <c r="AH45" s="68"/>
      <c r="AI45" s="68"/>
      <c r="AJ45" s="68"/>
      <c r="AK45" s="68"/>
      <c r="AL45" s="467" t="str">
        <f>+IF('EV ADM FINANCIERA'!F45="X",'EV ADM FINANCIERA'!$F$8,IF('EV ADM FINANCIERA'!G45="X",'EV ADM FINANCIERA'!$G$8,IF('EV ADM FINANCIERA'!H45="X",'EV ADM FINANCIERA'!$H$8,"")))</f>
        <v/>
      </c>
      <c r="AM45" s="467" t="str">
        <f>+IF('EV ADM FINANCIERA'!I45="X",'EV ADM FINANCIERA'!$F$8,IF('EV ADM FINANCIERA'!J45="X",'EV ADM FINANCIERA'!$G$8,IF('EV ADM FINANCIERA'!K45="X",'EV ADM FINANCIERA'!$H$8,"")))</f>
        <v/>
      </c>
      <c r="AN45" s="467" t="str">
        <f>+IF('EV ADM FINANCIERA'!L45="X",'EV ADM FINANCIERA'!$F$8,IF('EV ADM FINANCIERA'!M45="X",'EV ADM FINANCIERA'!$G$8,IF('EV ADM FINANCIERA'!N45="X",'EV ADM FINANCIERA'!$H$8,"")))</f>
        <v/>
      </c>
      <c r="AO45" s="467" t="str">
        <f>+IF('EV ADM FINANCIERA'!O45="X",'EV ADM FINANCIERA'!$O$8,IF('EV ADM FINANCIERA'!P45="X",'EV ADM FINANCIERA'!$P$8,""))</f>
        <v/>
      </c>
    </row>
    <row r="46" spans="1:41" x14ac:dyDescent="0.2">
      <c r="A46" s="520" t="str">
        <f>'RESUMEN REGION'!A54</f>
        <v/>
      </c>
      <c r="B46" s="520">
        <f>'RESUMEN REGION'!B54</f>
        <v>0</v>
      </c>
      <c r="C46" s="520" t="str">
        <f>'RESUMEN REGION'!C54</f>
        <v/>
      </c>
      <c r="D46" s="521">
        <f>'RESUMEN REGION'!E54</f>
        <v>0</v>
      </c>
      <c r="E46" s="522" t="str">
        <f t="shared" si="2"/>
        <v/>
      </c>
      <c r="F46" s="52"/>
      <c r="G46" s="53"/>
      <c r="H46" s="54"/>
      <c r="I46" s="52"/>
      <c r="J46" s="53"/>
      <c r="K46" s="54"/>
      <c r="L46" s="52"/>
      <c r="M46" s="53"/>
      <c r="N46" s="54"/>
      <c r="O46" s="58"/>
      <c r="P46" s="56"/>
      <c r="Q46" s="52"/>
      <c r="R46" s="53"/>
      <c r="S46" s="53"/>
      <c r="T46" s="53"/>
      <c r="U46" s="56"/>
      <c r="V46" s="57"/>
      <c r="W46" s="67"/>
      <c r="X46" s="464" t="str">
        <f t="shared" si="10"/>
        <v/>
      </c>
      <c r="Y46" s="464" t="str">
        <f t="shared" si="11"/>
        <v/>
      </c>
      <c r="Z46" s="464" t="str">
        <f t="shared" si="12"/>
        <v/>
      </c>
      <c r="AA46" s="465" t="str">
        <f t="shared" si="13"/>
        <v/>
      </c>
      <c r="AB46" s="466" t="str">
        <f t="shared" si="14"/>
        <v/>
      </c>
      <c r="AC46" s="466">
        <f t="shared" ref="AC46:AE46" si="23">+AC45*3</f>
        <v>9.0056781178199462E+17</v>
      </c>
      <c r="AD46" s="466">
        <f t="shared" si="23"/>
        <v>4.5028390589099731E+17</v>
      </c>
      <c r="AE46" s="466">
        <f t="shared" si="23"/>
        <v>0</v>
      </c>
      <c r="AF46" s="68"/>
      <c r="AG46" s="68"/>
      <c r="AH46" s="68"/>
      <c r="AI46" s="68"/>
      <c r="AJ46" s="68"/>
      <c r="AK46" s="68"/>
      <c r="AL46" s="467" t="str">
        <f>+IF('EV ADM FINANCIERA'!F46="X",'EV ADM FINANCIERA'!$F$8,IF('EV ADM FINANCIERA'!G46="X",'EV ADM FINANCIERA'!$G$8,IF('EV ADM FINANCIERA'!H46="X",'EV ADM FINANCIERA'!$H$8,"")))</f>
        <v/>
      </c>
      <c r="AM46" s="467" t="str">
        <f>+IF('EV ADM FINANCIERA'!I46="X",'EV ADM FINANCIERA'!$F$8,IF('EV ADM FINANCIERA'!J46="X",'EV ADM FINANCIERA'!$G$8,IF('EV ADM FINANCIERA'!K46="X",'EV ADM FINANCIERA'!$H$8,"")))</f>
        <v/>
      </c>
      <c r="AN46" s="467" t="str">
        <f>+IF('EV ADM FINANCIERA'!L46="X",'EV ADM FINANCIERA'!$F$8,IF('EV ADM FINANCIERA'!M46="X",'EV ADM FINANCIERA'!$G$8,IF('EV ADM FINANCIERA'!N46="X",'EV ADM FINANCIERA'!$H$8,"")))</f>
        <v/>
      </c>
      <c r="AO46" s="467" t="str">
        <f>+IF('EV ADM FINANCIERA'!O46="X",'EV ADM FINANCIERA'!$O$8,IF('EV ADM FINANCIERA'!P46="X",'EV ADM FINANCIERA'!$P$8,""))</f>
        <v/>
      </c>
    </row>
    <row r="47" spans="1:41" x14ac:dyDescent="0.2">
      <c r="A47" s="520" t="str">
        <f>'RESUMEN REGION'!A55</f>
        <v/>
      </c>
      <c r="B47" s="520">
        <f>'RESUMEN REGION'!B55</f>
        <v>0</v>
      </c>
      <c r="C47" s="520" t="str">
        <f>'RESUMEN REGION'!C55</f>
        <v/>
      </c>
      <c r="D47" s="521">
        <f>'RESUMEN REGION'!E55</f>
        <v>0</v>
      </c>
      <c r="E47" s="522" t="str">
        <f t="shared" si="2"/>
        <v/>
      </c>
      <c r="F47" s="52"/>
      <c r="G47" s="53"/>
      <c r="H47" s="54"/>
      <c r="I47" s="52"/>
      <c r="J47" s="53"/>
      <c r="K47" s="54"/>
      <c r="L47" s="52"/>
      <c r="M47" s="53"/>
      <c r="N47" s="54"/>
      <c r="O47" s="58"/>
      <c r="P47" s="56"/>
      <c r="Q47" s="52"/>
      <c r="R47" s="53"/>
      <c r="S47" s="53"/>
      <c r="T47" s="53"/>
      <c r="U47" s="56"/>
      <c r="V47" s="57"/>
      <c r="W47" s="67"/>
      <c r="X47" s="464" t="str">
        <f t="shared" si="10"/>
        <v/>
      </c>
      <c r="Y47" s="464" t="str">
        <f t="shared" si="11"/>
        <v/>
      </c>
      <c r="Z47" s="464" t="str">
        <f t="shared" si="12"/>
        <v/>
      </c>
      <c r="AA47" s="465" t="str">
        <f t="shared" si="13"/>
        <v/>
      </c>
      <c r="AB47" s="466" t="str">
        <f t="shared" si="14"/>
        <v/>
      </c>
      <c r="AC47" s="466">
        <f t="shared" ref="AC47:AE47" si="24">+AC46*3</f>
        <v>2.701703435345984E+18</v>
      </c>
      <c r="AD47" s="466">
        <f t="shared" si="24"/>
        <v>1.350851717672992E+18</v>
      </c>
      <c r="AE47" s="466">
        <f t="shared" si="24"/>
        <v>0</v>
      </c>
      <c r="AF47" s="68"/>
      <c r="AG47" s="68"/>
      <c r="AH47" s="68"/>
      <c r="AI47" s="68"/>
      <c r="AJ47" s="68"/>
      <c r="AK47" s="68"/>
      <c r="AL47" s="467" t="str">
        <f>+IF('EV ADM FINANCIERA'!F47="X",'EV ADM FINANCIERA'!$F$8,IF('EV ADM FINANCIERA'!G47="X",'EV ADM FINANCIERA'!$G$8,IF('EV ADM FINANCIERA'!H47="X",'EV ADM FINANCIERA'!$H$8,"")))</f>
        <v/>
      </c>
      <c r="AM47" s="467" t="str">
        <f>+IF('EV ADM FINANCIERA'!I47="X",'EV ADM FINANCIERA'!$F$8,IF('EV ADM FINANCIERA'!J47="X",'EV ADM FINANCIERA'!$G$8,IF('EV ADM FINANCIERA'!K47="X",'EV ADM FINANCIERA'!$H$8,"")))</f>
        <v/>
      </c>
      <c r="AN47" s="467" t="str">
        <f>+IF('EV ADM FINANCIERA'!L47="X",'EV ADM FINANCIERA'!$F$8,IF('EV ADM FINANCIERA'!M47="X",'EV ADM FINANCIERA'!$G$8,IF('EV ADM FINANCIERA'!N47="X",'EV ADM FINANCIERA'!$H$8,"")))</f>
        <v/>
      </c>
      <c r="AO47" s="467" t="str">
        <f>+IF('EV ADM FINANCIERA'!O47="X",'EV ADM FINANCIERA'!$O$8,IF('EV ADM FINANCIERA'!P47="X",'EV ADM FINANCIERA'!$P$8,""))</f>
        <v/>
      </c>
    </row>
    <row r="48" spans="1:41" x14ac:dyDescent="0.2">
      <c r="A48" s="520" t="str">
        <f>'RESUMEN REGION'!A56</f>
        <v/>
      </c>
      <c r="B48" s="520">
        <f>'RESUMEN REGION'!B56</f>
        <v>0</v>
      </c>
      <c r="C48" s="520" t="str">
        <f>'RESUMEN REGION'!C56</f>
        <v/>
      </c>
      <c r="D48" s="521">
        <f>'RESUMEN REGION'!E56</f>
        <v>0</v>
      </c>
      <c r="E48" s="522" t="str">
        <f t="shared" si="2"/>
        <v/>
      </c>
      <c r="F48" s="52"/>
      <c r="G48" s="53"/>
      <c r="H48" s="54"/>
      <c r="I48" s="52"/>
      <c r="J48" s="53"/>
      <c r="K48" s="54"/>
      <c r="L48" s="52"/>
      <c r="M48" s="53"/>
      <c r="N48" s="54"/>
      <c r="O48" s="58"/>
      <c r="P48" s="56"/>
      <c r="Q48" s="52"/>
      <c r="R48" s="53"/>
      <c r="S48" s="53"/>
      <c r="T48" s="53"/>
      <c r="U48" s="56"/>
      <c r="V48" s="57"/>
      <c r="W48" s="67"/>
      <c r="X48" s="464" t="str">
        <f t="shared" si="10"/>
        <v/>
      </c>
      <c r="Y48" s="464" t="str">
        <f t="shared" si="11"/>
        <v/>
      </c>
      <c r="Z48" s="464" t="str">
        <f t="shared" si="12"/>
        <v/>
      </c>
      <c r="AA48" s="465" t="str">
        <f t="shared" si="13"/>
        <v/>
      </c>
      <c r="AB48" s="466" t="str">
        <f t="shared" si="14"/>
        <v/>
      </c>
      <c r="AC48" s="466">
        <f t="shared" ref="AC48:AE48" si="25">+AC47*3</f>
        <v>8.1051103060379525E+18</v>
      </c>
      <c r="AD48" s="466">
        <f t="shared" si="25"/>
        <v>4.0525551530189763E+18</v>
      </c>
      <c r="AE48" s="466">
        <f t="shared" si="25"/>
        <v>0</v>
      </c>
      <c r="AF48" s="68"/>
      <c r="AG48" s="68"/>
      <c r="AH48" s="68"/>
      <c r="AI48" s="68"/>
      <c r="AJ48" s="68"/>
      <c r="AK48" s="68"/>
      <c r="AL48" s="467" t="str">
        <f>+IF('EV ADM FINANCIERA'!F48="X",'EV ADM FINANCIERA'!$F$8,IF('EV ADM FINANCIERA'!G48="X",'EV ADM FINANCIERA'!$G$8,IF('EV ADM FINANCIERA'!H48="X",'EV ADM FINANCIERA'!$H$8,"")))</f>
        <v/>
      </c>
      <c r="AM48" s="467" t="str">
        <f>+IF('EV ADM FINANCIERA'!I48="X",'EV ADM FINANCIERA'!$F$8,IF('EV ADM FINANCIERA'!J48="X",'EV ADM FINANCIERA'!$G$8,IF('EV ADM FINANCIERA'!K48="X",'EV ADM FINANCIERA'!$H$8,"")))</f>
        <v/>
      </c>
      <c r="AN48" s="467" t="str">
        <f>+IF('EV ADM FINANCIERA'!L48="X",'EV ADM FINANCIERA'!$F$8,IF('EV ADM FINANCIERA'!M48="X",'EV ADM FINANCIERA'!$G$8,IF('EV ADM FINANCIERA'!N48="X",'EV ADM FINANCIERA'!$H$8,"")))</f>
        <v/>
      </c>
      <c r="AO48" s="467" t="str">
        <f>+IF('EV ADM FINANCIERA'!O48="X",'EV ADM FINANCIERA'!$O$8,IF('EV ADM FINANCIERA'!P48="X",'EV ADM FINANCIERA'!$P$8,""))</f>
        <v/>
      </c>
    </row>
    <row r="49" spans="1:41" x14ac:dyDescent="0.2">
      <c r="A49" s="520" t="str">
        <f>'RESUMEN REGION'!A57</f>
        <v/>
      </c>
      <c r="B49" s="520">
        <f>'RESUMEN REGION'!B57</f>
        <v>0</v>
      </c>
      <c r="C49" s="520" t="str">
        <f>'RESUMEN REGION'!C57</f>
        <v/>
      </c>
      <c r="D49" s="521">
        <f>'RESUMEN REGION'!E57</f>
        <v>0</v>
      </c>
      <c r="E49" s="522" t="str">
        <f t="shared" si="2"/>
        <v/>
      </c>
      <c r="F49" s="52"/>
      <c r="G49" s="53"/>
      <c r="H49" s="54"/>
      <c r="I49" s="52"/>
      <c r="J49" s="53"/>
      <c r="K49" s="54"/>
      <c r="L49" s="52"/>
      <c r="M49" s="53"/>
      <c r="N49" s="54"/>
      <c r="O49" s="58"/>
      <c r="P49" s="56"/>
      <c r="Q49" s="52"/>
      <c r="R49" s="53"/>
      <c r="S49" s="53"/>
      <c r="T49" s="53"/>
      <c r="U49" s="56"/>
      <c r="V49" s="57"/>
      <c r="W49" s="67"/>
      <c r="X49" s="464" t="str">
        <f t="shared" si="10"/>
        <v/>
      </c>
      <c r="Y49" s="464" t="str">
        <f t="shared" si="11"/>
        <v/>
      </c>
      <c r="Z49" s="464" t="str">
        <f t="shared" si="12"/>
        <v/>
      </c>
      <c r="AA49" s="465" t="str">
        <f t="shared" si="13"/>
        <v/>
      </c>
      <c r="AB49" s="466" t="str">
        <f t="shared" si="14"/>
        <v/>
      </c>
      <c r="AC49" s="466">
        <f t="shared" ref="AC49:AE49" si="26">+AC48*3</f>
        <v>2.4315330918113858E+19</v>
      </c>
      <c r="AD49" s="466">
        <f t="shared" si="26"/>
        <v>1.2157665459056929E+19</v>
      </c>
      <c r="AE49" s="466">
        <f t="shared" si="26"/>
        <v>0</v>
      </c>
      <c r="AF49" s="68"/>
      <c r="AG49" s="68"/>
      <c r="AH49" s="68"/>
      <c r="AI49" s="68"/>
      <c r="AJ49" s="68"/>
      <c r="AK49" s="68"/>
      <c r="AL49" s="467" t="str">
        <f>+IF('EV ADM FINANCIERA'!F49="X",'EV ADM FINANCIERA'!$F$8,IF('EV ADM FINANCIERA'!G49="X",'EV ADM FINANCIERA'!$G$8,IF('EV ADM FINANCIERA'!H49="X",'EV ADM FINANCIERA'!$H$8,"")))</f>
        <v/>
      </c>
      <c r="AM49" s="467" t="str">
        <f>+IF('EV ADM FINANCIERA'!I49="X",'EV ADM FINANCIERA'!$F$8,IF('EV ADM FINANCIERA'!J49="X",'EV ADM FINANCIERA'!$G$8,IF('EV ADM FINANCIERA'!K49="X",'EV ADM FINANCIERA'!$H$8,"")))</f>
        <v/>
      </c>
      <c r="AN49" s="467" t="str">
        <f>+IF('EV ADM FINANCIERA'!L49="X",'EV ADM FINANCIERA'!$F$8,IF('EV ADM FINANCIERA'!M49="X",'EV ADM FINANCIERA'!$G$8,IF('EV ADM FINANCIERA'!N49="X",'EV ADM FINANCIERA'!$H$8,"")))</f>
        <v/>
      </c>
      <c r="AO49" s="467" t="str">
        <f>+IF('EV ADM FINANCIERA'!O49="X",'EV ADM FINANCIERA'!$O$8,IF('EV ADM FINANCIERA'!P49="X",'EV ADM FINANCIERA'!$P$8,""))</f>
        <v/>
      </c>
    </row>
    <row r="50" spans="1:41" x14ac:dyDescent="0.2">
      <c r="A50" s="520" t="str">
        <f>'RESUMEN REGION'!A58</f>
        <v/>
      </c>
      <c r="B50" s="520">
        <f>'RESUMEN REGION'!B58</f>
        <v>0</v>
      </c>
      <c r="C50" s="520" t="str">
        <f>'RESUMEN REGION'!C58</f>
        <v/>
      </c>
      <c r="D50" s="521">
        <f>'RESUMEN REGION'!E58</f>
        <v>0</v>
      </c>
      <c r="E50" s="522" t="str">
        <f t="shared" si="2"/>
        <v/>
      </c>
      <c r="F50" s="47"/>
      <c r="G50" s="48"/>
      <c r="H50" s="49"/>
      <c r="I50" s="47"/>
      <c r="J50" s="48"/>
      <c r="K50" s="49"/>
      <c r="L50" s="47"/>
      <c r="M50" s="48"/>
      <c r="N50" s="49"/>
      <c r="O50" s="50"/>
      <c r="P50" s="51"/>
      <c r="Q50" s="47"/>
      <c r="R50" s="48"/>
      <c r="S50" s="48"/>
      <c r="T50" s="48"/>
      <c r="U50" s="51"/>
      <c r="V50" s="57"/>
      <c r="W50" s="67"/>
      <c r="X50" s="464" t="str">
        <f t="shared" si="10"/>
        <v/>
      </c>
      <c r="Y50" s="464" t="str">
        <f t="shared" si="11"/>
        <v/>
      </c>
      <c r="Z50" s="464" t="str">
        <f t="shared" si="12"/>
        <v/>
      </c>
      <c r="AA50" s="465" t="str">
        <f t="shared" si="13"/>
        <v/>
      </c>
      <c r="AB50" s="466" t="str">
        <f t="shared" si="14"/>
        <v/>
      </c>
      <c r="AC50" s="466">
        <f t="shared" ref="AC50:AE50" si="27">+AC49*3</f>
        <v>7.2945992754341577E+19</v>
      </c>
      <c r="AD50" s="466">
        <f t="shared" si="27"/>
        <v>3.6472996377170788E+19</v>
      </c>
      <c r="AE50" s="466">
        <f t="shared" si="27"/>
        <v>0</v>
      </c>
      <c r="AF50" s="68"/>
      <c r="AG50" s="68"/>
      <c r="AH50" s="68"/>
      <c r="AI50" s="68"/>
      <c r="AJ50" s="68"/>
      <c r="AK50" s="68"/>
      <c r="AL50" s="467" t="str">
        <f>+IF('EV ADM FINANCIERA'!F50="X",'EV ADM FINANCIERA'!$F$8,IF('EV ADM FINANCIERA'!G50="X",'EV ADM FINANCIERA'!$G$8,IF('EV ADM FINANCIERA'!H50="X",'EV ADM FINANCIERA'!$H$8,"")))</f>
        <v/>
      </c>
      <c r="AM50" s="467" t="str">
        <f>+IF('EV ADM FINANCIERA'!I50="X",'EV ADM FINANCIERA'!$F$8,IF('EV ADM FINANCIERA'!J50="X",'EV ADM FINANCIERA'!$G$8,IF('EV ADM FINANCIERA'!K50="X",'EV ADM FINANCIERA'!$H$8,"")))</f>
        <v/>
      </c>
      <c r="AN50" s="467" t="str">
        <f>+IF('EV ADM FINANCIERA'!L50="X",'EV ADM FINANCIERA'!$F$8,IF('EV ADM FINANCIERA'!M50="X",'EV ADM FINANCIERA'!$G$8,IF('EV ADM FINANCIERA'!N50="X",'EV ADM FINANCIERA'!$H$8,"")))</f>
        <v/>
      </c>
      <c r="AO50" s="467" t="str">
        <f>+IF('EV ADM FINANCIERA'!O50="X",'EV ADM FINANCIERA'!$O$8,IF('EV ADM FINANCIERA'!P50="X",'EV ADM FINANCIERA'!$P$8,""))</f>
        <v/>
      </c>
    </row>
    <row r="51" spans="1:41" x14ac:dyDescent="0.2">
      <c r="A51" s="520" t="str">
        <f>'RESUMEN REGION'!A59</f>
        <v/>
      </c>
      <c r="B51" s="520">
        <f>'RESUMEN REGION'!B59</f>
        <v>0</v>
      </c>
      <c r="C51" s="520" t="str">
        <f>'RESUMEN REGION'!C59</f>
        <v/>
      </c>
      <c r="D51" s="521">
        <f>'RESUMEN REGION'!E59</f>
        <v>0</v>
      </c>
      <c r="E51" s="522" t="str">
        <f t="shared" si="2"/>
        <v/>
      </c>
      <c r="F51" s="52"/>
      <c r="G51" s="53"/>
      <c r="H51" s="54"/>
      <c r="I51" s="52"/>
      <c r="J51" s="53"/>
      <c r="K51" s="54"/>
      <c r="L51" s="52"/>
      <c r="M51" s="53"/>
      <c r="N51" s="54"/>
      <c r="O51" s="55"/>
      <c r="P51" s="56"/>
      <c r="Q51" s="52"/>
      <c r="R51" s="53"/>
      <c r="S51" s="53"/>
      <c r="T51" s="53"/>
      <c r="U51" s="56"/>
      <c r="V51" s="57"/>
      <c r="W51" s="67"/>
      <c r="X51" s="464" t="str">
        <f t="shared" si="10"/>
        <v/>
      </c>
      <c r="Y51" s="464" t="str">
        <f t="shared" si="11"/>
        <v/>
      </c>
      <c r="Z51" s="464" t="str">
        <f t="shared" si="12"/>
        <v/>
      </c>
      <c r="AA51" s="465" t="str">
        <f t="shared" si="13"/>
        <v/>
      </c>
      <c r="AB51" s="466" t="str">
        <f t="shared" si="14"/>
        <v/>
      </c>
      <c r="AC51" s="466">
        <f t="shared" ref="AC51:AE51" si="28">+AC50*3</f>
        <v>2.1883797826302473E+20</v>
      </c>
      <c r="AD51" s="466">
        <f t="shared" si="28"/>
        <v>1.0941898913151237E+20</v>
      </c>
      <c r="AE51" s="466">
        <f t="shared" si="28"/>
        <v>0</v>
      </c>
      <c r="AF51" s="68"/>
      <c r="AG51" s="68"/>
      <c r="AH51" s="68"/>
      <c r="AI51" s="68"/>
      <c r="AJ51" s="68"/>
      <c r="AK51" s="68"/>
      <c r="AL51" s="467" t="str">
        <f>+IF('EV ADM FINANCIERA'!F51="X",'EV ADM FINANCIERA'!$F$8,IF('EV ADM FINANCIERA'!G51="X",'EV ADM FINANCIERA'!$G$8,IF('EV ADM FINANCIERA'!H51="X",'EV ADM FINANCIERA'!$H$8,"")))</f>
        <v/>
      </c>
      <c r="AM51" s="467" t="str">
        <f>+IF('EV ADM FINANCIERA'!I51="X",'EV ADM FINANCIERA'!$F$8,IF('EV ADM FINANCIERA'!J51="X",'EV ADM FINANCIERA'!$G$8,IF('EV ADM FINANCIERA'!K51="X",'EV ADM FINANCIERA'!$H$8,"")))</f>
        <v/>
      </c>
      <c r="AN51" s="467" t="str">
        <f>+IF('EV ADM FINANCIERA'!L51="X",'EV ADM FINANCIERA'!$F$8,IF('EV ADM FINANCIERA'!M51="X",'EV ADM FINANCIERA'!$G$8,IF('EV ADM FINANCIERA'!N51="X",'EV ADM FINANCIERA'!$H$8,"")))</f>
        <v/>
      </c>
      <c r="AO51" s="467" t="str">
        <f>+IF('EV ADM FINANCIERA'!O51="X",'EV ADM FINANCIERA'!$O$8,IF('EV ADM FINANCIERA'!P51="X",'EV ADM FINANCIERA'!$P$8,""))</f>
        <v/>
      </c>
    </row>
    <row r="52" spans="1:41" x14ac:dyDescent="0.2">
      <c r="A52" s="520" t="str">
        <f>'RESUMEN REGION'!A60</f>
        <v/>
      </c>
      <c r="B52" s="520">
        <f>'RESUMEN REGION'!B60</f>
        <v>0</v>
      </c>
      <c r="C52" s="520" t="str">
        <f>'RESUMEN REGION'!C60</f>
        <v/>
      </c>
      <c r="D52" s="521">
        <f>'RESUMEN REGION'!E60</f>
        <v>0</v>
      </c>
      <c r="E52" s="522" t="str">
        <f t="shared" si="2"/>
        <v/>
      </c>
      <c r="F52" s="52"/>
      <c r="G52" s="53"/>
      <c r="H52" s="54"/>
      <c r="I52" s="52"/>
      <c r="J52" s="53"/>
      <c r="K52" s="54"/>
      <c r="L52" s="52"/>
      <c r="M52" s="53"/>
      <c r="N52" s="54"/>
      <c r="O52" s="58"/>
      <c r="P52" s="56"/>
      <c r="Q52" s="52"/>
      <c r="R52" s="53"/>
      <c r="S52" s="53"/>
      <c r="T52" s="53"/>
      <c r="U52" s="56"/>
      <c r="V52" s="57"/>
      <c r="W52" s="67"/>
      <c r="X52" s="464" t="str">
        <f t="shared" si="10"/>
        <v/>
      </c>
      <c r="Y52" s="464" t="str">
        <f t="shared" si="11"/>
        <v/>
      </c>
      <c r="Z52" s="464" t="str">
        <f t="shared" si="12"/>
        <v/>
      </c>
      <c r="AA52" s="465" t="str">
        <f t="shared" si="13"/>
        <v/>
      </c>
      <c r="AB52" s="466" t="str">
        <f t="shared" si="14"/>
        <v/>
      </c>
      <c r="AC52" s="466">
        <f t="shared" ref="AC52:AE52" si="29">+AC51*3</f>
        <v>6.5651393478907422E+20</v>
      </c>
      <c r="AD52" s="466">
        <f t="shared" si="29"/>
        <v>3.2825696739453711E+20</v>
      </c>
      <c r="AE52" s="466">
        <f t="shared" si="29"/>
        <v>0</v>
      </c>
      <c r="AF52" s="68"/>
      <c r="AG52" s="68"/>
      <c r="AH52" s="68"/>
      <c r="AI52" s="68"/>
      <c r="AJ52" s="68"/>
      <c r="AK52" s="68"/>
      <c r="AL52" s="467" t="str">
        <f>+IF('EV ADM FINANCIERA'!F52="X",'EV ADM FINANCIERA'!$F$8,IF('EV ADM FINANCIERA'!G52="X",'EV ADM FINANCIERA'!$G$8,IF('EV ADM FINANCIERA'!H52="X",'EV ADM FINANCIERA'!$H$8,"")))</f>
        <v/>
      </c>
      <c r="AM52" s="467" t="str">
        <f>+IF('EV ADM FINANCIERA'!I52="X",'EV ADM FINANCIERA'!$F$8,IF('EV ADM FINANCIERA'!J52="X",'EV ADM FINANCIERA'!$G$8,IF('EV ADM FINANCIERA'!K52="X",'EV ADM FINANCIERA'!$H$8,"")))</f>
        <v/>
      </c>
      <c r="AN52" s="467" t="str">
        <f>+IF('EV ADM FINANCIERA'!L52="X",'EV ADM FINANCIERA'!$F$8,IF('EV ADM FINANCIERA'!M52="X",'EV ADM FINANCIERA'!$G$8,IF('EV ADM FINANCIERA'!N52="X",'EV ADM FINANCIERA'!$H$8,"")))</f>
        <v/>
      </c>
      <c r="AO52" s="467" t="str">
        <f>+IF('EV ADM FINANCIERA'!O52="X",'EV ADM FINANCIERA'!$O$8,IF('EV ADM FINANCIERA'!P52="X",'EV ADM FINANCIERA'!$P$8,""))</f>
        <v/>
      </c>
    </row>
    <row r="53" spans="1:41" x14ac:dyDescent="0.2">
      <c r="A53" s="520" t="str">
        <f>'RESUMEN REGION'!A61</f>
        <v/>
      </c>
      <c r="B53" s="520">
        <f>'RESUMEN REGION'!B61</f>
        <v>0</v>
      </c>
      <c r="C53" s="520" t="str">
        <f>'RESUMEN REGION'!C61</f>
        <v/>
      </c>
      <c r="D53" s="521">
        <f>'RESUMEN REGION'!E61</f>
        <v>0</v>
      </c>
      <c r="E53" s="522" t="str">
        <f t="shared" si="2"/>
        <v/>
      </c>
      <c r="F53" s="52"/>
      <c r="G53" s="53"/>
      <c r="H53" s="54"/>
      <c r="I53" s="52"/>
      <c r="J53" s="53"/>
      <c r="K53" s="54"/>
      <c r="L53" s="52"/>
      <c r="M53" s="53"/>
      <c r="N53" s="54"/>
      <c r="O53" s="58"/>
      <c r="P53" s="56"/>
      <c r="Q53" s="52"/>
      <c r="R53" s="53"/>
      <c r="S53" s="53"/>
      <c r="T53" s="53"/>
      <c r="U53" s="56"/>
      <c r="V53" s="57"/>
      <c r="W53" s="67"/>
      <c r="X53" s="464" t="str">
        <f t="shared" si="10"/>
        <v/>
      </c>
      <c r="Y53" s="464" t="str">
        <f t="shared" si="11"/>
        <v/>
      </c>
      <c r="Z53" s="464" t="str">
        <f t="shared" si="12"/>
        <v/>
      </c>
      <c r="AA53" s="465" t="str">
        <f t="shared" si="13"/>
        <v/>
      </c>
      <c r="AB53" s="466" t="str">
        <f t="shared" si="14"/>
        <v/>
      </c>
      <c r="AC53" s="466">
        <f t="shared" ref="AC53:AE53" si="30">+AC52*3</f>
        <v>1.9695418043672227E+21</v>
      </c>
      <c r="AD53" s="466">
        <f t="shared" si="30"/>
        <v>9.8477090218361133E+20</v>
      </c>
      <c r="AE53" s="466">
        <f t="shared" si="30"/>
        <v>0</v>
      </c>
      <c r="AF53" s="68"/>
      <c r="AG53" s="68"/>
      <c r="AH53" s="68"/>
      <c r="AI53" s="68"/>
      <c r="AJ53" s="68"/>
      <c r="AK53" s="68"/>
      <c r="AL53" s="467" t="str">
        <f>+IF('EV ADM FINANCIERA'!F53="X",'EV ADM FINANCIERA'!$F$8,IF('EV ADM FINANCIERA'!G53="X",'EV ADM FINANCIERA'!$G$8,IF('EV ADM FINANCIERA'!H53="X",'EV ADM FINANCIERA'!$H$8,"")))</f>
        <v/>
      </c>
      <c r="AM53" s="467" t="str">
        <f>+IF('EV ADM FINANCIERA'!I53="X",'EV ADM FINANCIERA'!$F$8,IF('EV ADM FINANCIERA'!J53="X",'EV ADM FINANCIERA'!$G$8,IF('EV ADM FINANCIERA'!K53="X",'EV ADM FINANCIERA'!$H$8,"")))</f>
        <v/>
      </c>
      <c r="AN53" s="467" t="str">
        <f>+IF('EV ADM FINANCIERA'!L53="X",'EV ADM FINANCIERA'!$F$8,IF('EV ADM FINANCIERA'!M53="X",'EV ADM FINANCIERA'!$G$8,IF('EV ADM FINANCIERA'!N53="X",'EV ADM FINANCIERA'!$H$8,"")))</f>
        <v/>
      </c>
      <c r="AO53" s="467" t="str">
        <f>+IF('EV ADM FINANCIERA'!O53="X",'EV ADM FINANCIERA'!$O$8,IF('EV ADM FINANCIERA'!P53="X",'EV ADM FINANCIERA'!$P$8,""))</f>
        <v/>
      </c>
    </row>
    <row r="54" spans="1:41" x14ac:dyDescent="0.2">
      <c r="A54" s="520" t="str">
        <f>'RESUMEN REGION'!A62</f>
        <v/>
      </c>
      <c r="B54" s="520">
        <f>'RESUMEN REGION'!B62</f>
        <v>0</v>
      </c>
      <c r="C54" s="520" t="str">
        <f>'RESUMEN REGION'!C62</f>
        <v/>
      </c>
      <c r="D54" s="521">
        <f>'RESUMEN REGION'!E62</f>
        <v>0</v>
      </c>
      <c r="E54" s="522" t="str">
        <f t="shared" si="2"/>
        <v/>
      </c>
      <c r="F54" s="52"/>
      <c r="G54" s="53"/>
      <c r="H54" s="54"/>
      <c r="I54" s="52"/>
      <c r="J54" s="53"/>
      <c r="K54" s="54"/>
      <c r="L54" s="52"/>
      <c r="M54" s="53"/>
      <c r="N54" s="54"/>
      <c r="O54" s="58"/>
      <c r="P54" s="56"/>
      <c r="Q54" s="52"/>
      <c r="R54" s="53"/>
      <c r="S54" s="53"/>
      <c r="T54" s="53"/>
      <c r="U54" s="56"/>
      <c r="V54" s="57"/>
      <c r="W54" s="67"/>
      <c r="X54" s="464" t="str">
        <f t="shared" si="10"/>
        <v/>
      </c>
      <c r="Y54" s="464" t="str">
        <f t="shared" si="11"/>
        <v/>
      </c>
      <c r="Z54" s="464" t="str">
        <f t="shared" si="12"/>
        <v/>
      </c>
      <c r="AA54" s="465" t="str">
        <f t="shared" si="13"/>
        <v/>
      </c>
      <c r="AB54" s="466" t="str">
        <f t="shared" si="14"/>
        <v/>
      </c>
      <c r="AC54" s="466">
        <f t="shared" ref="AC54:AE54" si="31">+AC53*3</f>
        <v>5.9086254131016683E+21</v>
      </c>
      <c r="AD54" s="466">
        <f t="shared" si="31"/>
        <v>2.9543127065508341E+21</v>
      </c>
      <c r="AE54" s="466">
        <f t="shared" si="31"/>
        <v>0</v>
      </c>
      <c r="AF54" s="68"/>
      <c r="AG54" s="68"/>
      <c r="AH54" s="68"/>
      <c r="AI54" s="68"/>
      <c r="AJ54" s="68"/>
      <c r="AK54" s="68"/>
      <c r="AL54" s="467" t="str">
        <f>+IF('EV ADM FINANCIERA'!F54="X",'EV ADM FINANCIERA'!$F$8,IF('EV ADM FINANCIERA'!G54="X",'EV ADM FINANCIERA'!$G$8,IF('EV ADM FINANCIERA'!H54="X",'EV ADM FINANCIERA'!$H$8,"")))</f>
        <v/>
      </c>
      <c r="AM54" s="467" t="str">
        <f>+IF('EV ADM FINANCIERA'!I54="X",'EV ADM FINANCIERA'!$F$8,IF('EV ADM FINANCIERA'!J54="X",'EV ADM FINANCIERA'!$G$8,IF('EV ADM FINANCIERA'!K54="X",'EV ADM FINANCIERA'!$H$8,"")))</f>
        <v/>
      </c>
      <c r="AN54" s="467" t="str">
        <f>+IF('EV ADM FINANCIERA'!L54="X",'EV ADM FINANCIERA'!$F$8,IF('EV ADM FINANCIERA'!M54="X",'EV ADM FINANCIERA'!$G$8,IF('EV ADM FINANCIERA'!N54="X",'EV ADM FINANCIERA'!$H$8,"")))</f>
        <v/>
      </c>
      <c r="AO54" s="467" t="str">
        <f>+IF('EV ADM FINANCIERA'!O54="X",'EV ADM FINANCIERA'!$O$8,IF('EV ADM FINANCIERA'!P54="X",'EV ADM FINANCIERA'!$P$8,""))</f>
        <v/>
      </c>
    </row>
    <row r="55" spans="1:41" x14ac:dyDescent="0.2">
      <c r="A55" s="520" t="str">
        <f>'RESUMEN REGION'!A63</f>
        <v/>
      </c>
      <c r="B55" s="520">
        <f>'RESUMEN REGION'!B63</f>
        <v>0</v>
      </c>
      <c r="C55" s="520" t="str">
        <f>'RESUMEN REGION'!C63</f>
        <v/>
      </c>
      <c r="D55" s="521">
        <f>'RESUMEN REGION'!E63</f>
        <v>0</v>
      </c>
      <c r="E55" s="522" t="str">
        <f t="shared" si="2"/>
        <v/>
      </c>
      <c r="F55" s="52"/>
      <c r="G55" s="53"/>
      <c r="H55" s="54"/>
      <c r="I55" s="52"/>
      <c r="J55" s="53"/>
      <c r="K55" s="54"/>
      <c r="L55" s="52"/>
      <c r="M55" s="53"/>
      <c r="N55" s="54"/>
      <c r="O55" s="58"/>
      <c r="P55" s="56"/>
      <c r="Q55" s="52"/>
      <c r="R55" s="53"/>
      <c r="S55" s="53"/>
      <c r="T55" s="53"/>
      <c r="U55" s="56"/>
      <c r="V55" s="57"/>
      <c r="W55" s="67"/>
      <c r="X55" s="464" t="str">
        <f t="shared" si="10"/>
        <v/>
      </c>
      <c r="Y55" s="464" t="str">
        <f t="shared" si="11"/>
        <v/>
      </c>
      <c r="Z55" s="464" t="str">
        <f t="shared" si="12"/>
        <v/>
      </c>
      <c r="AA55" s="465" t="str">
        <f t="shared" si="13"/>
        <v/>
      </c>
      <c r="AB55" s="466" t="str">
        <f t="shared" si="14"/>
        <v/>
      </c>
      <c r="AC55" s="466">
        <f t="shared" ref="AC55:AE55" si="32">+AC54*3</f>
        <v>1.7725876239305005E+22</v>
      </c>
      <c r="AD55" s="466">
        <f t="shared" si="32"/>
        <v>8.8629381196525024E+21</v>
      </c>
      <c r="AE55" s="466">
        <f t="shared" si="32"/>
        <v>0</v>
      </c>
      <c r="AF55" s="68"/>
      <c r="AG55" s="68"/>
      <c r="AH55" s="68"/>
      <c r="AI55" s="68"/>
      <c r="AJ55" s="68"/>
      <c r="AK55" s="68"/>
      <c r="AL55" s="467" t="str">
        <f>+IF('EV ADM FINANCIERA'!F55="X",'EV ADM FINANCIERA'!$F$8,IF('EV ADM FINANCIERA'!G55="X",'EV ADM FINANCIERA'!$G$8,IF('EV ADM FINANCIERA'!H55="X",'EV ADM FINANCIERA'!$H$8,"")))</f>
        <v/>
      </c>
      <c r="AM55" s="467" t="str">
        <f>+IF('EV ADM FINANCIERA'!I55="X",'EV ADM FINANCIERA'!$F$8,IF('EV ADM FINANCIERA'!J55="X",'EV ADM FINANCIERA'!$G$8,IF('EV ADM FINANCIERA'!K55="X",'EV ADM FINANCIERA'!$H$8,"")))</f>
        <v/>
      </c>
      <c r="AN55" s="467" t="str">
        <f>+IF('EV ADM FINANCIERA'!L55="X",'EV ADM FINANCIERA'!$F$8,IF('EV ADM FINANCIERA'!M55="X",'EV ADM FINANCIERA'!$G$8,IF('EV ADM FINANCIERA'!N55="X",'EV ADM FINANCIERA'!$H$8,"")))</f>
        <v/>
      </c>
      <c r="AO55" s="467" t="str">
        <f>+IF('EV ADM FINANCIERA'!O55="X",'EV ADM FINANCIERA'!$O$8,IF('EV ADM FINANCIERA'!P55="X",'EV ADM FINANCIERA'!$P$8,""))</f>
        <v/>
      </c>
    </row>
    <row r="56" spans="1:41" x14ac:dyDescent="0.2">
      <c r="A56" s="520" t="str">
        <f>'RESUMEN REGION'!A64</f>
        <v/>
      </c>
      <c r="B56" s="520">
        <f>'RESUMEN REGION'!B64</f>
        <v>0</v>
      </c>
      <c r="C56" s="520" t="str">
        <f>'RESUMEN REGION'!C64</f>
        <v/>
      </c>
      <c r="D56" s="521">
        <f>'RESUMEN REGION'!E64</f>
        <v>0</v>
      </c>
      <c r="E56" s="522" t="str">
        <f t="shared" si="2"/>
        <v/>
      </c>
      <c r="F56" s="52"/>
      <c r="G56" s="53"/>
      <c r="H56" s="54"/>
      <c r="I56" s="52"/>
      <c r="J56" s="53"/>
      <c r="K56" s="54"/>
      <c r="L56" s="52"/>
      <c r="M56" s="53"/>
      <c r="N56" s="54"/>
      <c r="O56" s="58"/>
      <c r="P56" s="56"/>
      <c r="Q56" s="52"/>
      <c r="R56" s="53"/>
      <c r="S56" s="53"/>
      <c r="T56" s="53"/>
      <c r="U56" s="56"/>
      <c r="V56" s="57"/>
      <c r="W56" s="67"/>
      <c r="X56" s="464" t="str">
        <f t="shared" si="10"/>
        <v/>
      </c>
      <c r="Y56" s="464" t="str">
        <f t="shared" si="11"/>
        <v/>
      </c>
      <c r="Z56" s="464" t="str">
        <f t="shared" si="12"/>
        <v/>
      </c>
      <c r="AA56" s="465" t="str">
        <f t="shared" si="13"/>
        <v/>
      </c>
      <c r="AB56" s="466" t="str">
        <f t="shared" si="14"/>
        <v/>
      </c>
      <c r="AC56" s="466">
        <f t="shared" ref="AC56:AE56" si="33">+AC55*3</f>
        <v>5.3177628717915012E+22</v>
      </c>
      <c r="AD56" s="466">
        <f t="shared" si="33"/>
        <v>2.6588814358957506E+22</v>
      </c>
      <c r="AE56" s="466">
        <f t="shared" si="33"/>
        <v>0</v>
      </c>
      <c r="AF56" s="68"/>
      <c r="AG56" s="68"/>
      <c r="AH56" s="68"/>
      <c r="AI56" s="68"/>
      <c r="AJ56" s="68"/>
      <c r="AK56" s="68"/>
      <c r="AL56" s="467" t="str">
        <f>+IF('EV ADM FINANCIERA'!F56="X",'EV ADM FINANCIERA'!$F$8,IF('EV ADM FINANCIERA'!G56="X",'EV ADM FINANCIERA'!$G$8,IF('EV ADM FINANCIERA'!H56="X",'EV ADM FINANCIERA'!$H$8,"")))</f>
        <v/>
      </c>
      <c r="AM56" s="467" t="str">
        <f>+IF('EV ADM FINANCIERA'!I56="X",'EV ADM FINANCIERA'!$F$8,IF('EV ADM FINANCIERA'!J56="X",'EV ADM FINANCIERA'!$G$8,IF('EV ADM FINANCIERA'!K56="X",'EV ADM FINANCIERA'!$H$8,"")))</f>
        <v/>
      </c>
      <c r="AN56" s="467" t="str">
        <f>+IF('EV ADM FINANCIERA'!L56="X",'EV ADM FINANCIERA'!$F$8,IF('EV ADM FINANCIERA'!M56="X",'EV ADM FINANCIERA'!$G$8,IF('EV ADM FINANCIERA'!N56="X",'EV ADM FINANCIERA'!$H$8,"")))</f>
        <v/>
      </c>
      <c r="AO56" s="467" t="str">
        <f>+IF('EV ADM FINANCIERA'!O56="X",'EV ADM FINANCIERA'!$O$8,IF('EV ADM FINANCIERA'!P56="X",'EV ADM FINANCIERA'!$P$8,""))</f>
        <v/>
      </c>
    </row>
    <row r="57" spans="1:41" x14ac:dyDescent="0.2">
      <c r="A57" s="520" t="str">
        <f>'RESUMEN REGION'!A65</f>
        <v/>
      </c>
      <c r="B57" s="520">
        <f>'RESUMEN REGION'!B65</f>
        <v>0</v>
      </c>
      <c r="C57" s="520" t="str">
        <f>'RESUMEN REGION'!C65</f>
        <v/>
      </c>
      <c r="D57" s="521">
        <f>'RESUMEN REGION'!E65</f>
        <v>0</v>
      </c>
      <c r="E57" s="522" t="str">
        <f t="shared" si="2"/>
        <v/>
      </c>
      <c r="F57" s="52"/>
      <c r="G57" s="53"/>
      <c r="H57" s="54"/>
      <c r="I57" s="52"/>
      <c r="J57" s="53"/>
      <c r="K57" s="54"/>
      <c r="L57" s="52"/>
      <c r="M57" s="53"/>
      <c r="N57" s="54"/>
      <c r="O57" s="58"/>
      <c r="P57" s="56"/>
      <c r="Q57" s="52"/>
      <c r="R57" s="53"/>
      <c r="S57" s="53"/>
      <c r="T57" s="53"/>
      <c r="U57" s="56"/>
      <c r="V57" s="57"/>
      <c r="W57" s="67"/>
      <c r="X57" s="464" t="str">
        <f t="shared" si="10"/>
        <v/>
      </c>
      <c r="Y57" s="464" t="str">
        <f t="shared" si="11"/>
        <v/>
      </c>
      <c r="Z57" s="464" t="str">
        <f t="shared" si="12"/>
        <v/>
      </c>
      <c r="AA57" s="465" t="str">
        <f t="shared" si="13"/>
        <v/>
      </c>
      <c r="AB57" s="466" t="str">
        <f t="shared" si="14"/>
        <v/>
      </c>
      <c r="AC57" s="466">
        <f t="shared" ref="AC57:AE57" si="34">+AC56*3</f>
        <v>1.5953288615374503E+23</v>
      </c>
      <c r="AD57" s="466">
        <f t="shared" si="34"/>
        <v>7.9766443076872514E+22</v>
      </c>
      <c r="AE57" s="466">
        <f t="shared" si="34"/>
        <v>0</v>
      </c>
      <c r="AF57" s="68"/>
      <c r="AG57" s="68"/>
      <c r="AH57" s="68"/>
      <c r="AI57" s="68"/>
      <c r="AJ57" s="68"/>
      <c r="AK57" s="68"/>
      <c r="AL57" s="467" t="str">
        <f>+IF('EV ADM FINANCIERA'!F57="X",'EV ADM FINANCIERA'!$F$8,IF('EV ADM FINANCIERA'!G57="X",'EV ADM FINANCIERA'!$G$8,IF('EV ADM FINANCIERA'!H57="X",'EV ADM FINANCIERA'!$H$8,"")))</f>
        <v/>
      </c>
      <c r="AM57" s="467" t="str">
        <f>+IF('EV ADM FINANCIERA'!I57="X",'EV ADM FINANCIERA'!$F$8,IF('EV ADM FINANCIERA'!J57="X",'EV ADM FINANCIERA'!$G$8,IF('EV ADM FINANCIERA'!K57="X",'EV ADM FINANCIERA'!$H$8,"")))</f>
        <v/>
      </c>
      <c r="AN57" s="467" t="str">
        <f>+IF('EV ADM FINANCIERA'!L57="X",'EV ADM FINANCIERA'!$F$8,IF('EV ADM FINANCIERA'!M57="X",'EV ADM FINANCIERA'!$G$8,IF('EV ADM FINANCIERA'!N57="X",'EV ADM FINANCIERA'!$H$8,"")))</f>
        <v/>
      </c>
      <c r="AO57" s="467" t="str">
        <f>+IF('EV ADM FINANCIERA'!O57="X",'EV ADM FINANCIERA'!$O$8,IF('EV ADM FINANCIERA'!P57="X",'EV ADM FINANCIERA'!$P$8,""))</f>
        <v/>
      </c>
    </row>
    <row r="58" spans="1:41" x14ac:dyDescent="0.2">
      <c r="A58" s="520" t="str">
        <f>'RESUMEN REGION'!A66</f>
        <v/>
      </c>
      <c r="B58" s="520">
        <f>'RESUMEN REGION'!B66</f>
        <v>0</v>
      </c>
      <c r="C58" s="520" t="str">
        <f>'RESUMEN REGION'!C66</f>
        <v/>
      </c>
      <c r="D58" s="521">
        <f>'RESUMEN REGION'!E66</f>
        <v>0</v>
      </c>
      <c r="E58" s="522" t="str">
        <f t="shared" si="2"/>
        <v/>
      </c>
      <c r="F58" s="52"/>
      <c r="G58" s="53"/>
      <c r="H58" s="54"/>
      <c r="I58" s="52"/>
      <c r="J58" s="53"/>
      <c r="K58" s="54"/>
      <c r="L58" s="52"/>
      <c r="M58" s="53"/>
      <c r="N58" s="54"/>
      <c r="O58" s="58"/>
      <c r="P58" s="56"/>
      <c r="Q58" s="52"/>
      <c r="R58" s="53"/>
      <c r="S58" s="53"/>
      <c r="T58" s="53"/>
      <c r="U58" s="56"/>
      <c r="V58" s="57"/>
      <c r="W58" s="67"/>
      <c r="X58" s="464" t="str">
        <f t="shared" si="10"/>
        <v/>
      </c>
      <c r="Y58" s="464" t="str">
        <f t="shared" si="11"/>
        <v/>
      </c>
      <c r="Z58" s="464" t="str">
        <f t="shared" si="12"/>
        <v/>
      </c>
      <c r="AA58" s="465" t="str">
        <f t="shared" si="13"/>
        <v/>
      </c>
      <c r="AB58" s="466" t="str">
        <f t="shared" si="14"/>
        <v/>
      </c>
      <c r="AC58" s="466">
        <f t="shared" ref="AC58:AE58" si="35">+AC57*3</f>
        <v>4.7859865846123505E+23</v>
      </c>
      <c r="AD58" s="466">
        <f t="shared" si="35"/>
        <v>2.3929932923061753E+23</v>
      </c>
      <c r="AE58" s="466">
        <f t="shared" si="35"/>
        <v>0</v>
      </c>
      <c r="AF58" s="68"/>
      <c r="AG58" s="68"/>
      <c r="AH58" s="68"/>
      <c r="AI58" s="68"/>
      <c r="AJ58" s="68"/>
      <c r="AK58" s="68"/>
      <c r="AL58" s="467" t="str">
        <f>+IF('EV ADM FINANCIERA'!F58="X",'EV ADM FINANCIERA'!$F$8,IF('EV ADM FINANCIERA'!G58="X",'EV ADM FINANCIERA'!$G$8,IF('EV ADM FINANCIERA'!H58="X",'EV ADM FINANCIERA'!$H$8,"")))</f>
        <v/>
      </c>
      <c r="AM58" s="467" t="str">
        <f>+IF('EV ADM FINANCIERA'!I58="X",'EV ADM FINANCIERA'!$F$8,IF('EV ADM FINANCIERA'!J58="X",'EV ADM FINANCIERA'!$G$8,IF('EV ADM FINANCIERA'!K58="X",'EV ADM FINANCIERA'!$H$8,"")))</f>
        <v/>
      </c>
      <c r="AN58" s="467" t="str">
        <f>+IF('EV ADM FINANCIERA'!L58="X",'EV ADM FINANCIERA'!$F$8,IF('EV ADM FINANCIERA'!M58="X",'EV ADM FINANCIERA'!$G$8,IF('EV ADM FINANCIERA'!N58="X",'EV ADM FINANCIERA'!$H$8,"")))</f>
        <v/>
      </c>
      <c r="AO58" s="467" t="str">
        <f>+IF('EV ADM FINANCIERA'!O58="X",'EV ADM FINANCIERA'!$O$8,IF('EV ADM FINANCIERA'!P58="X",'EV ADM FINANCIERA'!$P$8,""))</f>
        <v/>
      </c>
    </row>
    <row r="59" spans="1:41" x14ac:dyDescent="0.2">
      <c r="A59" s="520" t="str">
        <f>'RESUMEN REGION'!A67</f>
        <v/>
      </c>
      <c r="B59" s="520">
        <f>'RESUMEN REGION'!B67</f>
        <v>0</v>
      </c>
      <c r="C59" s="520" t="str">
        <f>'RESUMEN REGION'!C67</f>
        <v/>
      </c>
      <c r="D59" s="521">
        <f>'RESUMEN REGION'!E67</f>
        <v>0</v>
      </c>
      <c r="E59" s="522" t="str">
        <f t="shared" si="2"/>
        <v/>
      </c>
      <c r="F59" s="52"/>
      <c r="G59" s="53"/>
      <c r="H59" s="54"/>
      <c r="I59" s="52"/>
      <c r="J59" s="53"/>
      <c r="K59" s="54"/>
      <c r="L59" s="52"/>
      <c r="M59" s="53"/>
      <c r="N59" s="54"/>
      <c r="O59" s="58"/>
      <c r="P59" s="56"/>
      <c r="Q59" s="52"/>
      <c r="R59" s="53"/>
      <c r="S59" s="53"/>
      <c r="T59" s="53"/>
      <c r="U59" s="56"/>
      <c r="V59" s="57"/>
      <c r="W59" s="67"/>
      <c r="X59" s="464" t="str">
        <f t="shared" si="10"/>
        <v/>
      </c>
      <c r="Y59" s="464" t="str">
        <f t="shared" si="11"/>
        <v/>
      </c>
      <c r="Z59" s="464" t="str">
        <f t="shared" si="12"/>
        <v/>
      </c>
      <c r="AA59" s="465" t="str">
        <f t="shared" si="13"/>
        <v/>
      </c>
      <c r="AB59" s="466" t="str">
        <f t="shared" si="14"/>
        <v/>
      </c>
      <c r="AC59" s="466">
        <f t="shared" ref="AC59:AE59" si="36">+AC58*3</f>
        <v>1.4357959753837052E+24</v>
      </c>
      <c r="AD59" s="466">
        <f t="shared" si="36"/>
        <v>7.1789798769185258E+23</v>
      </c>
      <c r="AE59" s="466">
        <f t="shared" si="36"/>
        <v>0</v>
      </c>
      <c r="AF59" s="68"/>
      <c r="AG59" s="68"/>
      <c r="AH59" s="68"/>
      <c r="AI59" s="68"/>
      <c r="AJ59" s="68"/>
      <c r="AK59" s="68"/>
      <c r="AL59" s="467" t="str">
        <f>+IF('EV ADM FINANCIERA'!F59="X",'EV ADM FINANCIERA'!$F$8,IF('EV ADM FINANCIERA'!G59="X",'EV ADM FINANCIERA'!$G$8,IF('EV ADM FINANCIERA'!H59="X",'EV ADM FINANCIERA'!$H$8,"")))</f>
        <v/>
      </c>
      <c r="AM59" s="467" t="str">
        <f>+IF('EV ADM FINANCIERA'!I59="X",'EV ADM FINANCIERA'!$F$8,IF('EV ADM FINANCIERA'!J59="X",'EV ADM FINANCIERA'!$G$8,IF('EV ADM FINANCIERA'!K59="X",'EV ADM FINANCIERA'!$H$8,"")))</f>
        <v/>
      </c>
      <c r="AN59" s="467" t="str">
        <f>+IF('EV ADM FINANCIERA'!L59="X",'EV ADM FINANCIERA'!$F$8,IF('EV ADM FINANCIERA'!M59="X",'EV ADM FINANCIERA'!$G$8,IF('EV ADM FINANCIERA'!N59="X",'EV ADM FINANCIERA'!$H$8,"")))</f>
        <v/>
      </c>
      <c r="AO59" s="467" t="str">
        <f>+IF('EV ADM FINANCIERA'!O59="X",'EV ADM FINANCIERA'!$O$8,IF('EV ADM FINANCIERA'!P59="X",'EV ADM FINANCIERA'!$P$8,""))</f>
        <v/>
      </c>
    </row>
    <row r="60" spans="1:41" x14ac:dyDescent="0.2">
      <c r="A60" s="520" t="str">
        <f>'RESUMEN REGION'!A68</f>
        <v/>
      </c>
      <c r="B60" s="520">
        <f>'RESUMEN REGION'!B68</f>
        <v>0</v>
      </c>
      <c r="C60" s="520" t="str">
        <f>'RESUMEN REGION'!C68</f>
        <v/>
      </c>
      <c r="D60" s="521">
        <f>'RESUMEN REGION'!E68</f>
        <v>0</v>
      </c>
      <c r="E60" s="522" t="str">
        <f t="shared" si="2"/>
        <v/>
      </c>
      <c r="F60" s="52"/>
      <c r="G60" s="53"/>
      <c r="H60" s="54"/>
      <c r="I60" s="52"/>
      <c r="J60" s="53"/>
      <c r="K60" s="54"/>
      <c r="L60" s="52"/>
      <c r="M60" s="53"/>
      <c r="N60" s="54"/>
      <c r="O60" s="58"/>
      <c r="P60" s="56"/>
      <c r="Q60" s="52"/>
      <c r="R60" s="53"/>
      <c r="S60" s="53"/>
      <c r="T60" s="53"/>
      <c r="U60" s="56"/>
      <c r="V60" s="57"/>
      <c r="W60" s="67"/>
      <c r="X60" s="464" t="str">
        <f t="shared" si="10"/>
        <v/>
      </c>
      <c r="Y60" s="464" t="str">
        <f t="shared" si="11"/>
        <v/>
      </c>
      <c r="Z60" s="464" t="str">
        <f t="shared" si="12"/>
        <v/>
      </c>
      <c r="AA60" s="465" t="str">
        <f t="shared" si="13"/>
        <v/>
      </c>
      <c r="AB60" s="466" t="str">
        <f t="shared" si="14"/>
        <v/>
      </c>
      <c r="AC60" s="466">
        <f t="shared" ref="AC60:AE60" si="37">+AC59*3</f>
        <v>4.3073879261511155E+24</v>
      </c>
      <c r="AD60" s="466">
        <f t="shared" si="37"/>
        <v>2.1536939630755577E+24</v>
      </c>
      <c r="AE60" s="466">
        <f t="shared" si="37"/>
        <v>0</v>
      </c>
      <c r="AF60" s="68"/>
      <c r="AG60" s="68"/>
      <c r="AH60" s="68"/>
      <c r="AI60" s="68"/>
      <c r="AJ60" s="68"/>
      <c r="AK60" s="68"/>
      <c r="AL60" s="467" t="str">
        <f>+IF('EV ADM FINANCIERA'!F60="X",'EV ADM FINANCIERA'!$F$8,IF('EV ADM FINANCIERA'!G60="X",'EV ADM FINANCIERA'!$G$8,IF('EV ADM FINANCIERA'!H60="X",'EV ADM FINANCIERA'!$H$8,"")))</f>
        <v/>
      </c>
      <c r="AM60" s="467" t="str">
        <f>+IF('EV ADM FINANCIERA'!I60="X",'EV ADM FINANCIERA'!$F$8,IF('EV ADM FINANCIERA'!J60="X",'EV ADM FINANCIERA'!$G$8,IF('EV ADM FINANCIERA'!K60="X",'EV ADM FINANCIERA'!$H$8,"")))</f>
        <v/>
      </c>
      <c r="AN60" s="467" t="str">
        <f>+IF('EV ADM FINANCIERA'!L60="X",'EV ADM FINANCIERA'!$F$8,IF('EV ADM FINANCIERA'!M60="X",'EV ADM FINANCIERA'!$G$8,IF('EV ADM FINANCIERA'!N60="X",'EV ADM FINANCIERA'!$H$8,"")))</f>
        <v/>
      </c>
      <c r="AO60" s="467" t="str">
        <f>+IF('EV ADM FINANCIERA'!O60="X",'EV ADM FINANCIERA'!$O$8,IF('EV ADM FINANCIERA'!P60="X",'EV ADM FINANCIERA'!$P$8,""))</f>
        <v/>
      </c>
    </row>
    <row r="61" spans="1:41" x14ac:dyDescent="0.2">
      <c r="A61" s="520" t="str">
        <f>'RESUMEN REGION'!A69</f>
        <v/>
      </c>
      <c r="B61" s="520">
        <f>'RESUMEN REGION'!B69</f>
        <v>0</v>
      </c>
      <c r="C61" s="520" t="str">
        <f>'RESUMEN REGION'!C69</f>
        <v/>
      </c>
      <c r="D61" s="521">
        <f>'RESUMEN REGION'!E69</f>
        <v>0</v>
      </c>
      <c r="E61" s="522" t="str">
        <f t="shared" si="2"/>
        <v/>
      </c>
      <c r="F61" s="52"/>
      <c r="G61" s="53"/>
      <c r="H61" s="54"/>
      <c r="I61" s="52"/>
      <c r="J61" s="53"/>
      <c r="K61" s="54"/>
      <c r="L61" s="52"/>
      <c r="M61" s="53"/>
      <c r="N61" s="54"/>
      <c r="O61" s="58"/>
      <c r="P61" s="56"/>
      <c r="Q61" s="52"/>
      <c r="R61" s="53"/>
      <c r="S61" s="53"/>
      <c r="T61" s="53"/>
      <c r="U61" s="56"/>
      <c r="V61" s="57"/>
      <c r="W61" s="67"/>
      <c r="X61" s="464" t="str">
        <f t="shared" si="10"/>
        <v/>
      </c>
      <c r="Y61" s="464" t="str">
        <f t="shared" si="11"/>
        <v/>
      </c>
      <c r="Z61" s="464" t="str">
        <f t="shared" si="12"/>
        <v/>
      </c>
      <c r="AA61" s="465" t="str">
        <f t="shared" si="13"/>
        <v/>
      </c>
      <c r="AB61" s="466" t="str">
        <f t="shared" si="14"/>
        <v/>
      </c>
      <c r="AC61" s="466">
        <f t="shared" ref="AC61:AE61" si="38">+AC60*3</f>
        <v>1.2922163778453346E+25</v>
      </c>
      <c r="AD61" s="466">
        <f t="shared" si="38"/>
        <v>6.4610818892266729E+24</v>
      </c>
      <c r="AE61" s="466">
        <f t="shared" si="38"/>
        <v>0</v>
      </c>
      <c r="AF61" s="68"/>
      <c r="AG61" s="68"/>
      <c r="AH61" s="68"/>
      <c r="AI61" s="68"/>
      <c r="AJ61" s="68"/>
      <c r="AK61" s="68"/>
      <c r="AL61" s="467" t="str">
        <f>+IF('EV ADM FINANCIERA'!F61="X",'EV ADM FINANCIERA'!$F$8,IF('EV ADM FINANCIERA'!G61="X",'EV ADM FINANCIERA'!$G$8,IF('EV ADM FINANCIERA'!H61="X",'EV ADM FINANCIERA'!$H$8,"")))</f>
        <v/>
      </c>
      <c r="AM61" s="467" t="str">
        <f>+IF('EV ADM FINANCIERA'!I61="X",'EV ADM FINANCIERA'!$F$8,IF('EV ADM FINANCIERA'!J61="X",'EV ADM FINANCIERA'!$G$8,IF('EV ADM FINANCIERA'!K61="X",'EV ADM FINANCIERA'!$H$8,"")))</f>
        <v/>
      </c>
      <c r="AN61" s="467" t="str">
        <f>+IF('EV ADM FINANCIERA'!L61="X",'EV ADM FINANCIERA'!$F$8,IF('EV ADM FINANCIERA'!M61="X",'EV ADM FINANCIERA'!$G$8,IF('EV ADM FINANCIERA'!N61="X",'EV ADM FINANCIERA'!$H$8,"")))</f>
        <v/>
      </c>
      <c r="AO61" s="467" t="str">
        <f>+IF('EV ADM FINANCIERA'!O61="X",'EV ADM FINANCIERA'!$O$8,IF('EV ADM FINANCIERA'!P61="X",'EV ADM FINANCIERA'!$P$8,""))</f>
        <v/>
      </c>
    </row>
    <row r="62" spans="1:41" x14ac:dyDescent="0.2">
      <c r="A62" s="520" t="str">
        <f>'RESUMEN REGION'!A70</f>
        <v/>
      </c>
      <c r="B62" s="520">
        <f>'RESUMEN REGION'!B70</f>
        <v>0</v>
      </c>
      <c r="C62" s="520" t="str">
        <f>'RESUMEN REGION'!C70</f>
        <v/>
      </c>
      <c r="D62" s="521">
        <f>'RESUMEN REGION'!E70</f>
        <v>0</v>
      </c>
      <c r="E62" s="522" t="str">
        <f t="shared" si="2"/>
        <v/>
      </c>
      <c r="F62" s="52"/>
      <c r="G62" s="53"/>
      <c r="H62" s="54"/>
      <c r="I62" s="52"/>
      <c r="J62" s="53"/>
      <c r="K62" s="54"/>
      <c r="L62" s="52"/>
      <c r="M62" s="53"/>
      <c r="N62" s="54"/>
      <c r="O62" s="58"/>
      <c r="P62" s="56"/>
      <c r="Q62" s="52"/>
      <c r="R62" s="53"/>
      <c r="S62" s="53"/>
      <c r="T62" s="53"/>
      <c r="U62" s="56"/>
      <c r="V62" s="57"/>
      <c r="W62" s="67"/>
      <c r="X62" s="464" t="str">
        <f t="shared" si="10"/>
        <v/>
      </c>
      <c r="Y62" s="464" t="str">
        <f t="shared" si="11"/>
        <v/>
      </c>
      <c r="Z62" s="464" t="str">
        <f t="shared" si="12"/>
        <v/>
      </c>
      <c r="AA62" s="465" t="str">
        <f t="shared" si="13"/>
        <v/>
      </c>
      <c r="AB62" s="466" t="str">
        <f t="shared" si="14"/>
        <v/>
      </c>
      <c r="AC62" s="466">
        <f t="shared" ref="AC62:AE62" si="39">+AC61*3</f>
        <v>3.876649133536004E+25</v>
      </c>
      <c r="AD62" s="466">
        <f t="shared" si="39"/>
        <v>1.938324566768002E+25</v>
      </c>
      <c r="AE62" s="466">
        <f t="shared" si="39"/>
        <v>0</v>
      </c>
      <c r="AF62" s="68"/>
      <c r="AG62" s="68"/>
      <c r="AH62" s="68"/>
      <c r="AI62" s="68"/>
      <c r="AJ62" s="68"/>
      <c r="AK62" s="68"/>
      <c r="AL62" s="467" t="str">
        <f>+IF('EV ADM FINANCIERA'!F62="X",'EV ADM FINANCIERA'!$F$8,IF('EV ADM FINANCIERA'!G62="X",'EV ADM FINANCIERA'!$G$8,IF('EV ADM FINANCIERA'!H62="X",'EV ADM FINANCIERA'!$H$8,"")))</f>
        <v/>
      </c>
      <c r="AM62" s="467" t="str">
        <f>+IF('EV ADM FINANCIERA'!I62="X",'EV ADM FINANCIERA'!$F$8,IF('EV ADM FINANCIERA'!J62="X",'EV ADM FINANCIERA'!$G$8,IF('EV ADM FINANCIERA'!K62="X",'EV ADM FINANCIERA'!$H$8,"")))</f>
        <v/>
      </c>
      <c r="AN62" s="467" t="str">
        <f>+IF('EV ADM FINANCIERA'!L62="X",'EV ADM FINANCIERA'!$F$8,IF('EV ADM FINANCIERA'!M62="X",'EV ADM FINANCIERA'!$G$8,IF('EV ADM FINANCIERA'!N62="X",'EV ADM FINANCIERA'!$H$8,"")))</f>
        <v/>
      </c>
      <c r="AO62" s="467" t="str">
        <f>+IF('EV ADM FINANCIERA'!O62="X",'EV ADM FINANCIERA'!$O$8,IF('EV ADM FINANCIERA'!P62="X",'EV ADM FINANCIERA'!$P$8,""))</f>
        <v/>
      </c>
    </row>
    <row r="63" spans="1:41" x14ac:dyDescent="0.2">
      <c r="A63" s="520" t="str">
        <f>'RESUMEN REGION'!A71</f>
        <v/>
      </c>
      <c r="B63" s="520">
        <f>'RESUMEN REGION'!B71</f>
        <v>0</v>
      </c>
      <c r="C63" s="520" t="str">
        <f>'RESUMEN REGION'!C71</f>
        <v/>
      </c>
      <c r="D63" s="521">
        <f>'RESUMEN REGION'!E71</f>
        <v>0</v>
      </c>
      <c r="E63" s="522" t="str">
        <f t="shared" si="2"/>
        <v/>
      </c>
      <c r="F63" s="52"/>
      <c r="G63" s="53"/>
      <c r="H63" s="54"/>
      <c r="I63" s="52"/>
      <c r="J63" s="53"/>
      <c r="K63" s="54"/>
      <c r="L63" s="52"/>
      <c r="M63" s="53"/>
      <c r="N63" s="54"/>
      <c r="O63" s="58"/>
      <c r="P63" s="56"/>
      <c r="Q63" s="52"/>
      <c r="R63" s="53"/>
      <c r="S63" s="53"/>
      <c r="T63" s="53"/>
      <c r="U63" s="56"/>
      <c r="V63" s="57"/>
      <c r="W63" s="67"/>
      <c r="X63" s="464" t="str">
        <f t="shared" si="10"/>
        <v/>
      </c>
      <c r="Y63" s="464" t="str">
        <f t="shared" si="11"/>
        <v/>
      </c>
      <c r="Z63" s="464" t="str">
        <f t="shared" si="12"/>
        <v/>
      </c>
      <c r="AA63" s="465" t="str">
        <f t="shared" si="13"/>
        <v/>
      </c>
      <c r="AB63" s="466" t="str">
        <f t="shared" si="14"/>
        <v/>
      </c>
      <c r="AC63" s="466">
        <f t="shared" ref="AC63:AE63" si="40">+AC62*3</f>
        <v>1.1629947400608011E+26</v>
      </c>
      <c r="AD63" s="466">
        <f t="shared" si="40"/>
        <v>5.8149737003040055E+25</v>
      </c>
      <c r="AE63" s="466">
        <f t="shared" si="40"/>
        <v>0</v>
      </c>
      <c r="AF63" s="68"/>
      <c r="AG63" s="68"/>
      <c r="AH63" s="68"/>
      <c r="AI63" s="68"/>
      <c r="AJ63" s="68"/>
      <c r="AK63" s="68"/>
      <c r="AL63" s="467" t="str">
        <f>+IF('EV ADM FINANCIERA'!F63="X",'EV ADM FINANCIERA'!$F$8,IF('EV ADM FINANCIERA'!G63="X",'EV ADM FINANCIERA'!$G$8,IF('EV ADM FINANCIERA'!H63="X",'EV ADM FINANCIERA'!$H$8,"")))</f>
        <v/>
      </c>
      <c r="AM63" s="467" t="str">
        <f>+IF('EV ADM FINANCIERA'!I63="X",'EV ADM FINANCIERA'!$F$8,IF('EV ADM FINANCIERA'!J63="X",'EV ADM FINANCIERA'!$G$8,IF('EV ADM FINANCIERA'!K63="X",'EV ADM FINANCIERA'!$H$8,"")))</f>
        <v/>
      </c>
      <c r="AN63" s="467" t="str">
        <f>+IF('EV ADM FINANCIERA'!L63="X",'EV ADM FINANCIERA'!$F$8,IF('EV ADM FINANCIERA'!M63="X",'EV ADM FINANCIERA'!$G$8,IF('EV ADM FINANCIERA'!N63="X",'EV ADM FINANCIERA'!$H$8,"")))</f>
        <v/>
      </c>
      <c r="AO63" s="467" t="str">
        <f>+IF('EV ADM FINANCIERA'!O63="X",'EV ADM FINANCIERA'!$O$8,IF('EV ADM FINANCIERA'!P63="X",'EV ADM FINANCIERA'!$P$8,""))</f>
        <v/>
      </c>
    </row>
    <row r="64" spans="1:41" x14ac:dyDescent="0.2">
      <c r="A64" s="520" t="str">
        <f>'RESUMEN REGION'!A72</f>
        <v/>
      </c>
      <c r="B64" s="520">
        <f>'RESUMEN REGION'!B72</f>
        <v>0</v>
      </c>
      <c r="C64" s="520" t="str">
        <f>'RESUMEN REGION'!C72</f>
        <v/>
      </c>
      <c r="D64" s="521">
        <f>'RESUMEN REGION'!E72</f>
        <v>0</v>
      </c>
      <c r="E64" s="522" t="str">
        <f t="shared" si="2"/>
        <v/>
      </c>
      <c r="F64" s="52"/>
      <c r="G64" s="53"/>
      <c r="H64" s="54"/>
      <c r="I64" s="52"/>
      <c r="J64" s="53"/>
      <c r="K64" s="54"/>
      <c r="L64" s="52"/>
      <c r="M64" s="53"/>
      <c r="N64" s="54"/>
      <c r="O64" s="58"/>
      <c r="P64" s="56"/>
      <c r="Q64" s="52"/>
      <c r="R64" s="53"/>
      <c r="S64" s="53"/>
      <c r="T64" s="53"/>
      <c r="U64" s="56"/>
      <c r="V64" s="57"/>
      <c r="W64" s="67"/>
      <c r="X64" s="464" t="str">
        <f t="shared" si="10"/>
        <v/>
      </c>
      <c r="Y64" s="464" t="str">
        <f t="shared" si="11"/>
        <v/>
      </c>
      <c r="Z64" s="464" t="str">
        <f t="shared" si="12"/>
        <v/>
      </c>
      <c r="AA64" s="465" t="str">
        <f t="shared" si="13"/>
        <v/>
      </c>
      <c r="AB64" s="466" t="str">
        <f t="shared" si="14"/>
        <v/>
      </c>
      <c r="AC64" s="466">
        <f t="shared" ref="AC64:AE64" si="41">+AC63*3</f>
        <v>3.4889842201824033E+26</v>
      </c>
      <c r="AD64" s="466">
        <f t="shared" si="41"/>
        <v>1.7444921100912017E+26</v>
      </c>
      <c r="AE64" s="466">
        <f t="shared" si="41"/>
        <v>0</v>
      </c>
      <c r="AF64" s="68"/>
      <c r="AG64" s="68"/>
      <c r="AH64" s="68"/>
      <c r="AI64" s="68"/>
      <c r="AJ64" s="68"/>
      <c r="AK64" s="68"/>
      <c r="AL64" s="467" t="str">
        <f>+IF('EV ADM FINANCIERA'!F64="X",'EV ADM FINANCIERA'!$F$8,IF('EV ADM FINANCIERA'!G64="X",'EV ADM FINANCIERA'!$G$8,IF('EV ADM FINANCIERA'!H64="X",'EV ADM FINANCIERA'!$H$8,"")))</f>
        <v/>
      </c>
      <c r="AM64" s="467" t="str">
        <f>+IF('EV ADM FINANCIERA'!I64="X",'EV ADM FINANCIERA'!$F$8,IF('EV ADM FINANCIERA'!J64="X",'EV ADM FINANCIERA'!$G$8,IF('EV ADM FINANCIERA'!K64="X",'EV ADM FINANCIERA'!$H$8,"")))</f>
        <v/>
      </c>
      <c r="AN64" s="467" t="str">
        <f>+IF('EV ADM FINANCIERA'!L64="X",'EV ADM FINANCIERA'!$F$8,IF('EV ADM FINANCIERA'!M64="X",'EV ADM FINANCIERA'!$G$8,IF('EV ADM FINANCIERA'!N64="X",'EV ADM FINANCIERA'!$H$8,"")))</f>
        <v/>
      </c>
      <c r="AO64" s="467" t="str">
        <f>+IF('EV ADM FINANCIERA'!O64="X",'EV ADM FINANCIERA'!$O$8,IF('EV ADM FINANCIERA'!P64="X",'EV ADM FINANCIERA'!$P$8,""))</f>
        <v/>
      </c>
    </row>
    <row r="65" spans="1:41" x14ac:dyDescent="0.2">
      <c r="A65" s="520" t="str">
        <f>'RESUMEN REGION'!A73</f>
        <v/>
      </c>
      <c r="B65" s="520">
        <f>'RESUMEN REGION'!B73</f>
        <v>0</v>
      </c>
      <c r="C65" s="520" t="str">
        <f>'RESUMEN REGION'!C73</f>
        <v/>
      </c>
      <c r="D65" s="521">
        <f>'RESUMEN REGION'!E73</f>
        <v>0</v>
      </c>
      <c r="E65" s="522" t="str">
        <f t="shared" si="2"/>
        <v/>
      </c>
      <c r="F65" s="52"/>
      <c r="G65" s="53"/>
      <c r="H65" s="54"/>
      <c r="I65" s="52"/>
      <c r="J65" s="53"/>
      <c r="K65" s="54"/>
      <c r="L65" s="52"/>
      <c r="M65" s="53"/>
      <c r="N65" s="54"/>
      <c r="O65" s="58"/>
      <c r="P65" s="56"/>
      <c r="Q65" s="52"/>
      <c r="R65" s="53"/>
      <c r="S65" s="53"/>
      <c r="T65" s="53"/>
      <c r="U65" s="56"/>
      <c r="V65" s="57"/>
      <c r="W65" s="67"/>
      <c r="X65" s="464" t="str">
        <f t="shared" si="10"/>
        <v/>
      </c>
      <c r="Y65" s="464" t="str">
        <f t="shared" si="11"/>
        <v/>
      </c>
      <c r="Z65" s="464" t="str">
        <f t="shared" si="12"/>
        <v/>
      </c>
      <c r="AA65" s="465" t="str">
        <f t="shared" si="13"/>
        <v/>
      </c>
      <c r="AB65" s="466" t="str">
        <f t="shared" si="14"/>
        <v/>
      </c>
      <c r="AC65" s="466">
        <f t="shared" ref="AC65:AE65" si="42">+AC64*3</f>
        <v>1.046695266054721E+27</v>
      </c>
      <c r="AD65" s="466">
        <f t="shared" si="42"/>
        <v>5.233476330273605E+26</v>
      </c>
      <c r="AE65" s="466">
        <f t="shared" si="42"/>
        <v>0</v>
      </c>
      <c r="AF65" s="68"/>
      <c r="AG65" s="68"/>
      <c r="AH65" s="68"/>
      <c r="AI65" s="68"/>
      <c r="AJ65" s="68"/>
      <c r="AK65" s="68"/>
      <c r="AL65" s="467" t="str">
        <f>+IF('EV ADM FINANCIERA'!F65="X",'EV ADM FINANCIERA'!$F$8,IF('EV ADM FINANCIERA'!G65="X",'EV ADM FINANCIERA'!$G$8,IF('EV ADM FINANCIERA'!H65="X",'EV ADM FINANCIERA'!$H$8,"")))</f>
        <v/>
      </c>
      <c r="AM65" s="467" t="str">
        <f>+IF('EV ADM FINANCIERA'!I65="X",'EV ADM FINANCIERA'!$F$8,IF('EV ADM FINANCIERA'!J65="X",'EV ADM FINANCIERA'!$G$8,IF('EV ADM FINANCIERA'!K65="X",'EV ADM FINANCIERA'!$H$8,"")))</f>
        <v/>
      </c>
      <c r="AN65" s="467" t="str">
        <f>+IF('EV ADM FINANCIERA'!L65="X",'EV ADM FINANCIERA'!$F$8,IF('EV ADM FINANCIERA'!M65="X",'EV ADM FINANCIERA'!$G$8,IF('EV ADM FINANCIERA'!N65="X",'EV ADM FINANCIERA'!$H$8,"")))</f>
        <v/>
      </c>
      <c r="AO65" s="467" t="str">
        <f>+IF('EV ADM FINANCIERA'!O65="X",'EV ADM FINANCIERA'!$O$8,IF('EV ADM FINANCIERA'!P65="X",'EV ADM FINANCIERA'!$P$8,""))</f>
        <v/>
      </c>
    </row>
    <row r="66" spans="1:41" x14ac:dyDescent="0.2">
      <c r="A66" s="520" t="str">
        <f>'RESUMEN REGION'!A74</f>
        <v/>
      </c>
      <c r="B66" s="520">
        <f>'RESUMEN REGION'!B74</f>
        <v>0</v>
      </c>
      <c r="C66" s="520" t="str">
        <f>'RESUMEN REGION'!C74</f>
        <v/>
      </c>
      <c r="D66" s="521">
        <f>'RESUMEN REGION'!E74</f>
        <v>0</v>
      </c>
      <c r="E66" s="522" t="str">
        <f t="shared" si="2"/>
        <v/>
      </c>
      <c r="F66" s="52"/>
      <c r="G66" s="53"/>
      <c r="H66" s="54"/>
      <c r="I66" s="52"/>
      <c r="J66" s="53"/>
      <c r="K66" s="54"/>
      <c r="L66" s="52"/>
      <c r="M66" s="53"/>
      <c r="N66" s="54"/>
      <c r="O66" s="58"/>
      <c r="P66" s="56"/>
      <c r="Q66" s="52"/>
      <c r="R66" s="53"/>
      <c r="S66" s="53"/>
      <c r="T66" s="53"/>
      <c r="U66" s="56"/>
      <c r="V66" s="57"/>
      <c r="W66" s="67"/>
      <c r="X66" s="464" t="str">
        <f t="shared" si="10"/>
        <v/>
      </c>
      <c r="Y66" s="464" t="str">
        <f t="shared" si="11"/>
        <v/>
      </c>
      <c r="Z66" s="464" t="str">
        <f t="shared" si="12"/>
        <v/>
      </c>
      <c r="AA66" s="465" t="str">
        <f t="shared" si="13"/>
        <v/>
      </c>
      <c r="AB66" s="466" t="str">
        <f t="shared" si="14"/>
        <v/>
      </c>
      <c r="AC66" s="466">
        <f t="shared" ref="AC66:AE66" si="43">+AC65*3</f>
        <v>3.1400857981641633E+27</v>
      </c>
      <c r="AD66" s="466">
        <f t="shared" si="43"/>
        <v>1.5700428990820816E+27</v>
      </c>
      <c r="AE66" s="466">
        <f t="shared" si="43"/>
        <v>0</v>
      </c>
      <c r="AF66" s="68"/>
      <c r="AG66" s="68"/>
      <c r="AH66" s="68"/>
      <c r="AI66" s="68"/>
      <c r="AJ66" s="68"/>
      <c r="AK66" s="68"/>
      <c r="AL66" s="467" t="str">
        <f>+IF('EV ADM FINANCIERA'!F66="X",'EV ADM FINANCIERA'!$F$8,IF('EV ADM FINANCIERA'!G66="X",'EV ADM FINANCIERA'!$G$8,IF('EV ADM FINANCIERA'!H66="X",'EV ADM FINANCIERA'!$H$8,"")))</f>
        <v/>
      </c>
      <c r="AM66" s="467" t="str">
        <f>+IF('EV ADM FINANCIERA'!I66="X",'EV ADM FINANCIERA'!$F$8,IF('EV ADM FINANCIERA'!J66="X",'EV ADM FINANCIERA'!$G$8,IF('EV ADM FINANCIERA'!K66="X",'EV ADM FINANCIERA'!$H$8,"")))</f>
        <v/>
      </c>
      <c r="AN66" s="467" t="str">
        <f>+IF('EV ADM FINANCIERA'!L66="X",'EV ADM FINANCIERA'!$F$8,IF('EV ADM FINANCIERA'!M66="X",'EV ADM FINANCIERA'!$G$8,IF('EV ADM FINANCIERA'!N66="X",'EV ADM FINANCIERA'!$H$8,"")))</f>
        <v/>
      </c>
      <c r="AO66" s="467" t="str">
        <f>+IF('EV ADM FINANCIERA'!O66="X",'EV ADM FINANCIERA'!$O$8,IF('EV ADM FINANCIERA'!P66="X",'EV ADM FINANCIERA'!$P$8,""))</f>
        <v/>
      </c>
    </row>
    <row r="67" spans="1:41" x14ac:dyDescent="0.2">
      <c r="A67" s="520" t="str">
        <f>'RESUMEN REGION'!A75</f>
        <v/>
      </c>
      <c r="B67" s="520">
        <f>'RESUMEN REGION'!B75</f>
        <v>0</v>
      </c>
      <c r="C67" s="520" t="str">
        <f>'RESUMEN REGION'!C75</f>
        <v/>
      </c>
      <c r="D67" s="521">
        <f>'RESUMEN REGION'!E75</f>
        <v>0</v>
      </c>
      <c r="E67" s="522" t="str">
        <f t="shared" si="2"/>
        <v/>
      </c>
      <c r="F67" s="52"/>
      <c r="G67" s="53"/>
      <c r="H67" s="54"/>
      <c r="I67" s="52"/>
      <c r="J67" s="53"/>
      <c r="K67" s="54"/>
      <c r="L67" s="52"/>
      <c r="M67" s="53"/>
      <c r="N67" s="54"/>
      <c r="O67" s="58"/>
      <c r="P67" s="56"/>
      <c r="Q67" s="52"/>
      <c r="R67" s="53"/>
      <c r="S67" s="53"/>
      <c r="T67" s="53"/>
      <c r="U67" s="56"/>
      <c r="V67" s="57"/>
      <c r="W67" s="67"/>
      <c r="X67" s="464" t="str">
        <f t="shared" si="10"/>
        <v/>
      </c>
      <c r="Y67" s="464" t="str">
        <f t="shared" si="11"/>
        <v/>
      </c>
      <c r="Z67" s="464" t="str">
        <f t="shared" si="12"/>
        <v/>
      </c>
      <c r="AA67" s="465" t="str">
        <f t="shared" si="13"/>
        <v/>
      </c>
      <c r="AB67" s="466" t="str">
        <f t="shared" si="14"/>
        <v/>
      </c>
      <c r="AC67" s="466">
        <f t="shared" ref="AC67:AE67" si="44">+AC66*3</f>
        <v>9.4202573944924898E+27</v>
      </c>
      <c r="AD67" s="466">
        <f t="shared" si="44"/>
        <v>4.7101286972462449E+27</v>
      </c>
      <c r="AE67" s="466">
        <f t="shared" si="44"/>
        <v>0</v>
      </c>
      <c r="AF67" s="68"/>
      <c r="AG67" s="68"/>
      <c r="AH67" s="68"/>
      <c r="AI67" s="68"/>
      <c r="AJ67" s="68"/>
      <c r="AK67" s="68"/>
      <c r="AL67" s="467" t="str">
        <f>+IF('EV ADM FINANCIERA'!F67="X",'EV ADM FINANCIERA'!$F$8,IF('EV ADM FINANCIERA'!G67="X",'EV ADM FINANCIERA'!$G$8,IF('EV ADM FINANCIERA'!H67="X",'EV ADM FINANCIERA'!$H$8,"")))</f>
        <v/>
      </c>
      <c r="AM67" s="467" t="str">
        <f>+IF('EV ADM FINANCIERA'!I67="X",'EV ADM FINANCIERA'!$F$8,IF('EV ADM FINANCIERA'!J67="X",'EV ADM FINANCIERA'!$G$8,IF('EV ADM FINANCIERA'!K67="X",'EV ADM FINANCIERA'!$H$8,"")))</f>
        <v/>
      </c>
      <c r="AN67" s="467" t="str">
        <f>+IF('EV ADM FINANCIERA'!L67="X",'EV ADM FINANCIERA'!$F$8,IF('EV ADM FINANCIERA'!M67="X",'EV ADM FINANCIERA'!$G$8,IF('EV ADM FINANCIERA'!N67="X",'EV ADM FINANCIERA'!$H$8,"")))</f>
        <v/>
      </c>
      <c r="AO67" s="467" t="str">
        <f>+IF('EV ADM FINANCIERA'!O67="X",'EV ADM FINANCIERA'!$O$8,IF('EV ADM FINANCIERA'!P67="X",'EV ADM FINANCIERA'!$P$8,""))</f>
        <v/>
      </c>
    </row>
    <row r="68" spans="1:41" x14ac:dyDescent="0.2">
      <c r="A68" s="520" t="str">
        <f>'RESUMEN REGION'!A76</f>
        <v/>
      </c>
      <c r="B68" s="520">
        <f>'RESUMEN REGION'!B76</f>
        <v>0</v>
      </c>
      <c r="C68" s="520" t="str">
        <f>'RESUMEN REGION'!C76</f>
        <v/>
      </c>
      <c r="D68" s="521">
        <f>'RESUMEN REGION'!E76</f>
        <v>0</v>
      </c>
      <c r="E68" s="522" t="str">
        <f t="shared" si="2"/>
        <v/>
      </c>
      <c r="F68" s="52"/>
      <c r="G68" s="53"/>
      <c r="H68" s="54"/>
      <c r="I68" s="52"/>
      <c r="J68" s="53"/>
      <c r="K68" s="54"/>
      <c r="L68" s="52"/>
      <c r="M68" s="53"/>
      <c r="N68" s="54"/>
      <c r="O68" s="58"/>
      <c r="P68" s="56"/>
      <c r="Q68" s="52"/>
      <c r="R68" s="53"/>
      <c r="S68" s="53"/>
      <c r="T68" s="53"/>
      <c r="U68" s="56"/>
      <c r="V68" s="57"/>
      <c r="W68" s="67"/>
      <c r="X68" s="464" t="str">
        <f t="shared" si="10"/>
        <v/>
      </c>
      <c r="Y68" s="464" t="str">
        <f t="shared" si="11"/>
        <v/>
      </c>
      <c r="Z68" s="464" t="str">
        <f t="shared" si="12"/>
        <v/>
      </c>
      <c r="AA68" s="465" t="str">
        <f t="shared" si="13"/>
        <v/>
      </c>
      <c r="AB68" s="466" t="str">
        <f t="shared" si="14"/>
        <v/>
      </c>
      <c r="AC68" s="466">
        <f t="shared" ref="AC68:AE68" si="45">+AC67*3</f>
        <v>2.826077218347747E+28</v>
      </c>
      <c r="AD68" s="466">
        <f t="shared" si="45"/>
        <v>1.4130386091738735E+28</v>
      </c>
      <c r="AE68" s="466">
        <f t="shared" si="45"/>
        <v>0</v>
      </c>
      <c r="AF68" s="68"/>
      <c r="AG68" s="68"/>
      <c r="AH68" s="68"/>
      <c r="AI68" s="68"/>
      <c r="AJ68" s="68"/>
      <c r="AK68" s="68"/>
      <c r="AL68" s="467" t="str">
        <f>+IF('EV ADM FINANCIERA'!F68="X",'EV ADM FINANCIERA'!$F$8,IF('EV ADM FINANCIERA'!G68="X",'EV ADM FINANCIERA'!$G$8,IF('EV ADM FINANCIERA'!H68="X",'EV ADM FINANCIERA'!$H$8,"")))</f>
        <v/>
      </c>
      <c r="AM68" s="467" t="str">
        <f>+IF('EV ADM FINANCIERA'!I68="X",'EV ADM FINANCIERA'!$F$8,IF('EV ADM FINANCIERA'!J68="X",'EV ADM FINANCIERA'!$G$8,IF('EV ADM FINANCIERA'!K68="X",'EV ADM FINANCIERA'!$H$8,"")))</f>
        <v/>
      </c>
      <c r="AN68" s="467" t="str">
        <f>+IF('EV ADM FINANCIERA'!L68="X",'EV ADM FINANCIERA'!$F$8,IF('EV ADM FINANCIERA'!M68="X",'EV ADM FINANCIERA'!$G$8,IF('EV ADM FINANCIERA'!N68="X",'EV ADM FINANCIERA'!$H$8,"")))</f>
        <v/>
      </c>
      <c r="AO68" s="467" t="str">
        <f>+IF('EV ADM FINANCIERA'!O68="X",'EV ADM FINANCIERA'!$O$8,IF('EV ADM FINANCIERA'!P68="X",'EV ADM FINANCIERA'!$P$8,""))</f>
        <v/>
      </c>
    </row>
    <row r="69" spans="1:41" x14ac:dyDescent="0.2">
      <c r="A69" s="520" t="str">
        <f>'RESUMEN REGION'!A77</f>
        <v/>
      </c>
      <c r="B69" s="520">
        <f>'RESUMEN REGION'!B77</f>
        <v>0</v>
      </c>
      <c r="C69" s="520" t="str">
        <f>'RESUMEN REGION'!C77</f>
        <v/>
      </c>
      <c r="D69" s="521">
        <f>'RESUMEN REGION'!E77</f>
        <v>0</v>
      </c>
      <c r="E69" s="522" t="str">
        <f t="shared" si="2"/>
        <v/>
      </c>
      <c r="F69" s="52"/>
      <c r="G69" s="53"/>
      <c r="H69" s="54"/>
      <c r="I69" s="52"/>
      <c r="J69" s="53"/>
      <c r="K69" s="54"/>
      <c r="L69" s="52"/>
      <c r="M69" s="53"/>
      <c r="N69" s="54"/>
      <c r="O69" s="58"/>
      <c r="P69" s="56"/>
      <c r="Q69" s="52"/>
      <c r="R69" s="53"/>
      <c r="S69" s="53"/>
      <c r="T69" s="53"/>
      <c r="U69" s="56"/>
      <c r="V69" s="57"/>
      <c r="W69" s="67"/>
      <c r="X69" s="464" t="str">
        <f t="shared" si="10"/>
        <v/>
      </c>
      <c r="Y69" s="464" t="str">
        <f t="shared" si="11"/>
        <v/>
      </c>
      <c r="Z69" s="464" t="str">
        <f t="shared" si="12"/>
        <v/>
      </c>
      <c r="AA69" s="465" t="str">
        <f t="shared" si="13"/>
        <v/>
      </c>
      <c r="AB69" s="466" t="str">
        <f t="shared" si="14"/>
        <v/>
      </c>
      <c r="AC69" s="466">
        <f t="shared" ref="AC69:AE69" si="46">+AC68*3</f>
        <v>8.4782316550432407E+28</v>
      </c>
      <c r="AD69" s="466">
        <f t="shared" si="46"/>
        <v>4.2391158275216204E+28</v>
      </c>
      <c r="AE69" s="466">
        <f t="shared" si="46"/>
        <v>0</v>
      </c>
      <c r="AF69" s="68"/>
      <c r="AG69" s="68"/>
      <c r="AH69" s="68"/>
      <c r="AI69" s="68"/>
      <c r="AJ69" s="68"/>
      <c r="AK69" s="68"/>
      <c r="AL69" s="467" t="str">
        <f>+IF('EV ADM FINANCIERA'!F69="X",'EV ADM FINANCIERA'!$F$8,IF('EV ADM FINANCIERA'!G69="X",'EV ADM FINANCIERA'!$G$8,IF('EV ADM FINANCIERA'!H69="X",'EV ADM FINANCIERA'!$H$8,"")))</f>
        <v/>
      </c>
      <c r="AM69" s="467" t="str">
        <f>+IF('EV ADM FINANCIERA'!I69="X",'EV ADM FINANCIERA'!$F$8,IF('EV ADM FINANCIERA'!J69="X",'EV ADM FINANCIERA'!$G$8,IF('EV ADM FINANCIERA'!K69="X",'EV ADM FINANCIERA'!$H$8,"")))</f>
        <v/>
      </c>
      <c r="AN69" s="467" t="str">
        <f>+IF('EV ADM FINANCIERA'!L69="X",'EV ADM FINANCIERA'!$F$8,IF('EV ADM FINANCIERA'!M69="X",'EV ADM FINANCIERA'!$G$8,IF('EV ADM FINANCIERA'!N69="X",'EV ADM FINANCIERA'!$H$8,"")))</f>
        <v/>
      </c>
      <c r="AO69" s="467" t="str">
        <f>+IF('EV ADM FINANCIERA'!O69="X",'EV ADM FINANCIERA'!$O$8,IF('EV ADM FINANCIERA'!P69="X",'EV ADM FINANCIERA'!$P$8,""))</f>
        <v/>
      </c>
    </row>
    <row r="70" spans="1:41" x14ac:dyDescent="0.2">
      <c r="A70" s="520" t="str">
        <f>'RESUMEN REGION'!A78</f>
        <v/>
      </c>
      <c r="B70" s="520">
        <f>'RESUMEN REGION'!B78</f>
        <v>0</v>
      </c>
      <c r="C70" s="520" t="str">
        <f>'RESUMEN REGION'!C78</f>
        <v/>
      </c>
      <c r="D70" s="521">
        <f>'RESUMEN REGION'!E78</f>
        <v>0</v>
      </c>
      <c r="E70" s="522" t="str">
        <f t="shared" si="2"/>
        <v/>
      </c>
      <c r="F70" s="52"/>
      <c r="G70" s="53"/>
      <c r="H70" s="54"/>
      <c r="I70" s="52"/>
      <c r="J70" s="53"/>
      <c r="K70" s="54"/>
      <c r="L70" s="52"/>
      <c r="M70" s="53"/>
      <c r="N70" s="54"/>
      <c r="O70" s="58"/>
      <c r="P70" s="56"/>
      <c r="Q70" s="52"/>
      <c r="R70" s="53"/>
      <c r="S70" s="53"/>
      <c r="T70" s="53"/>
      <c r="U70" s="56"/>
      <c r="V70" s="57"/>
      <c r="W70" s="67"/>
      <c r="X70" s="464" t="str">
        <f t="shared" si="10"/>
        <v/>
      </c>
      <c r="Y70" s="464" t="str">
        <f t="shared" si="11"/>
        <v/>
      </c>
      <c r="Z70" s="464" t="str">
        <f t="shared" si="12"/>
        <v/>
      </c>
      <c r="AA70" s="465" t="str">
        <f t="shared" si="13"/>
        <v/>
      </c>
      <c r="AB70" s="466" t="str">
        <f t="shared" si="14"/>
        <v/>
      </c>
      <c r="AC70" s="466">
        <f t="shared" ref="AC70:AE70" si="47">+AC69*3</f>
        <v>2.5434694965129724E+29</v>
      </c>
      <c r="AD70" s="466">
        <f t="shared" si="47"/>
        <v>1.2717347482564862E+29</v>
      </c>
      <c r="AE70" s="466">
        <f t="shared" si="47"/>
        <v>0</v>
      </c>
      <c r="AF70" s="68"/>
      <c r="AG70" s="68"/>
      <c r="AH70" s="68"/>
      <c r="AI70" s="68"/>
      <c r="AJ70" s="68"/>
      <c r="AK70" s="68"/>
      <c r="AL70" s="467" t="str">
        <f>+IF('EV ADM FINANCIERA'!F70="X",'EV ADM FINANCIERA'!$F$8,IF('EV ADM FINANCIERA'!G70="X",'EV ADM FINANCIERA'!$G$8,IF('EV ADM FINANCIERA'!H70="X",'EV ADM FINANCIERA'!$H$8,"")))</f>
        <v/>
      </c>
      <c r="AM70" s="467" t="str">
        <f>+IF('EV ADM FINANCIERA'!I70="X",'EV ADM FINANCIERA'!$F$8,IF('EV ADM FINANCIERA'!J70="X",'EV ADM FINANCIERA'!$G$8,IF('EV ADM FINANCIERA'!K70="X",'EV ADM FINANCIERA'!$H$8,"")))</f>
        <v/>
      </c>
      <c r="AN70" s="467" t="str">
        <f>+IF('EV ADM FINANCIERA'!L70="X",'EV ADM FINANCIERA'!$F$8,IF('EV ADM FINANCIERA'!M70="X",'EV ADM FINANCIERA'!$G$8,IF('EV ADM FINANCIERA'!N70="X",'EV ADM FINANCIERA'!$H$8,"")))</f>
        <v/>
      </c>
      <c r="AO70" s="467" t="str">
        <f>+IF('EV ADM FINANCIERA'!O70="X",'EV ADM FINANCIERA'!$O$8,IF('EV ADM FINANCIERA'!P70="X",'EV ADM FINANCIERA'!$P$8,""))</f>
        <v/>
      </c>
    </row>
    <row r="71" spans="1:41" x14ac:dyDescent="0.2">
      <c r="A71" s="520" t="str">
        <f>'RESUMEN REGION'!A79</f>
        <v/>
      </c>
      <c r="B71" s="520">
        <f>'RESUMEN REGION'!B79</f>
        <v>0</v>
      </c>
      <c r="C71" s="520" t="str">
        <f>'RESUMEN REGION'!C79</f>
        <v/>
      </c>
      <c r="D71" s="521">
        <f>'RESUMEN REGION'!E79</f>
        <v>0</v>
      </c>
      <c r="E71" s="522" t="str">
        <f t="shared" si="2"/>
        <v/>
      </c>
      <c r="F71" s="52"/>
      <c r="G71" s="53"/>
      <c r="H71" s="54"/>
      <c r="I71" s="52"/>
      <c r="J71" s="53"/>
      <c r="K71" s="54"/>
      <c r="L71" s="52"/>
      <c r="M71" s="53"/>
      <c r="N71" s="54"/>
      <c r="O71" s="58"/>
      <c r="P71" s="56"/>
      <c r="Q71" s="52"/>
      <c r="R71" s="53"/>
      <c r="S71" s="53"/>
      <c r="T71" s="53"/>
      <c r="U71" s="56"/>
      <c r="V71" s="57"/>
      <c r="W71" s="67"/>
      <c r="X71" s="464" t="str">
        <f t="shared" si="10"/>
        <v/>
      </c>
      <c r="Y71" s="464" t="str">
        <f t="shared" si="11"/>
        <v/>
      </c>
      <c r="Z71" s="464" t="str">
        <f t="shared" si="12"/>
        <v/>
      </c>
      <c r="AA71" s="465" t="str">
        <f t="shared" si="13"/>
        <v/>
      </c>
      <c r="AB71" s="466" t="str">
        <f t="shared" si="14"/>
        <v/>
      </c>
      <c r="AC71" s="466">
        <f t="shared" ref="AC71:AE71" si="48">+AC70*3</f>
        <v>7.6304084895389172E+29</v>
      </c>
      <c r="AD71" s="466">
        <f t="shared" si="48"/>
        <v>3.8152042447694586E+29</v>
      </c>
      <c r="AE71" s="466">
        <f t="shared" si="48"/>
        <v>0</v>
      </c>
      <c r="AF71" s="68"/>
      <c r="AG71" s="68"/>
      <c r="AH71" s="68"/>
      <c r="AI71" s="68"/>
      <c r="AJ71" s="68"/>
      <c r="AK71" s="68"/>
      <c r="AL71" s="467" t="str">
        <f>+IF('EV ADM FINANCIERA'!F71="X",'EV ADM FINANCIERA'!$F$8,IF('EV ADM FINANCIERA'!G71="X",'EV ADM FINANCIERA'!$G$8,IF('EV ADM FINANCIERA'!H71="X",'EV ADM FINANCIERA'!$H$8,"")))</f>
        <v/>
      </c>
      <c r="AM71" s="467" t="str">
        <f>+IF('EV ADM FINANCIERA'!I71="X",'EV ADM FINANCIERA'!$F$8,IF('EV ADM FINANCIERA'!J71="X",'EV ADM FINANCIERA'!$G$8,IF('EV ADM FINANCIERA'!K71="X",'EV ADM FINANCIERA'!$H$8,"")))</f>
        <v/>
      </c>
      <c r="AN71" s="467" t="str">
        <f>+IF('EV ADM FINANCIERA'!L71="X",'EV ADM FINANCIERA'!$F$8,IF('EV ADM FINANCIERA'!M71="X",'EV ADM FINANCIERA'!$G$8,IF('EV ADM FINANCIERA'!N71="X",'EV ADM FINANCIERA'!$H$8,"")))</f>
        <v/>
      </c>
      <c r="AO71" s="467" t="str">
        <f>+IF('EV ADM FINANCIERA'!O71="X",'EV ADM FINANCIERA'!$O$8,IF('EV ADM FINANCIERA'!P71="X",'EV ADM FINANCIERA'!$P$8,""))</f>
        <v/>
      </c>
    </row>
    <row r="72" spans="1:41" x14ac:dyDescent="0.2">
      <c r="A72" s="520" t="str">
        <f>'RESUMEN REGION'!A80</f>
        <v/>
      </c>
      <c r="B72" s="520">
        <f>'RESUMEN REGION'!B80</f>
        <v>0</v>
      </c>
      <c r="C72" s="520" t="str">
        <f>'RESUMEN REGION'!C80</f>
        <v/>
      </c>
      <c r="D72" s="521">
        <f>'RESUMEN REGION'!E80</f>
        <v>0</v>
      </c>
      <c r="E72" s="522" t="str">
        <f t="shared" si="2"/>
        <v/>
      </c>
      <c r="F72" s="52"/>
      <c r="G72" s="53"/>
      <c r="H72" s="54"/>
      <c r="I72" s="52"/>
      <c r="J72" s="53"/>
      <c r="K72" s="54"/>
      <c r="L72" s="52"/>
      <c r="M72" s="53"/>
      <c r="N72" s="54"/>
      <c r="O72" s="58"/>
      <c r="P72" s="56"/>
      <c r="Q72" s="52"/>
      <c r="R72" s="53"/>
      <c r="S72" s="53"/>
      <c r="T72" s="53"/>
      <c r="U72" s="56"/>
      <c r="V72" s="57"/>
      <c r="W72" s="67"/>
      <c r="X72" s="464" t="str">
        <f t="shared" si="10"/>
        <v/>
      </c>
      <c r="Y72" s="464" t="str">
        <f t="shared" si="11"/>
        <v/>
      </c>
      <c r="Z72" s="464" t="str">
        <f t="shared" si="12"/>
        <v/>
      </c>
      <c r="AA72" s="465" t="str">
        <f t="shared" si="13"/>
        <v/>
      </c>
      <c r="AB72" s="466" t="str">
        <f t="shared" si="14"/>
        <v/>
      </c>
      <c r="AC72" s="466">
        <f t="shared" ref="AC72:AE72" si="49">+AC71*3</f>
        <v>2.2891225468616751E+30</v>
      </c>
      <c r="AD72" s="466">
        <f t="shared" si="49"/>
        <v>1.1445612734308376E+30</v>
      </c>
      <c r="AE72" s="466">
        <f t="shared" si="49"/>
        <v>0</v>
      </c>
      <c r="AF72" s="68"/>
      <c r="AG72" s="68"/>
      <c r="AH72" s="68"/>
      <c r="AI72" s="68"/>
      <c r="AJ72" s="68"/>
      <c r="AK72" s="68"/>
      <c r="AL72" s="467" t="str">
        <f>+IF('EV ADM FINANCIERA'!F72="X",'EV ADM FINANCIERA'!$F$8,IF('EV ADM FINANCIERA'!G72="X",'EV ADM FINANCIERA'!$G$8,IF('EV ADM FINANCIERA'!H72="X",'EV ADM FINANCIERA'!$H$8,"")))</f>
        <v/>
      </c>
      <c r="AM72" s="467" t="str">
        <f>+IF('EV ADM FINANCIERA'!I72="X",'EV ADM FINANCIERA'!$F$8,IF('EV ADM FINANCIERA'!J72="X",'EV ADM FINANCIERA'!$G$8,IF('EV ADM FINANCIERA'!K72="X",'EV ADM FINANCIERA'!$H$8,"")))</f>
        <v/>
      </c>
      <c r="AN72" s="467" t="str">
        <f>+IF('EV ADM FINANCIERA'!L72="X",'EV ADM FINANCIERA'!$F$8,IF('EV ADM FINANCIERA'!M72="X",'EV ADM FINANCIERA'!$G$8,IF('EV ADM FINANCIERA'!N72="X",'EV ADM FINANCIERA'!$H$8,"")))</f>
        <v/>
      </c>
      <c r="AO72" s="467" t="str">
        <f>+IF('EV ADM FINANCIERA'!O72="X",'EV ADM FINANCIERA'!$O$8,IF('EV ADM FINANCIERA'!P72="X",'EV ADM FINANCIERA'!$P$8,""))</f>
        <v/>
      </c>
    </row>
    <row r="73" spans="1:41" x14ac:dyDescent="0.2">
      <c r="A73" s="520" t="str">
        <f>'RESUMEN REGION'!A81</f>
        <v/>
      </c>
      <c r="B73" s="520">
        <f>'RESUMEN REGION'!B81</f>
        <v>0</v>
      </c>
      <c r="C73" s="520" t="str">
        <f>'RESUMEN REGION'!C81</f>
        <v/>
      </c>
      <c r="D73" s="521">
        <f>'RESUMEN REGION'!E81</f>
        <v>0</v>
      </c>
      <c r="E73" s="522" t="str">
        <f t="shared" si="2"/>
        <v/>
      </c>
      <c r="F73" s="52"/>
      <c r="G73" s="53"/>
      <c r="H73" s="54"/>
      <c r="I73" s="52"/>
      <c r="J73" s="53"/>
      <c r="K73" s="54"/>
      <c r="L73" s="52"/>
      <c r="M73" s="53"/>
      <c r="N73" s="54"/>
      <c r="O73" s="55"/>
      <c r="P73" s="56"/>
      <c r="Q73" s="52"/>
      <c r="R73" s="53"/>
      <c r="S73" s="53"/>
      <c r="T73" s="53"/>
      <c r="U73" s="56"/>
      <c r="V73" s="57"/>
      <c r="W73" s="67"/>
      <c r="X73" s="464" t="str">
        <f t="shared" si="10"/>
        <v/>
      </c>
      <c r="Y73" s="464" t="str">
        <f t="shared" si="11"/>
        <v/>
      </c>
      <c r="Z73" s="464" t="str">
        <f t="shared" si="12"/>
        <v/>
      </c>
      <c r="AA73" s="465" t="str">
        <f t="shared" si="13"/>
        <v/>
      </c>
      <c r="AB73" s="466" t="str">
        <f t="shared" si="14"/>
        <v/>
      </c>
      <c r="AC73" s="466">
        <f t="shared" ref="AC73:AE73" si="50">+AC72*3</f>
        <v>6.867367640585026E+30</v>
      </c>
      <c r="AD73" s="466">
        <f t="shared" si="50"/>
        <v>3.433683820292513E+30</v>
      </c>
      <c r="AE73" s="466">
        <f t="shared" si="50"/>
        <v>0</v>
      </c>
      <c r="AF73" s="68"/>
      <c r="AG73" s="68"/>
      <c r="AH73" s="68"/>
      <c r="AI73" s="68"/>
      <c r="AJ73" s="68"/>
      <c r="AK73" s="68"/>
      <c r="AL73" s="467" t="str">
        <f>+IF('EV ADM FINANCIERA'!F73="X",'EV ADM FINANCIERA'!$F$8,IF('EV ADM FINANCIERA'!G73="X",'EV ADM FINANCIERA'!$G$8,IF('EV ADM FINANCIERA'!H73="X",'EV ADM FINANCIERA'!$H$8,"")))</f>
        <v/>
      </c>
      <c r="AM73" s="467" t="str">
        <f>+IF('EV ADM FINANCIERA'!I73="X",'EV ADM FINANCIERA'!$F$8,IF('EV ADM FINANCIERA'!J73="X",'EV ADM FINANCIERA'!$G$8,IF('EV ADM FINANCIERA'!K73="X",'EV ADM FINANCIERA'!$H$8,"")))</f>
        <v/>
      </c>
      <c r="AN73" s="467" t="str">
        <f>+IF('EV ADM FINANCIERA'!L73="X",'EV ADM FINANCIERA'!$F$8,IF('EV ADM FINANCIERA'!M73="X",'EV ADM FINANCIERA'!$G$8,IF('EV ADM FINANCIERA'!N73="X",'EV ADM FINANCIERA'!$H$8,"")))</f>
        <v/>
      </c>
      <c r="AO73" s="467" t="str">
        <f>+IF('EV ADM FINANCIERA'!O73="X",'EV ADM FINANCIERA'!$O$8,IF('EV ADM FINANCIERA'!P73="X",'EV ADM FINANCIERA'!$P$8,""))</f>
        <v/>
      </c>
    </row>
    <row r="74" spans="1:41" x14ac:dyDescent="0.2">
      <c r="A74" s="520" t="str">
        <f>'RESUMEN REGION'!A82</f>
        <v/>
      </c>
      <c r="B74" s="520">
        <f>'RESUMEN REGION'!B82</f>
        <v>0</v>
      </c>
      <c r="C74" s="520" t="str">
        <f>'RESUMEN REGION'!C82</f>
        <v/>
      </c>
      <c r="D74" s="521">
        <f>'RESUMEN REGION'!E82</f>
        <v>0</v>
      </c>
      <c r="E74" s="522" t="str">
        <f t="shared" si="2"/>
        <v/>
      </c>
      <c r="F74" s="47"/>
      <c r="G74" s="48"/>
      <c r="H74" s="49"/>
      <c r="I74" s="47"/>
      <c r="J74" s="48"/>
      <c r="K74" s="49"/>
      <c r="L74" s="47"/>
      <c r="M74" s="48"/>
      <c r="N74" s="49"/>
      <c r="O74" s="50"/>
      <c r="P74" s="51"/>
      <c r="Q74" s="47"/>
      <c r="R74" s="48"/>
      <c r="S74" s="48"/>
      <c r="T74" s="48"/>
      <c r="U74" s="51"/>
      <c r="V74" s="57"/>
      <c r="W74" s="67"/>
      <c r="X74" s="464" t="str">
        <f t="shared" si="10"/>
        <v/>
      </c>
      <c r="Y74" s="464" t="str">
        <f t="shared" si="11"/>
        <v/>
      </c>
      <c r="Z74" s="464" t="str">
        <f t="shared" si="12"/>
        <v/>
      </c>
      <c r="AA74" s="465" t="str">
        <f t="shared" si="13"/>
        <v/>
      </c>
      <c r="AB74" s="466" t="str">
        <f t="shared" si="14"/>
        <v/>
      </c>
      <c r="AC74" s="466">
        <f t="shared" ref="AC74:AE74" si="51">+AC73*3</f>
        <v>2.060210292175508E+31</v>
      </c>
      <c r="AD74" s="466">
        <f t="shared" si="51"/>
        <v>1.030105146087754E+31</v>
      </c>
      <c r="AE74" s="466">
        <f t="shared" si="51"/>
        <v>0</v>
      </c>
      <c r="AF74" s="68"/>
      <c r="AG74" s="68"/>
      <c r="AH74" s="68"/>
      <c r="AI74" s="68"/>
      <c r="AJ74" s="68"/>
      <c r="AK74" s="68"/>
      <c r="AL74" s="467" t="str">
        <f>+IF('EV ADM FINANCIERA'!F74="X",'EV ADM FINANCIERA'!$F$8,IF('EV ADM FINANCIERA'!G74="X",'EV ADM FINANCIERA'!$G$8,IF('EV ADM FINANCIERA'!H74="X",'EV ADM FINANCIERA'!$H$8,"")))</f>
        <v/>
      </c>
      <c r="AM74" s="467" t="str">
        <f>+IF('EV ADM FINANCIERA'!I74="X",'EV ADM FINANCIERA'!$F$8,IF('EV ADM FINANCIERA'!J74="X",'EV ADM FINANCIERA'!$G$8,IF('EV ADM FINANCIERA'!K74="X",'EV ADM FINANCIERA'!$H$8,"")))</f>
        <v/>
      </c>
      <c r="AN74" s="467" t="str">
        <f>+IF('EV ADM FINANCIERA'!L74="X",'EV ADM FINANCIERA'!$F$8,IF('EV ADM FINANCIERA'!M74="X",'EV ADM FINANCIERA'!$G$8,IF('EV ADM FINANCIERA'!N74="X",'EV ADM FINANCIERA'!$H$8,"")))</f>
        <v/>
      </c>
      <c r="AO74" s="467" t="str">
        <f>+IF('EV ADM FINANCIERA'!O74="X",'EV ADM FINANCIERA'!$O$8,IF('EV ADM FINANCIERA'!P74="X",'EV ADM FINANCIERA'!$P$8,""))</f>
        <v/>
      </c>
    </row>
    <row r="75" spans="1:41" x14ac:dyDescent="0.2">
      <c r="A75" s="520" t="str">
        <f>'RESUMEN REGION'!A83</f>
        <v/>
      </c>
      <c r="B75" s="520">
        <f>'RESUMEN REGION'!B83</f>
        <v>0</v>
      </c>
      <c r="C75" s="520" t="str">
        <f>'RESUMEN REGION'!C83</f>
        <v/>
      </c>
      <c r="D75" s="521">
        <f>'RESUMEN REGION'!E83</f>
        <v>0</v>
      </c>
      <c r="E75" s="522" t="str">
        <f t="shared" si="2"/>
        <v/>
      </c>
      <c r="F75" s="47"/>
      <c r="G75" s="48"/>
      <c r="H75" s="49"/>
      <c r="I75" s="47"/>
      <c r="J75" s="48"/>
      <c r="K75" s="49"/>
      <c r="L75" s="47"/>
      <c r="M75" s="48"/>
      <c r="N75" s="49"/>
      <c r="O75" s="50"/>
      <c r="P75" s="51"/>
      <c r="Q75" s="52"/>
      <c r="R75" s="53"/>
      <c r="S75" s="53"/>
      <c r="T75" s="53"/>
      <c r="U75" s="56"/>
      <c r="V75" s="57"/>
      <c r="W75" s="67"/>
      <c r="X75" s="464" t="str">
        <f t="shared" si="10"/>
        <v/>
      </c>
      <c r="Y75" s="464" t="str">
        <f t="shared" si="11"/>
        <v/>
      </c>
      <c r="Z75" s="464" t="str">
        <f t="shared" si="12"/>
        <v/>
      </c>
      <c r="AA75" s="465" t="str">
        <f t="shared" si="13"/>
        <v/>
      </c>
      <c r="AB75" s="466" t="str">
        <f t="shared" si="14"/>
        <v/>
      </c>
      <c r="AC75" s="466">
        <f t="shared" ref="AC75:AE75" si="52">+AC74*3</f>
        <v>6.1806308765265241E+31</v>
      </c>
      <c r="AD75" s="466">
        <f t="shared" si="52"/>
        <v>3.090315438263262E+31</v>
      </c>
      <c r="AE75" s="466">
        <f t="shared" si="52"/>
        <v>0</v>
      </c>
      <c r="AF75" s="68"/>
      <c r="AG75" s="68"/>
      <c r="AH75" s="68"/>
      <c r="AI75" s="68"/>
      <c r="AJ75" s="68"/>
      <c r="AK75" s="68"/>
      <c r="AL75" s="467" t="str">
        <f>+IF('EV ADM FINANCIERA'!F75="X",'EV ADM FINANCIERA'!$F$8,IF('EV ADM FINANCIERA'!G75="X",'EV ADM FINANCIERA'!$G$8,IF('EV ADM FINANCIERA'!H75="X",'EV ADM FINANCIERA'!$H$8,"")))</f>
        <v/>
      </c>
      <c r="AM75" s="467" t="str">
        <f>+IF('EV ADM FINANCIERA'!I75="X",'EV ADM FINANCIERA'!$F$8,IF('EV ADM FINANCIERA'!J75="X",'EV ADM FINANCIERA'!$G$8,IF('EV ADM FINANCIERA'!K75="X",'EV ADM FINANCIERA'!$H$8,"")))</f>
        <v/>
      </c>
      <c r="AN75" s="467" t="str">
        <f>+IF('EV ADM FINANCIERA'!L75="X",'EV ADM FINANCIERA'!$F$8,IF('EV ADM FINANCIERA'!M75="X",'EV ADM FINANCIERA'!$G$8,IF('EV ADM FINANCIERA'!N75="X",'EV ADM FINANCIERA'!$H$8,"")))</f>
        <v/>
      </c>
      <c r="AO75" s="467" t="str">
        <f>+IF('EV ADM FINANCIERA'!O75="X",'EV ADM FINANCIERA'!$O$8,IF('EV ADM FINANCIERA'!P75="X",'EV ADM FINANCIERA'!$P$8,""))</f>
        <v/>
      </c>
    </row>
    <row r="76" spans="1:41" x14ac:dyDescent="0.2">
      <c r="A76" s="520" t="str">
        <f>'RESUMEN REGION'!A84</f>
        <v/>
      </c>
      <c r="B76" s="520">
        <f>'RESUMEN REGION'!B84</f>
        <v>0</v>
      </c>
      <c r="C76" s="520" t="str">
        <f>'RESUMEN REGION'!C84</f>
        <v/>
      </c>
      <c r="D76" s="521">
        <f>'RESUMEN REGION'!E84</f>
        <v>0</v>
      </c>
      <c r="E76" s="522" t="str">
        <f t="shared" ref="E76:E102" si="53">+IF(AA76="","",IF(AA76&gt;=$AC$11,$F$8,IF(AA76&gt;=$AD$11,$G$8,$H$8)))</f>
        <v/>
      </c>
      <c r="F76" s="52"/>
      <c r="G76" s="53"/>
      <c r="H76" s="54"/>
      <c r="I76" s="52"/>
      <c r="J76" s="53"/>
      <c r="K76" s="54"/>
      <c r="L76" s="52"/>
      <c r="M76" s="53"/>
      <c r="N76" s="54"/>
      <c r="O76" s="55"/>
      <c r="P76" s="56"/>
      <c r="Q76" s="52"/>
      <c r="R76" s="53"/>
      <c r="S76" s="53"/>
      <c r="T76" s="53"/>
      <c r="U76" s="56"/>
      <c r="V76" s="57"/>
      <c r="W76" s="67"/>
      <c r="X76" s="464" t="str">
        <f t="shared" si="10"/>
        <v/>
      </c>
      <c r="Y76" s="464" t="str">
        <f t="shared" si="11"/>
        <v/>
      </c>
      <c r="Z76" s="464" t="str">
        <f t="shared" si="12"/>
        <v/>
      </c>
      <c r="AA76" s="465" t="str">
        <f t="shared" si="13"/>
        <v/>
      </c>
      <c r="AB76" s="466" t="str">
        <f t="shared" si="14"/>
        <v/>
      </c>
      <c r="AC76" s="466">
        <f t="shared" ref="AC76:AE76" si="54">+AC75*3</f>
        <v>1.854189262957957E+32</v>
      </c>
      <c r="AD76" s="466">
        <f t="shared" si="54"/>
        <v>9.2709463147897852E+31</v>
      </c>
      <c r="AE76" s="466">
        <f t="shared" si="54"/>
        <v>0</v>
      </c>
      <c r="AF76" s="68"/>
      <c r="AG76" s="68"/>
      <c r="AH76" s="68"/>
      <c r="AI76" s="68"/>
      <c r="AJ76" s="68"/>
      <c r="AK76" s="68"/>
      <c r="AL76" s="467" t="str">
        <f>+IF('EV ADM FINANCIERA'!F76="X",'EV ADM FINANCIERA'!$F$8,IF('EV ADM FINANCIERA'!G76="X",'EV ADM FINANCIERA'!$G$8,IF('EV ADM FINANCIERA'!H76="X",'EV ADM FINANCIERA'!$H$8,"")))</f>
        <v/>
      </c>
      <c r="AM76" s="467" t="str">
        <f>+IF('EV ADM FINANCIERA'!I76="X",'EV ADM FINANCIERA'!$F$8,IF('EV ADM FINANCIERA'!J76="X",'EV ADM FINANCIERA'!$G$8,IF('EV ADM FINANCIERA'!K76="X",'EV ADM FINANCIERA'!$H$8,"")))</f>
        <v/>
      </c>
      <c r="AN76" s="467" t="str">
        <f>+IF('EV ADM FINANCIERA'!L76="X",'EV ADM FINANCIERA'!$F$8,IF('EV ADM FINANCIERA'!M76="X",'EV ADM FINANCIERA'!$G$8,IF('EV ADM FINANCIERA'!N76="X",'EV ADM FINANCIERA'!$H$8,"")))</f>
        <v/>
      </c>
      <c r="AO76" s="467" t="str">
        <f>+IF('EV ADM FINANCIERA'!O76="X",'EV ADM FINANCIERA'!$O$8,IF('EV ADM FINANCIERA'!P76="X",'EV ADM FINANCIERA'!$P$8,""))</f>
        <v/>
      </c>
    </row>
    <row r="77" spans="1:41" x14ac:dyDescent="0.2">
      <c r="A77" s="520" t="str">
        <f>'RESUMEN REGION'!A85</f>
        <v/>
      </c>
      <c r="B77" s="520">
        <f>'RESUMEN REGION'!B85</f>
        <v>0</v>
      </c>
      <c r="C77" s="520" t="str">
        <f>'RESUMEN REGION'!C85</f>
        <v/>
      </c>
      <c r="D77" s="521">
        <f>'RESUMEN REGION'!E85</f>
        <v>0</v>
      </c>
      <c r="E77" s="522" t="str">
        <f t="shared" si="53"/>
        <v/>
      </c>
      <c r="F77" s="52"/>
      <c r="G77" s="53"/>
      <c r="H77" s="54"/>
      <c r="I77" s="52"/>
      <c r="J77" s="53"/>
      <c r="K77" s="54"/>
      <c r="L77" s="52"/>
      <c r="M77" s="53"/>
      <c r="N77" s="54"/>
      <c r="O77" s="58"/>
      <c r="P77" s="56"/>
      <c r="Q77" s="52"/>
      <c r="R77" s="53"/>
      <c r="S77" s="53"/>
      <c r="T77" s="53"/>
      <c r="U77" s="56"/>
      <c r="V77" s="57"/>
      <c r="W77" s="67"/>
      <c r="X77" s="464" t="str">
        <f t="shared" si="10"/>
        <v/>
      </c>
      <c r="Y77" s="464" t="str">
        <f t="shared" si="11"/>
        <v/>
      </c>
      <c r="Z77" s="464" t="str">
        <f t="shared" si="12"/>
        <v/>
      </c>
      <c r="AA77" s="465" t="str">
        <f t="shared" si="13"/>
        <v/>
      </c>
      <c r="AB77" s="466" t="str">
        <f t="shared" si="14"/>
        <v/>
      </c>
      <c r="AC77" s="466">
        <f t="shared" ref="AC77:AE77" si="55">+AC76*3</f>
        <v>5.5625677888738711E+32</v>
      </c>
      <c r="AD77" s="466">
        <f t="shared" si="55"/>
        <v>2.7812838944369356E+32</v>
      </c>
      <c r="AE77" s="466">
        <f t="shared" si="55"/>
        <v>0</v>
      </c>
      <c r="AF77" s="68"/>
      <c r="AG77" s="68"/>
      <c r="AH77" s="68"/>
      <c r="AI77" s="68"/>
      <c r="AJ77" s="68"/>
      <c r="AK77" s="68"/>
      <c r="AL77" s="467" t="str">
        <f>+IF('EV ADM FINANCIERA'!F77="X",'EV ADM FINANCIERA'!$F$8,IF('EV ADM FINANCIERA'!G77="X",'EV ADM FINANCIERA'!$G$8,IF('EV ADM FINANCIERA'!H77="X",'EV ADM FINANCIERA'!$H$8,"")))</f>
        <v/>
      </c>
      <c r="AM77" s="467" t="str">
        <f>+IF('EV ADM FINANCIERA'!I77="X",'EV ADM FINANCIERA'!$F$8,IF('EV ADM FINANCIERA'!J77="X",'EV ADM FINANCIERA'!$G$8,IF('EV ADM FINANCIERA'!K77="X",'EV ADM FINANCIERA'!$H$8,"")))</f>
        <v/>
      </c>
      <c r="AN77" s="467" t="str">
        <f>+IF('EV ADM FINANCIERA'!L77="X",'EV ADM FINANCIERA'!$F$8,IF('EV ADM FINANCIERA'!M77="X",'EV ADM FINANCIERA'!$G$8,IF('EV ADM FINANCIERA'!N77="X",'EV ADM FINANCIERA'!$H$8,"")))</f>
        <v/>
      </c>
      <c r="AO77" s="467" t="str">
        <f>+IF('EV ADM FINANCIERA'!O77="X",'EV ADM FINANCIERA'!$O$8,IF('EV ADM FINANCIERA'!P77="X",'EV ADM FINANCIERA'!$P$8,""))</f>
        <v/>
      </c>
    </row>
    <row r="78" spans="1:41" x14ac:dyDescent="0.2">
      <c r="A78" s="520" t="str">
        <f>'RESUMEN REGION'!A86</f>
        <v/>
      </c>
      <c r="B78" s="520">
        <f>'RESUMEN REGION'!B86</f>
        <v>0</v>
      </c>
      <c r="C78" s="520" t="str">
        <f>'RESUMEN REGION'!C86</f>
        <v/>
      </c>
      <c r="D78" s="521">
        <f>'RESUMEN REGION'!E86</f>
        <v>0</v>
      </c>
      <c r="E78" s="522" t="str">
        <f t="shared" si="53"/>
        <v/>
      </c>
      <c r="F78" s="52"/>
      <c r="G78" s="53"/>
      <c r="H78" s="54"/>
      <c r="I78" s="52"/>
      <c r="J78" s="53"/>
      <c r="K78" s="54"/>
      <c r="L78" s="52"/>
      <c r="M78" s="53"/>
      <c r="N78" s="54"/>
      <c r="O78" s="58"/>
      <c r="P78" s="56"/>
      <c r="Q78" s="52"/>
      <c r="R78" s="53"/>
      <c r="S78" s="53"/>
      <c r="T78" s="53"/>
      <c r="U78" s="56"/>
      <c r="V78" s="57"/>
      <c r="W78" s="67"/>
      <c r="X78" s="464" t="str">
        <f t="shared" si="10"/>
        <v/>
      </c>
      <c r="Y78" s="464" t="str">
        <f t="shared" si="11"/>
        <v/>
      </c>
      <c r="Z78" s="464" t="str">
        <f t="shared" si="12"/>
        <v/>
      </c>
      <c r="AA78" s="465" t="str">
        <f t="shared" si="13"/>
        <v/>
      </c>
      <c r="AB78" s="466" t="str">
        <f t="shared" si="14"/>
        <v/>
      </c>
      <c r="AC78" s="466">
        <f t="shared" ref="AC78:AE78" si="56">+AC77*3</f>
        <v>1.6687703366621613E+33</v>
      </c>
      <c r="AD78" s="466">
        <f t="shared" si="56"/>
        <v>8.3438516833108063E+32</v>
      </c>
      <c r="AE78" s="466">
        <f t="shared" si="56"/>
        <v>0</v>
      </c>
      <c r="AF78" s="68"/>
      <c r="AG78" s="68"/>
      <c r="AH78" s="68"/>
      <c r="AI78" s="68"/>
      <c r="AJ78" s="68"/>
      <c r="AK78" s="68"/>
      <c r="AL78" s="467" t="str">
        <f>+IF('EV ADM FINANCIERA'!F78="X",'EV ADM FINANCIERA'!$F$8,IF('EV ADM FINANCIERA'!G78="X",'EV ADM FINANCIERA'!$G$8,IF('EV ADM FINANCIERA'!H78="X",'EV ADM FINANCIERA'!$H$8,"")))</f>
        <v/>
      </c>
      <c r="AM78" s="467" t="str">
        <f>+IF('EV ADM FINANCIERA'!I78="X",'EV ADM FINANCIERA'!$F$8,IF('EV ADM FINANCIERA'!J78="X",'EV ADM FINANCIERA'!$G$8,IF('EV ADM FINANCIERA'!K78="X",'EV ADM FINANCIERA'!$H$8,"")))</f>
        <v/>
      </c>
      <c r="AN78" s="467" t="str">
        <f>+IF('EV ADM FINANCIERA'!L78="X",'EV ADM FINANCIERA'!$F$8,IF('EV ADM FINANCIERA'!M78="X",'EV ADM FINANCIERA'!$G$8,IF('EV ADM FINANCIERA'!N78="X",'EV ADM FINANCIERA'!$H$8,"")))</f>
        <v/>
      </c>
      <c r="AO78" s="467" t="str">
        <f>+IF('EV ADM FINANCIERA'!O78="X",'EV ADM FINANCIERA'!$O$8,IF('EV ADM FINANCIERA'!P78="X",'EV ADM FINANCIERA'!$P$8,""))</f>
        <v/>
      </c>
    </row>
    <row r="79" spans="1:41" x14ac:dyDescent="0.2">
      <c r="A79" s="520" t="str">
        <f>'RESUMEN REGION'!A87</f>
        <v/>
      </c>
      <c r="B79" s="520">
        <f>'RESUMEN REGION'!B87</f>
        <v>0</v>
      </c>
      <c r="C79" s="520" t="str">
        <f>'RESUMEN REGION'!C87</f>
        <v/>
      </c>
      <c r="D79" s="521">
        <f>'RESUMEN REGION'!E87</f>
        <v>0</v>
      </c>
      <c r="E79" s="522" t="str">
        <f t="shared" si="53"/>
        <v/>
      </c>
      <c r="F79" s="52"/>
      <c r="G79" s="53"/>
      <c r="H79" s="54"/>
      <c r="I79" s="52"/>
      <c r="J79" s="53"/>
      <c r="K79" s="54"/>
      <c r="L79" s="52"/>
      <c r="M79" s="53"/>
      <c r="N79" s="54"/>
      <c r="O79" s="58"/>
      <c r="P79" s="56"/>
      <c r="Q79" s="52"/>
      <c r="R79" s="53"/>
      <c r="S79" s="53"/>
      <c r="T79" s="53"/>
      <c r="U79" s="56"/>
      <c r="V79" s="57"/>
      <c r="W79" s="67"/>
      <c r="X79" s="464" t="str">
        <f t="shared" si="10"/>
        <v/>
      </c>
      <c r="Y79" s="464" t="str">
        <f t="shared" si="11"/>
        <v/>
      </c>
      <c r="Z79" s="464" t="str">
        <f t="shared" si="12"/>
        <v/>
      </c>
      <c r="AA79" s="465" t="str">
        <f t="shared" si="13"/>
        <v/>
      </c>
      <c r="AB79" s="466" t="str">
        <f t="shared" si="14"/>
        <v/>
      </c>
      <c r="AC79" s="466" t="e">
        <f>+#REF!*3</f>
        <v>#REF!</v>
      </c>
      <c r="AD79" s="466" t="e">
        <f>+#REF!*3</f>
        <v>#REF!</v>
      </c>
      <c r="AE79" s="466" t="e">
        <f>+#REF!*3</f>
        <v>#REF!</v>
      </c>
      <c r="AF79" s="68"/>
      <c r="AG79" s="68"/>
      <c r="AH79" s="68"/>
      <c r="AI79" s="68"/>
      <c r="AJ79" s="68"/>
      <c r="AK79" s="68"/>
      <c r="AL79" s="467" t="str">
        <f>+IF('EV ADM FINANCIERA'!F79="X",'EV ADM FINANCIERA'!$F$8,IF('EV ADM FINANCIERA'!G79="X",'EV ADM FINANCIERA'!$G$8,IF('EV ADM FINANCIERA'!H79="X",'EV ADM FINANCIERA'!$H$8,"")))</f>
        <v/>
      </c>
      <c r="AM79" s="467" t="str">
        <f>+IF('EV ADM FINANCIERA'!I79="X",'EV ADM FINANCIERA'!$F$8,IF('EV ADM FINANCIERA'!J79="X",'EV ADM FINANCIERA'!$G$8,IF('EV ADM FINANCIERA'!K79="X",'EV ADM FINANCIERA'!$H$8,"")))</f>
        <v/>
      </c>
      <c r="AN79" s="467" t="str">
        <f>+IF('EV ADM FINANCIERA'!L79="X",'EV ADM FINANCIERA'!$F$8,IF('EV ADM FINANCIERA'!M79="X",'EV ADM FINANCIERA'!$G$8,IF('EV ADM FINANCIERA'!N79="X",'EV ADM FINANCIERA'!$H$8,"")))</f>
        <v/>
      </c>
      <c r="AO79" s="467" t="str">
        <f>+IF('EV ADM FINANCIERA'!O79="X",'EV ADM FINANCIERA'!$O$8,IF('EV ADM FINANCIERA'!P79="X",'EV ADM FINANCIERA'!$P$8,""))</f>
        <v/>
      </c>
    </row>
    <row r="80" spans="1:41" x14ac:dyDescent="0.2">
      <c r="A80" s="520" t="str">
        <f>'RESUMEN REGION'!A88</f>
        <v/>
      </c>
      <c r="B80" s="520">
        <f>'RESUMEN REGION'!B88</f>
        <v>0</v>
      </c>
      <c r="C80" s="520" t="str">
        <f>'RESUMEN REGION'!C88</f>
        <v/>
      </c>
      <c r="D80" s="521">
        <f>'RESUMEN REGION'!E88</f>
        <v>0</v>
      </c>
      <c r="E80" s="522" t="str">
        <f t="shared" si="53"/>
        <v/>
      </c>
      <c r="F80" s="52"/>
      <c r="G80" s="53"/>
      <c r="H80" s="54"/>
      <c r="I80" s="52"/>
      <c r="J80" s="53"/>
      <c r="K80" s="54"/>
      <c r="L80" s="52"/>
      <c r="M80" s="53"/>
      <c r="N80" s="54"/>
      <c r="O80" s="58"/>
      <c r="P80" s="56"/>
      <c r="Q80" s="52"/>
      <c r="R80" s="53"/>
      <c r="S80" s="53"/>
      <c r="T80" s="53"/>
      <c r="U80" s="56"/>
      <c r="V80" s="57"/>
      <c r="W80" s="67"/>
      <c r="X80" s="464" t="str">
        <f t="shared" si="10"/>
        <v/>
      </c>
      <c r="Y80" s="464" t="str">
        <f t="shared" si="11"/>
        <v/>
      </c>
      <c r="Z80" s="464" t="str">
        <f t="shared" si="12"/>
        <v/>
      </c>
      <c r="AA80" s="465" t="str">
        <f t="shared" si="13"/>
        <v/>
      </c>
      <c r="AB80" s="466" t="str">
        <f t="shared" si="14"/>
        <v/>
      </c>
      <c r="AC80" s="466" t="e">
        <f t="shared" ref="AC80:AE80" si="57">+AC79*3</f>
        <v>#REF!</v>
      </c>
      <c r="AD80" s="466" t="e">
        <f t="shared" si="57"/>
        <v>#REF!</v>
      </c>
      <c r="AE80" s="466" t="e">
        <f t="shared" si="57"/>
        <v>#REF!</v>
      </c>
      <c r="AF80" s="68"/>
      <c r="AG80" s="68"/>
      <c r="AH80" s="68"/>
      <c r="AI80" s="68"/>
      <c r="AJ80" s="68"/>
      <c r="AK80" s="68"/>
      <c r="AL80" s="467" t="str">
        <f>+IF('EV ADM FINANCIERA'!F80="X",'EV ADM FINANCIERA'!$F$8,IF('EV ADM FINANCIERA'!G80="X",'EV ADM FINANCIERA'!$G$8,IF('EV ADM FINANCIERA'!H80="X",'EV ADM FINANCIERA'!$H$8,"")))</f>
        <v/>
      </c>
      <c r="AM80" s="467" t="str">
        <f>+IF('EV ADM FINANCIERA'!I80="X",'EV ADM FINANCIERA'!$F$8,IF('EV ADM FINANCIERA'!J80="X",'EV ADM FINANCIERA'!$G$8,IF('EV ADM FINANCIERA'!K80="X",'EV ADM FINANCIERA'!$H$8,"")))</f>
        <v/>
      </c>
      <c r="AN80" s="467" t="str">
        <f>+IF('EV ADM FINANCIERA'!L80="X",'EV ADM FINANCIERA'!$F$8,IF('EV ADM FINANCIERA'!M80="X",'EV ADM FINANCIERA'!$G$8,IF('EV ADM FINANCIERA'!N80="X",'EV ADM FINANCIERA'!$H$8,"")))</f>
        <v/>
      </c>
      <c r="AO80" s="467" t="str">
        <f>+IF('EV ADM FINANCIERA'!O80="X",'EV ADM FINANCIERA'!$O$8,IF('EV ADM FINANCIERA'!P80="X",'EV ADM FINANCIERA'!$P$8,""))</f>
        <v/>
      </c>
    </row>
    <row r="81" spans="1:41" hidden="1" x14ac:dyDescent="0.2">
      <c r="A81" s="520" t="str">
        <f>'RESUMEN REGION'!A89</f>
        <v/>
      </c>
      <c r="B81" s="520">
        <f>'RESUMEN REGION'!B89</f>
        <v>0</v>
      </c>
      <c r="C81" s="520" t="str">
        <f>'RESUMEN REGION'!C89</f>
        <v/>
      </c>
      <c r="D81" s="521">
        <f>'RESUMEN REGION'!E89</f>
        <v>0</v>
      </c>
      <c r="E81" s="522" t="str">
        <f t="shared" si="53"/>
        <v/>
      </c>
      <c r="F81" s="52"/>
      <c r="G81" s="53"/>
      <c r="H81" s="54"/>
      <c r="I81" s="52"/>
      <c r="J81" s="53"/>
      <c r="K81" s="54"/>
      <c r="L81" s="52"/>
      <c r="M81" s="53"/>
      <c r="N81" s="54"/>
      <c r="O81" s="58"/>
      <c r="P81" s="56"/>
      <c r="Q81" s="52"/>
      <c r="R81" s="53"/>
      <c r="S81" s="53"/>
      <c r="T81" s="53"/>
      <c r="U81" s="56"/>
      <c r="V81" s="57"/>
      <c r="W81" s="67"/>
      <c r="X81" s="464" t="str">
        <f t="shared" si="10"/>
        <v/>
      </c>
      <c r="Y81" s="464" t="str">
        <f t="shared" si="11"/>
        <v/>
      </c>
      <c r="Z81" s="464" t="str">
        <f t="shared" si="12"/>
        <v/>
      </c>
      <c r="AA81" s="465" t="str">
        <f t="shared" si="13"/>
        <v/>
      </c>
      <c r="AB81" s="466" t="str">
        <f t="shared" si="14"/>
        <v/>
      </c>
      <c r="AC81" s="466" t="e">
        <f t="shared" ref="AC81:AE81" si="58">+AC80*3</f>
        <v>#REF!</v>
      </c>
      <c r="AD81" s="466" t="e">
        <f t="shared" si="58"/>
        <v>#REF!</v>
      </c>
      <c r="AE81" s="466" t="e">
        <f t="shared" si="58"/>
        <v>#REF!</v>
      </c>
      <c r="AF81" s="68"/>
      <c r="AG81" s="68"/>
      <c r="AH81" s="68"/>
      <c r="AI81" s="68"/>
      <c r="AJ81" s="68"/>
      <c r="AK81" s="68"/>
      <c r="AL81" s="467" t="str">
        <f>+IF('EV ADM FINANCIERA'!F81="X",'EV ADM FINANCIERA'!$F$8,IF('EV ADM FINANCIERA'!G81="X",'EV ADM FINANCIERA'!$G$8,IF('EV ADM FINANCIERA'!H81="X",'EV ADM FINANCIERA'!$H$8,"")))</f>
        <v/>
      </c>
      <c r="AM81" s="467" t="str">
        <f>+IF('EV ADM FINANCIERA'!I81="X",'EV ADM FINANCIERA'!$F$8,IF('EV ADM FINANCIERA'!J81="X",'EV ADM FINANCIERA'!$G$8,IF('EV ADM FINANCIERA'!K81="X",'EV ADM FINANCIERA'!$H$8,"")))</f>
        <v/>
      </c>
      <c r="AN81" s="467" t="str">
        <f>+IF('EV ADM FINANCIERA'!L81="X",'EV ADM FINANCIERA'!$F$8,IF('EV ADM FINANCIERA'!M81="X",'EV ADM FINANCIERA'!$G$8,IF('EV ADM FINANCIERA'!N81="X",'EV ADM FINANCIERA'!$H$8,"")))</f>
        <v/>
      </c>
      <c r="AO81" s="467" t="str">
        <f>+IF('EV ADM FINANCIERA'!O81="X",'EV ADM FINANCIERA'!$O$8,IF('EV ADM FINANCIERA'!P81="X",'EV ADM FINANCIERA'!$P$8,""))</f>
        <v/>
      </c>
    </row>
    <row r="82" spans="1:41" hidden="1" x14ac:dyDescent="0.2">
      <c r="A82" s="520" t="str">
        <f>'RESUMEN REGION'!A90</f>
        <v/>
      </c>
      <c r="B82" s="520">
        <f>'RESUMEN REGION'!B90</f>
        <v>0</v>
      </c>
      <c r="C82" s="520" t="str">
        <f>'RESUMEN REGION'!C90</f>
        <v/>
      </c>
      <c r="D82" s="521">
        <f>'RESUMEN REGION'!E90</f>
        <v>0</v>
      </c>
      <c r="E82" s="522" t="str">
        <f t="shared" si="53"/>
        <v/>
      </c>
      <c r="F82" s="52"/>
      <c r="G82" s="53"/>
      <c r="H82" s="54"/>
      <c r="I82" s="52"/>
      <c r="J82" s="53"/>
      <c r="K82" s="54"/>
      <c r="L82" s="52"/>
      <c r="M82" s="53"/>
      <c r="N82" s="54"/>
      <c r="O82" s="58"/>
      <c r="P82" s="56"/>
      <c r="Q82" s="52"/>
      <c r="R82" s="53"/>
      <c r="S82" s="53"/>
      <c r="T82" s="53"/>
      <c r="U82" s="56"/>
      <c r="V82" s="57"/>
      <c r="W82" s="67"/>
      <c r="X82" s="464" t="str">
        <f t="shared" si="10"/>
        <v/>
      </c>
      <c r="Y82" s="464" t="str">
        <f t="shared" si="11"/>
        <v/>
      </c>
      <c r="Z82" s="464" t="str">
        <f t="shared" si="12"/>
        <v/>
      </c>
      <c r="AA82" s="465" t="str">
        <f t="shared" si="13"/>
        <v/>
      </c>
      <c r="AB82" s="466" t="str">
        <f t="shared" si="14"/>
        <v/>
      </c>
      <c r="AC82" s="466" t="e">
        <f t="shared" ref="AC82:AE82" si="59">+AC81*3</f>
        <v>#REF!</v>
      </c>
      <c r="AD82" s="466" t="e">
        <f t="shared" si="59"/>
        <v>#REF!</v>
      </c>
      <c r="AE82" s="466" t="e">
        <f t="shared" si="59"/>
        <v>#REF!</v>
      </c>
      <c r="AF82" s="68"/>
      <c r="AG82" s="68"/>
      <c r="AH82" s="68"/>
      <c r="AI82" s="68"/>
      <c r="AJ82" s="68"/>
      <c r="AK82" s="68"/>
      <c r="AL82" s="467" t="str">
        <f>+IF('EV ADM FINANCIERA'!F82="X",'EV ADM FINANCIERA'!$F$8,IF('EV ADM FINANCIERA'!G82="X",'EV ADM FINANCIERA'!$G$8,IF('EV ADM FINANCIERA'!H82="X",'EV ADM FINANCIERA'!$H$8,"")))</f>
        <v/>
      </c>
      <c r="AM82" s="467" t="str">
        <f>+IF('EV ADM FINANCIERA'!I82="X",'EV ADM FINANCIERA'!$F$8,IF('EV ADM FINANCIERA'!J82="X",'EV ADM FINANCIERA'!$G$8,IF('EV ADM FINANCIERA'!K82="X",'EV ADM FINANCIERA'!$H$8,"")))</f>
        <v/>
      </c>
      <c r="AN82" s="467" t="str">
        <f>+IF('EV ADM FINANCIERA'!L82="X",'EV ADM FINANCIERA'!$F$8,IF('EV ADM FINANCIERA'!M82="X",'EV ADM FINANCIERA'!$G$8,IF('EV ADM FINANCIERA'!N82="X",'EV ADM FINANCIERA'!$H$8,"")))</f>
        <v/>
      </c>
      <c r="AO82" s="467" t="str">
        <f>+IF('EV ADM FINANCIERA'!O82="X",'EV ADM FINANCIERA'!$O$8,IF('EV ADM FINANCIERA'!P82="X",'EV ADM FINANCIERA'!$P$8,""))</f>
        <v/>
      </c>
    </row>
    <row r="83" spans="1:41" hidden="1" x14ac:dyDescent="0.2">
      <c r="A83" s="520" t="str">
        <f>'RESUMEN REGION'!A91</f>
        <v/>
      </c>
      <c r="B83" s="520">
        <f>'RESUMEN REGION'!B91</f>
        <v>0</v>
      </c>
      <c r="C83" s="520" t="str">
        <f>'RESUMEN REGION'!C91</f>
        <v/>
      </c>
      <c r="D83" s="521">
        <f>'RESUMEN REGION'!E91</f>
        <v>0</v>
      </c>
      <c r="E83" s="522" t="str">
        <f t="shared" si="53"/>
        <v/>
      </c>
      <c r="F83" s="52"/>
      <c r="G83" s="53"/>
      <c r="H83" s="54"/>
      <c r="I83" s="52"/>
      <c r="J83" s="53"/>
      <c r="K83" s="54"/>
      <c r="L83" s="52"/>
      <c r="M83" s="53"/>
      <c r="N83" s="54"/>
      <c r="O83" s="58"/>
      <c r="P83" s="56"/>
      <c r="Q83" s="52"/>
      <c r="R83" s="53"/>
      <c r="S83" s="53"/>
      <c r="T83" s="53"/>
      <c r="U83" s="56"/>
      <c r="V83" s="57"/>
      <c r="W83" s="67"/>
      <c r="X83" s="464" t="str">
        <f t="shared" si="10"/>
        <v/>
      </c>
      <c r="Y83" s="464" t="str">
        <f t="shared" si="11"/>
        <v/>
      </c>
      <c r="Z83" s="464" t="str">
        <f t="shared" si="12"/>
        <v/>
      </c>
      <c r="AA83" s="465" t="str">
        <f t="shared" si="13"/>
        <v/>
      </c>
      <c r="AB83" s="466" t="str">
        <f t="shared" si="14"/>
        <v/>
      </c>
      <c r="AC83" s="466" t="e">
        <f t="shared" ref="AC83:AE83" si="60">+AC82*3</f>
        <v>#REF!</v>
      </c>
      <c r="AD83" s="466" t="e">
        <f t="shared" si="60"/>
        <v>#REF!</v>
      </c>
      <c r="AE83" s="466" t="e">
        <f t="shared" si="60"/>
        <v>#REF!</v>
      </c>
      <c r="AF83" s="68"/>
      <c r="AG83" s="68"/>
      <c r="AH83" s="68"/>
      <c r="AI83" s="68"/>
      <c r="AJ83" s="68"/>
      <c r="AK83" s="68"/>
      <c r="AL83" s="467" t="str">
        <f>+IF('EV ADM FINANCIERA'!F83="X",'EV ADM FINANCIERA'!$F$8,IF('EV ADM FINANCIERA'!G83="X",'EV ADM FINANCIERA'!$G$8,IF('EV ADM FINANCIERA'!H83="X",'EV ADM FINANCIERA'!$H$8,"")))</f>
        <v/>
      </c>
      <c r="AM83" s="467" t="str">
        <f>+IF('EV ADM FINANCIERA'!I83="X",'EV ADM FINANCIERA'!$F$8,IF('EV ADM FINANCIERA'!J83="X",'EV ADM FINANCIERA'!$G$8,IF('EV ADM FINANCIERA'!K83="X",'EV ADM FINANCIERA'!$H$8,"")))</f>
        <v/>
      </c>
      <c r="AN83" s="467" t="str">
        <f>+IF('EV ADM FINANCIERA'!L83="X",'EV ADM FINANCIERA'!$F$8,IF('EV ADM FINANCIERA'!M83="X",'EV ADM FINANCIERA'!$G$8,IF('EV ADM FINANCIERA'!N83="X",'EV ADM FINANCIERA'!$H$8,"")))</f>
        <v/>
      </c>
      <c r="AO83" s="467" t="str">
        <f>+IF('EV ADM FINANCIERA'!O83="X",'EV ADM FINANCIERA'!$O$8,IF('EV ADM FINANCIERA'!P83="X",'EV ADM FINANCIERA'!$P$8,""))</f>
        <v/>
      </c>
    </row>
    <row r="84" spans="1:41" hidden="1" x14ac:dyDescent="0.2">
      <c r="A84" s="520" t="str">
        <f>'RESUMEN REGION'!A92</f>
        <v/>
      </c>
      <c r="B84" s="520">
        <f>'RESUMEN REGION'!B92</f>
        <v>0</v>
      </c>
      <c r="C84" s="520" t="str">
        <f>'RESUMEN REGION'!C92</f>
        <v/>
      </c>
      <c r="D84" s="521">
        <f>'RESUMEN REGION'!E92</f>
        <v>0</v>
      </c>
      <c r="E84" s="522" t="str">
        <f t="shared" si="53"/>
        <v/>
      </c>
      <c r="F84" s="52"/>
      <c r="G84" s="53"/>
      <c r="H84" s="54"/>
      <c r="I84" s="52"/>
      <c r="J84" s="53"/>
      <c r="K84" s="54"/>
      <c r="L84" s="52"/>
      <c r="M84" s="53"/>
      <c r="N84" s="54"/>
      <c r="O84" s="58"/>
      <c r="P84" s="56"/>
      <c r="Q84" s="52"/>
      <c r="R84" s="53"/>
      <c r="S84" s="53"/>
      <c r="T84" s="53"/>
      <c r="U84" s="56"/>
      <c r="V84" s="57"/>
      <c r="W84" s="67"/>
      <c r="X84" s="464" t="str">
        <f t="shared" si="10"/>
        <v/>
      </c>
      <c r="Y84" s="464" t="str">
        <f t="shared" si="11"/>
        <v/>
      </c>
      <c r="Z84" s="464" t="str">
        <f t="shared" si="12"/>
        <v/>
      </c>
      <c r="AA84" s="465" t="str">
        <f t="shared" si="13"/>
        <v/>
      </c>
      <c r="AB84" s="466" t="str">
        <f t="shared" si="14"/>
        <v/>
      </c>
      <c r="AC84" s="466" t="e">
        <f t="shared" ref="AC84:AE84" si="61">+AC83*3</f>
        <v>#REF!</v>
      </c>
      <c r="AD84" s="466" t="e">
        <f t="shared" si="61"/>
        <v>#REF!</v>
      </c>
      <c r="AE84" s="466" t="e">
        <f t="shared" si="61"/>
        <v>#REF!</v>
      </c>
      <c r="AF84" s="68"/>
      <c r="AG84" s="68"/>
      <c r="AH84" s="68"/>
      <c r="AI84" s="68"/>
      <c r="AJ84" s="68"/>
      <c r="AK84" s="68"/>
      <c r="AL84" s="467" t="str">
        <f>+IF('EV ADM FINANCIERA'!F84="X",'EV ADM FINANCIERA'!$F$8,IF('EV ADM FINANCIERA'!G84="X",'EV ADM FINANCIERA'!$G$8,IF('EV ADM FINANCIERA'!H84="X",'EV ADM FINANCIERA'!$H$8,"")))</f>
        <v/>
      </c>
      <c r="AM84" s="467" t="str">
        <f>+IF('EV ADM FINANCIERA'!I84="X",'EV ADM FINANCIERA'!$F$8,IF('EV ADM FINANCIERA'!J84="X",'EV ADM FINANCIERA'!$G$8,IF('EV ADM FINANCIERA'!K84="X",'EV ADM FINANCIERA'!$H$8,"")))</f>
        <v/>
      </c>
      <c r="AN84" s="467" t="str">
        <f>+IF('EV ADM FINANCIERA'!L84="X",'EV ADM FINANCIERA'!$F$8,IF('EV ADM FINANCIERA'!M84="X",'EV ADM FINANCIERA'!$G$8,IF('EV ADM FINANCIERA'!N84="X",'EV ADM FINANCIERA'!$H$8,"")))</f>
        <v/>
      </c>
      <c r="AO84" s="467" t="str">
        <f>+IF('EV ADM FINANCIERA'!O84="X",'EV ADM FINANCIERA'!$O$8,IF('EV ADM FINANCIERA'!P84="X",'EV ADM FINANCIERA'!$P$8,""))</f>
        <v/>
      </c>
    </row>
    <row r="85" spans="1:41" hidden="1" x14ac:dyDescent="0.2">
      <c r="A85" s="520" t="str">
        <f>'RESUMEN REGION'!A93</f>
        <v/>
      </c>
      <c r="B85" s="520">
        <f>'RESUMEN REGION'!B93</f>
        <v>0</v>
      </c>
      <c r="C85" s="520" t="str">
        <f>'RESUMEN REGION'!C93</f>
        <v/>
      </c>
      <c r="D85" s="521">
        <f>'RESUMEN REGION'!E93</f>
        <v>0</v>
      </c>
      <c r="E85" s="522" t="str">
        <f t="shared" si="53"/>
        <v/>
      </c>
      <c r="F85" s="52"/>
      <c r="G85" s="53"/>
      <c r="H85" s="54"/>
      <c r="I85" s="52"/>
      <c r="J85" s="53"/>
      <c r="K85" s="54"/>
      <c r="L85" s="52"/>
      <c r="M85" s="53"/>
      <c r="N85" s="54"/>
      <c r="O85" s="58"/>
      <c r="P85" s="56"/>
      <c r="Q85" s="52"/>
      <c r="R85" s="53"/>
      <c r="S85" s="53"/>
      <c r="T85" s="53"/>
      <c r="U85" s="56"/>
      <c r="V85" s="57"/>
      <c r="W85" s="67"/>
      <c r="X85" s="464" t="str">
        <f t="shared" si="10"/>
        <v/>
      </c>
      <c r="Y85" s="464" t="str">
        <f t="shared" si="11"/>
        <v/>
      </c>
      <c r="Z85" s="464" t="str">
        <f t="shared" si="12"/>
        <v/>
      </c>
      <c r="AA85" s="465" t="str">
        <f t="shared" si="13"/>
        <v/>
      </c>
      <c r="AB85" s="466" t="str">
        <f t="shared" si="14"/>
        <v/>
      </c>
      <c r="AC85" s="466" t="e">
        <f t="shared" ref="AC85:AE85" si="62">+AC84*3</f>
        <v>#REF!</v>
      </c>
      <c r="AD85" s="466" t="e">
        <f t="shared" si="62"/>
        <v>#REF!</v>
      </c>
      <c r="AE85" s="466" t="e">
        <f t="shared" si="62"/>
        <v>#REF!</v>
      </c>
      <c r="AF85" s="68"/>
      <c r="AG85" s="68"/>
      <c r="AH85" s="68"/>
      <c r="AI85" s="68"/>
      <c r="AJ85" s="68"/>
      <c r="AK85" s="68"/>
      <c r="AL85" s="467" t="str">
        <f>+IF('EV ADM FINANCIERA'!F85="X",'EV ADM FINANCIERA'!$F$8,IF('EV ADM FINANCIERA'!G85="X",'EV ADM FINANCIERA'!$G$8,IF('EV ADM FINANCIERA'!H85="X",'EV ADM FINANCIERA'!$H$8,"")))</f>
        <v/>
      </c>
      <c r="AM85" s="467" t="str">
        <f>+IF('EV ADM FINANCIERA'!I85="X",'EV ADM FINANCIERA'!$F$8,IF('EV ADM FINANCIERA'!J85="X",'EV ADM FINANCIERA'!$G$8,IF('EV ADM FINANCIERA'!K85="X",'EV ADM FINANCIERA'!$H$8,"")))</f>
        <v/>
      </c>
      <c r="AN85" s="467" t="str">
        <f>+IF('EV ADM FINANCIERA'!L85="X",'EV ADM FINANCIERA'!$F$8,IF('EV ADM FINANCIERA'!M85="X",'EV ADM FINANCIERA'!$G$8,IF('EV ADM FINANCIERA'!N85="X",'EV ADM FINANCIERA'!$H$8,"")))</f>
        <v/>
      </c>
      <c r="AO85" s="467" t="str">
        <f>+IF('EV ADM FINANCIERA'!O85="X",'EV ADM FINANCIERA'!$O$8,IF('EV ADM FINANCIERA'!P85="X",'EV ADM FINANCIERA'!$P$8,""))</f>
        <v/>
      </c>
    </row>
    <row r="86" spans="1:41" hidden="1" x14ac:dyDescent="0.2">
      <c r="A86" s="520" t="str">
        <f>'RESUMEN REGION'!A94</f>
        <v/>
      </c>
      <c r="B86" s="520">
        <f>'RESUMEN REGION'!B94</f>
        <v>0</v>
      </c>
      <c r="C86" s="520" t="str">
        <f>'RESUMEN REGION'!C94</f>
        <v/>
      </c>
      <c r="D86" s="521">
        <f>'RESUMEN REGION'!E94</f>
        <v>0</v>
      </c>
      <c r="E86" s="522" t="str">
        <f t="shared" si="53"/>
        <v/>
      </c>
      <c r="F86" s="52"/>
      <c r="G86" s="53"/>
      <c r="H86" s="54"/>
      <c r="I86" s="52"/>
      <c r="J86" s="53"/>
      <c r="K86" s="54"/>
      <c r="L86" s="52"/>
      <c r="M86" s="53"/>
      <c r="N86" s="54"/>
      <c r="O86" s="58"/>
      <c r="P86" s="56"/>
      <c r="Q86" s="52"/>
      <c r="R86" s="53"/>
      <c r="S86" s="53"/>
      <c r="T86" s="53"/>
      <c r="U86" s="56"/>
      <c r="V86" s="57"/>
      <c r="W86" s="67"/>
      <c r="X86" s="464" t="str">
        <f t="shared" si="10"/>
        <v/>
      </c>
      <c r="Y86" s="464" t="str">
        <f t="shared" si="11"/>
        <v/>
      </c>
      <c r="Z86" s="464" t="str">
        <f t="shared" si="12"/>
        <v/>
      </c>
      <c r="AA86" s="465" t="str">
        <f t="shared" si="13"/>
        <v/>
      </c>
      <c r="AB86" s="466" t="str">
        <f t="shared" si="14"/>
        <v/>
      </c>
      <c r="AC86" s="466" t="e">
        <f t="shared" ref="AC86:AE86" si="63">+AC85*3</f>
        <v>#REF!</v>
      </c>
      <c r="AD86" s="466" t="e">
        <f t="shared" si="63"/>
        <v>#REF!</v>
      </c>
      <c r="AE86" s="466" t="e">
        <f t="shared" si="63"/>
        <v>#REF!</v>
      </c>
      <c r="AF86" s="68"/>
      <c r="AG86" s="68"/>
      <c r="AH86" s="68"/>
      <c r="AI86" s="68"/>
      <c r="AJ86" s="68"/>
      <c r="AK86" s="68"/>
      <c r="AL86" s="467" t="str">
        <f>+IF('EV ADM FINANCIERA'!F86="X",'EV ADM FINANCIERA'!$F$8,IF('EV ADM FINANCIERA'!G86="X",'EV ADM FINANCIERA'!$G$8,IF('EV ADM FINANCIERA'!H86="X",'EV ADM FINANCIERA'!$H$8,"")))</f>
        <v/>
      </c>
      <c r="AM86" s="467" t="str">
        <f>+IF('EV ADM FINANCIERA'!I86="X",'EV ADM FINANCIERA'!$F$8,IF('EV ADM FINANCIERA'!J86="X",'EV ADM FINANCIERA'!$G$8,IF('EV ADM FINANCIERA'!K86="X",'EV ADM FINANCIERA'!$H$8,"")))</f>
        <v/>
      </c>
      <c r="AN86" s="467" t="str">
        <f>+IF('EV ADM FINANCIERA'!L86="X",'EV ADM FINANCIERA'!$F$8,IF('EV ADM FINANCIERA'!M86="X",'EV ADM FINANCIERA'!$G$8,IF('EV ADM FINANCIERA'!N86="X",'EV ADM FINANCIERA'!$H$8,"")))</f>
        <v/>
      </c>
      <c r="AO86" s="467" t="str">
        <f>+IF('EV ADM FINANCIERA'!O86="X",'EV ADM FINANCIERA'!$O$8,IF('EV ADM FINANCIERA'!P86="X",'EV ADM FINANCIERA'!$P$8,""))</f>
        <v/>
      </c>
    </row>
    <row r="87" spans="1:41" hidden="1" x14ac:dyDescent="0.2">
      <c r="A87" s="520" t="str">
        <f>'RESUMEN REGION'!A95</f>
        <v/>
      </c>
      <c r="B87" s="520">
        <f>'RESUMEN REGION'!B95</f>
        <v>0</v>
      </c>
      <c r="C87" s="520" t="str">
        <f>'RESUMEN REGION'!C95</f>
        <v/>
      </c>
      <c r="D87" s="521">
        <f>'RESUMEN REGION'!E95</f>
        <v>0</v>
      </c>
      <c r="E87" s="522" t="str">
        <f t="shared" si="53"/>
        <v/>
      </c>
      <c r="F87" s="52"/>
      <c r="G87" s="53"/>
      <c r="H87" s="54"/>
      <c r="I87" s="52"/>
      <c r="J87" s="53"/>
      <c r="K87" s="54"/>
      <c r="L87" s="52"/>
      <c r="M87" s="53"/>
      <c r="N87" s="54"/>
      <c r="O87" s="58"/>
      <c r="P87" s="56"/>
      <c r="Q87" s="52"/>
      <c r="R87" s="53"/>
      <c r="S87" s="53"/>
      <c r="T87" s="53"/>
      <c r="U87" s="56"/>
      <c r="V87" s="57"/>
      <c r="W87" s="67"/>
      <c r="X87" s="464" t="str">
        <f t="shared" si="10"/>
        <v/>
      </c>
      <c r="Y87" s="464" t="str">
        <f t="shared" si="11"/>
        <v/>
      </c>
      <c r="Z87" s="464" t="str">
        <f t="shared" si="12"/>
        <v/>
      </c>
      <c r="AA87" s="465" t="str">
        <f t="shared" si="13"/>
        <v/>
      </c>
      <c r="AB87" s="466" t="str">
        <f t="shared" si="14"/>
        <v/>
      </c>
      <c r="AC87" s="466" t="e">
        <f t="shared" ref="AC87:AE87" si="64">+AC86*3</f>
        <v>#REF!</v>
      </c>
      <c r="AD87" s="466" t="e">
        <f t="shared" si="64"/>
        <v>#REF!</v>
      </c>
      <c r="AE87" s="466" t="e">
        <f t="shared" si="64"/>
        <v>#REF!</v>
      </c>
      <c r="AF87" s="68"/>
      <c r="AG87" s="68"/>
      <c r="AH87" s="68"/>
      <c r="AI87" s="68"/>
      <c r="AJ87" s="68"/>
      <c r="AK87" s="68"/>
      <c r="AL87" s="467" t="str">
        <f>+IF('EV ADM FINANCIERA'!F87="X",'EV ADM FINANCIERA'!$F$8,IF('EV ADM FINANCIERA'!G87="X",'EV ADM FINANCIERA'!$G$8,IF('EV ADM FINANCIERA'!H87="X",'EV ADM FINANCIERA'!$H$8,"")))</f>
        <v/>
      </c>
      <c r="AM87" s="467" t="str">
        <f>+IF('EV ADM FINANCIERA'!I87="X",'EV ADM FINANCIERA'!$F$8,IF('EV ADM FINANCIERA'!J87="X",'EV ADM FINANCIERA'!$G$8,IF('EV ADM FINANCIERA'!K87="X",'EV ADM FINANCIERA'!$H$8,"")))</f>
        <v/>
      </c>
      <c r="AN87" s="467" t="str">
        <f>+IF('EV ADM FINANCIERA'!L87="X",'EV ADM FINANCIERA'!$F$8,IF('EV ADM FINANCIERA'!M87="X",'EV ADM FINANCIERA'!$G$8,IF('EV ADM FINANCIERA'!N87="X",'EV ADM FINANCIERA'!$H$8,"")))</f>
        <v/>
      </c>
      <c r="AO87" s="467" t="str">
        <f>+IF('EV ADM FINANCIERA'!O87="X",'EV ADM FINANCIERA'!$O$8,IF('EV ADM FINANCIERA'!P87="X",'EV ADM FINANCIERA'!$P$8,""))</f>
        <v/>
      </c>
    </row>
    <row r="88" spans="1:41" hidden="1" x14ac:dyDescent="0.2">
      <c r="A88" s="520" t="str">
        <f>'RESUMEN REGION'!A96</f>
        <v/>
      </c>
      <c r="B88" s="520">
        <f>'RESUMEN REGION'!B96</f>
        <v>0</v>
      </c>
      <c r="C88" s="520" t="str">
        <f>'RESUMEN REGION'!C96</f>
        <v/>
      </c>
      <c r="D88" s="521">
        <f>'RESUMEN REGION'!E96</f>
        <v>0</v>
      </c>
      <c r="E88" s="522" t="str">
        <f t="shared" si="53"/>
        <v/>
      </c>
      <c r="F88" s="52"/>
      <c r="G88" s="53"/>
      <c r="H88" s="54"/>
      <c r="I88" s="52"/>
      <c r="J88" s="53"/>
      <c r="K88" s="54"/>
      <c r="L88" s="52"/>
      <c r="M88" s="53"/>
      <c r="N88" s="54"/>
      <c r="O88" s="58"/>
      <c r="P88" s="56"/>
      <c r="Q88" s="52"/>
      <c r="R88" s="53"/>
      <c r="S88" s="53"/>
      <c r="T88" s="53"/>
      <c r="U88" s="56"/>
      <c r="V88" s="57"/>
      <c r="W88" s="67"/>
      <c r="X88" s="464" t="str">
        <f t="shared" si="10"/>
        <v/>
      </c>
      <c r="Y88" s="464" t="str">
        <f t="shared" si="11"/>
        <v/>
      </c>
      <c r="Z88" s="464" t="str">
        <f t="shared" si="12"/>
        <v/>
      </c>
      <c r="AA88" s="465" t="str">
        <f t="shared" si="13"/>
        <v/>
      </c>
      <c r="AB88" s="466" t="str">
        <f t="shared" si="14"/>
        <v/>
      </c>
      <c r="AC88" s="466" t="e">
        <f t="shared" ref="AC88:AE88" si="65">+AC87*3</f>
        <v>#REF!</v>
      </c>
      <c r="AD88" s="466" t="e">
        <f t="shared" si="65"/>
        <v>#REF!</v>
      </c>
      <c r="AE88" s="466" t="e">
        <f t="shared" si="65"/>
        <v>#REF!</v>
      </c>
      <c r="AF88" s="68"/>
      <c r="AG88" s="68"/>
      <c r="AH88" s="68"/>
      <c r="AI88" s="68"/>
      <c r="AJ88" s="68"/>
      <c r="AK88" s="68"/>
      <c r="AL88" s="467" t="str">
        <f>+IF('EV ADM FINANCIERA'!F88="X",'EV ADM FINANCIERA'!$F$8,IF('EV ADM FINANCIERA'!G88="X",'EV ADM FINANCIERA'!$G$8,IF('EV ADM FINANCIERA'!H88="X",'EV ADM FINANCIERA'!$H$8,"")))</f>
        <v/>
      </c>
      <c r="AM88" s="467" t="str">
        <f>+IF('EV ADM FINANCIERA'!I88="X",'EV ADM FINANCIERA'!$F$8,IF('EV ADM FINANCIERA'!J88="X",'EV ADM FINANCIERA'!$G$8,IF('EV ADM FINANCIERA'!K88="X",'EV ADM FINANCIERA'!$H$8,"")))</f>
        <v/>
      </c>
      <c r="AN88" s="467" t="str">
        <f>+IF('EV ADM FINANCIERA'!L88="X",'EV ADM FINANCIERA'!$F$8,IF('EV ADM FINANCIERA'!M88="X",'EV ADM FINANCIERA'!$G$8,IF('EV ADM FINANCIERA'!N88="X",'EV ADM FINANCIERA'!$H$8,"")))</f>
        <v/>
      </c>
      <c r="AO88" s="467" t="str">
        <f>+IF('EV ADM FINANCIERA'!O88="X",'EV ADM FINANCIERA'!$O$8,IF('EV ADM FINANCIERA'!P88="X",'EV ADM FINANCIERA'!$P$8,""))</f>
        <v/>
      </c>
    </row>
    <row r="89" spans="1:41" hidden="1" x14ac:dyDescent="0.2">
      <c r="A89" s="520" t="str">
        <f>'RESUMEN REGION'!A97</f>
        <v/>
      </c>
      <c r="B89" s="520">
        <f>'RESUMEN REGION'!B97</f>
        <v>0</v>
      </c>
      <c r="C89" s="520" t="str">
        <f>'RESUMEN REGION'!C97</f>
        <v/>
      </c>
      <c r="D89" s="521">
        <f>'RESUMEN REGION'!E97</f>
        <v>0</v>
      </c>
      <c r="E89" s="522" t="str">
        <f t="shared" si="53"/>
        <v/>
      </c>
      <c r="F89" s="52"/>
      <c r="G89" s="53"/>
      <c r="H89" s="54"/>
      <c r="I89" s="52"/>
      <c r="J89" s="53"/>
      <c r="K89" s="54"/>
      <c r="L89" s="52"/>
      <c r="M89" s="53"/>
      <c r="N89" s="54"/>
      <c r="O89" s="58"/>
      <c r="P89" s="56"/>
      <c r="Q89" s="52"/>
      <c r="R89" s="53"/>
      <c r="S89" s="53"/>
      <c r="T89" s="53"/>
      <c r="U89" s="56"/>
      <c r="V89" s="57"/>
      <c r="W89" s="67"/>
      <c r="X89" s="464" t="str">
        <f t="shared" si="10"/>
        <v/>
      </c>
      <c r="Y89" s="464" t="str">
        <f t="shared" si="11"/>
        <v/>
      </c>
      <c r="Z89" s="464" t="str">
        <f t="shared" si="12"/>
        <v/>
      </c>
      <c r="AA89" s="465" t="str">
        <f t="shared" si="13"/>
        <v/>
      </c>
      <c r="AB89" s="466" t="str">
        <f t="shared" si="14"/>
        <v/>
      </c>
      <c r="AC89" s="466" t="e">
        <f t="shared" ref="AC89:AE89" si="66">+AC88*3</f>
        <v>#REF!</v>
      </c>
      <c r="AD89" s="466" t="e">
        <f t="shared" si="66"/>
        <v>#REF!</v>
      </c>
      <c r="AE89" s="466" t="e">
        <f t="shared" si="66"/>
        <v>#REF!</v>
      </c>
      <c r="AF89" s="68"/>
      <c r="AG89" s="68"/>
      <c r="AH89" s="68"/>
      <c r="AI89" s="68"/>
      <c r="AJ89" s="68"/>
      <c r="AK89" s="68"/>
      <c r="AL89" s="467" t="str">
        <f>+IF('EV ADM FINANCIERA'!F89="X",'EV ADM FINANCIERA'!$F$8,IF('EV ADM FINANCIERA'!G89="X",'EV ADM FINANCIERA'!$G$8,IF('EV ADM FINANCIERA'!H89="X",'EV ADM FINANCIERA'!$H$8,"")))</f>
        <v/>
      </c>
      <c r="AM89" s="467" t="str">
        <f>+IF('EV ADM FINANCIERA'!I89="X",'EV ADM FINANCIERA'!$F$8,IF('EV ADM FINANCIERA'!J89="X",'EV ADM FINANCIERA'!$G$8,IF('EV ADM FINANCIERA'!K89="X",'EV ADM FINANCIERA'!$H$8,"")))</f>
        <v/>
      </c>
      <c r="AN89" s="467" t="str">
        <f>+IF('EV ADM FINANCIERA'!L89="X",'EV ADM FINANCIERA'!$F$8,IF('EV ADM FINANCIERA'!M89="X",'EV ADM FINANCIERA'!$G$8,IF('EV ADM FINANCIERA'!N89="X",'EV ADM FINANCIERA'!$H$8,"")))</f>
        <v/>
      </c>
      <c r="AO89" s="467" t="str">
        <f>+IF('EV ADM FINANCIERA'!O89="X",'EV ADM FINANCIERA'!$O$8,IF('EV ADM FINANCIERA'!P89="X",'EV ADM FINANCIERA'!$P$8,""))</f>
        <v/>
      </c>
    </row>
    <row r="90" spans="1:41" hidden="1" x14ac:dyDescent="0.2">
      <c r="A90" s="520" t="str">
        <f>'RESUMEN REGION'!A98</f>
        <v/>
      </c>
      <c r="B90" s="520">
        <f>'RESUMEN REGION'!B98</f>
        <v>0</v>
      </c>
      <c r="C90" s="520" t="str">
        <f>'RESUMEN REGION'!C98</f>
        <v/>
      </c>
      <c r="D90" s="521">
        <f>'RESUMEN REGION'!E98</f>
        <v>0</v>
      </c>
      <c r="E90" s="522" t="str">
        <f t="shared" si="53"/>
        <v/>
      </c>
      <c r="F90" s="52"/>
      <c r="G90" s="53"/>
      <c r="H90" s="54"/>
      <c r="I90" s="52"/>
      <c r="J90" s="53"/>
      <c r="K90" s="54"/>
      <c r="L90" s="52"/>
      <c r="M90" s="53"/>
      <c r="N90" s="54"/>
      <c r="O90" s="58"/>
      <c r="P90" s="56"/>
      <c r="Q90" s="52"/>
      <c r="R90" s="53"/>
      <c r="S90" s="53"/>
      <c r="T90" s="53"/>
      <c r="U90" s="56"/>
      <c r="V90" s="57"/>
      <c r="W90" s="67"/>
      <c r="X90" s="464" t="str">
        <f t="shared" si="10"/>
        <v/>
      </c>
      <c r="Y90" s="464" t="str">
        <f t="shared" si="11"/>
        <v/>
      </c>
      <c r="Z90" s="464" t="str">
        <f t="shared" si="12"/>
        <v/>
      </c>
      <c r="AA90" s="465" t="str">
        <f t="shared" si="13"/>
        <v/>
      </c>
      <c r="AB90" s="466" t="str">
        <f t="shared" si="14"/>
        <v/>
      </c>
      <c r="AC90" s="466" t="e">
        <f t="shared" ref="AC90:AE90" si="67">+AC89*3</f>
        <v>#REF!</v>
      </c>
      <c r="AD90" s="466" t="e">
        <f t="shared" si="67"/>
        <v>#REF!</v>
      </c>
      <c r="AE90" s="466" t="e">
        <f t="shared" si="67"/>
        <v>#REF!</v>
      </c>
      <c r="AF90" s="68"/>
      <c r="AG90" s="68"/>
      <c r="AH90" s="68"/>
      <c r="AI90" s="68"/>
      <c r="AJ90" s="68"/>
      <c r="AK90" s="68"/>
      <c r="AL90" s="467" t="str">
        <f>+IF('EV ADM FINANCIERA'!F90="X",'EV ADM FINANCIERA'!$F$8,IF('EV ADM FINANCIERA'!G90="X",'EV ADM FINANCIERA'!$G$8,IF('EV ADM FINANCIERA'!H90="X",'EV ADM FINANCIERA'!$H$8,"")))</f>
        <v/>
      </c>
      <c r="AM90" s="467" t="str">
        <f>+IF('EV ADM FINANCIERA'!I90="X",'EV ADM FINANCIERA'!$F$8,IF('EV ADM FINANCIERA'!J90="X",'EV ADM FINANCIERA'!$G$8,IF('EV ADM FINANCIERA'!K90="X",'EV ADM FINANCIERA'!$H$8,"")))</f>
        <v/>
      </c>
      <c r="AN90" s="467" t="str">
        <f>+IF('EV ADM FINANCIERA'!L90="X",'EV ADM FINANCIERA'!$F$8,IF('EV ADM FINANCIERA'!M90="X",'EV ADM FINANCIERA'!$G$8,IF('EV ADM FINANCIERA'!N90="X",'EV ADM FINANCIERA'!$H$8,"")))</f>
        <v/>
      </c>
      <c r="AO90" s="467" t="str">
        <f>+IF('EV ADM FINANCIERA'!O90="X",'EV ADM FINANCIERA'!$O$8,IF('EV ADM FINANCIERA'!P90="X",'EV ADM FINANCIERA'!$P$8,""))</f>
        <v/>
      </c>
    </row>
    <row r="91" spans="1:41" hidden="1" x14ac:dyDescent="0.2">
      <c r="A91" s="520" t="str">
        <f>'RESUMEN REGION'!A99</f>
        <v/>
      </c>
      <c r="B91" s="520">
        <f>'RESUMEN REGION'!B99</f>
        <v>0</v>
      </c>
      <c r="C91" s="520" t="str">
        <f>'RESUMEN REGION'!C99</f>
        <v/>
      </c>
      <c r="D91" s="521">
        <f>'RESUMEN REGION'!E99</f>
        <v>0</v>
      </c>
      <c r="E91" s="522" t="str">
        <f t="shared" si="53"/>
        <v/>
      </c>
      <c r="F91" s="52"/>
      <c r="G91" s="53"/>
      <c r="H91" s="54"/>
      <c r="I91" s="52"/>
      <c r="J91" s="53"/>
      <c r="K91" s="54"/>
      <c r="L91" s="52"/>
      <c r="M91" s="53"/>
      <c r="N91" s="54"/>
      <c r="O91" s="58"/>
      <c r="P91" s="56"/>
      <c r="Q91" s="52"/>
      <c r="R91" s="53"/>
      <c r="S91" s="53"/>
      <c r="T91" s="53"/>
      <c r="U91" s="56"/>
      <c r="V91" s="57"/>
      <c r="W91" s="67"/>
      <c r="X91" s="464" t="str">
        <f t="shared" si="10"/>
        <v/>
      </c>
      <c r="Y91" s="464" t="str">
        <f t="shared" si="11"/>
        <v/>
      </c>
      <c r="Z91" s="464" t="str">
        <f t="shared" si="12"/>
        <v/>
      </c>
      <c r="AA91" s="465" t="str">
        <f t="shared" si="13"/>
        <v/>
      </c>
      <c r="AB91" s="466" t="str">
        <f t="shared" si="14"/>
        <v/>
      </c>
      <c r="AC91" s="466" t="e">
        <f t="shared" ref="AC91:AE91" si="68">+AC90*3</f>
        <v>#REF!</v>
      </c>
      <c r="AD91" s="466" t="e">
        <f t="shared" si="68"/>
        <v>#REF!</v>
      </c>
      <c r="AE91" s="466" t="e">
        <f t="shared" si="68"/>
        <v>#REF!</v>
      </c>
      <c r="AF91" s="68"/>
      <c r="AG91" s="68"/>
      <c r="AH91" s="68"/>
      <c r="AI91" s="68"/>
      <c r="AJ91" s="68"/>
      <c r="AK91" s="68"/>
      <c r="AL91" s="467" t="str">
        <f>+IF('EV ADM FINANCIERA'!F91="X",'EV ADM FINANCIERA'!$F$8,IF('EV ADM FINANCIERA'!G91="X",'EV ADM FINANCIERA'!$G$8,IF('EV ADM FINANCIERA'!H91="X",'EV ADM FINANCIERA'!$H$8,"")))</f>
        <v/>
      </c>
      <c r="AM91" s="467" t="str">
        <f>+IF('EV ADM FINANCIERA'!I91="X",'EV ADM FINANCIERA'!$F$8,IF('EV ADM FINANCIERA'!J91="X",'EV ADM FINANCIERA'!$G$8,IF('EV ADM FINANCIERA'!K91="X",'EV ADM FINANCIERA'!$H$8,"")))</f>
        <v/>
      </c>
      <c r="AN91" s="467" t="str">
        <f>+IF('EV ADM FINANCIERA'!L91="X",'EV ADM FINANCIERA'!$F$8,IF('EV ADM FINANCIERA'!M91="X",'EV ADM FINANCIERA'!$G$8,IF('EV ADM FINANCIERA'!N91="X",'EV ADM FINANCIERA'!$H$8,"")))</f>
        <v/>
      </c>
      <c r="AO91" s="467" t="str">
        <f>+IF('EV ADM FINANCIERA'!O91="X",'EV ADM FINANCIERA'!$O$8,IF('EV ADM FINANCIERA'!P91="X",'EV ADM FINANCIERA'!$P$8,""))</f>
        <v/>
      </c>
    </row>
    <row r="92" spans="1:41" hidden="1" x14ac:dyDescent="0.2">
      <c r="A92" s="520" t="str">
        <f>'RESUMEN REGION'!A100</f>
        <v/>
      </c>
      <c r="B92" s="520">
        <f>'RESUMEN REGION'!B100</f>
        <v>0</v>
      </c>
      <c r="C92" s="520" t="str">
        <f>'RESUMEN REGION'!C100</f>
        <v/>
      </c>
      <c r="D92" s="521">
        <f>'RESUMEN REGION'!E100</f>
        <v>0</v>
      </c>
      <c r="E92" s="522" t="str">
        <f t="shared" si="53"/>
        <v/>
      </c>
      <c r="F92" s="52"/>
      <c r="G92" s="53"/>
      <c r="H92" s="54"/>
      <c r="I92" s="52"/>
      <c r="J92" s="53"/>
      <c r="K92" s="54"/>
      <c r="L92" s="52"/>
      <c r="M92" s="53"/>
      <c r="N92" s="54"/>
      <c r="O92" s="58"/>
      <c r="P92" s="56"/>
      <c r="Q92" s="52"/>
      <c r="R92" s="53"/>
      <c r="S92" s="53"/>
      <c r="T92" s="53"/>
      <c r="U92" s="56"/>
      <c r="V92" s="57"/>
      <c r="W92" s="67"/>
      <c r="X92" s="464" t="str">
        <f t="shared" si="10"/>
        <v/>
      </c>
      <c r="Y92" s="464" t="str">
        <f t="shared" si="11"/>
        <v/>
      </c>
      <c r="Z92" s="464" t="str">
        <f t="shared" si="12"/>
        <v/>
      </c>
      <c r="AA92" s="465" t="str">
        <f t="shared" si="13"/>
        <v/>
      </c>
      <c r="AB92" s="466" t="str">
        <f t="shared" si="14"/>
        <v/>
      </c>
      <c r="AC92" s="466" t="e">
        <f t="shared" ref="AC92:AE92" si="69">+AC91*3</f>
        <v>#REF!</v>
      </c>
      <c r="AD92" s="466" t="e">
        <f t="shared" si="69"/>
        <v>#REF!</v>
      </c>
      <c r="AE92" s="466" t="e">
        <f t="shared" si="69"/>
        <v>#REF!</v>
      </c>
      <c r="AF92" s="68"/>
      <c r="AG92" s="68"/>
      <c r="AH92" s="68"/>
      <c r="AI92" s="68"/>
      <c r="AJ92" s="68"/>
      <c r="AK92" s="68"/>
      <c r="AL92" s="467" t="str">
        <f>+IF('EV ADM FINANCIERA'!F92="X",'EV ADM FINANCIERA'!$F$8,IF('EV ADM FINANCIERA'!G92="X",'EV ADM FINANCIERA'!$G$8,IF('EV ADM FINANCIERA'!H92="X",'EV ADM FINANCIERA'!$H$8,"")))</f>
        <v/>
      </c>
      <c r="AM92" s="467" t="str">
        <f>+IF('EV ADM FINANCIERA'!I92="X",'EV ADM FINANCIERA'!$F$8,IF('EV ADM FINANCIERA'!J92="X",'EV ADM FINANCIERA'!$G$8,IF('EV ADM FINANCIERA'!K92="X",'EV ADM FINANCIERA'!$H$8,"")))</f>
        <v/>
      </c>
      <c r="AN92" s="467" t="str">
        <f>+IF('EV ADM FINANCIERA'!L92="X",'EV ADM FINANCIERA'!$F$8,IF('EV ADM FINANCIERA'!M92="X",'EV ADM FINANCIERA'!$G$8,IF('EV ADM FINANCIERA'!N92="X",'EV ADM FINANCIERA'!$H$8,"")))</f>
        <v/>
      </c>
      <c r="AO92" s="467" t="str">
        <f>+IF('EV ADM FINANCIERA'!O92="X",'EV ADM FINANCIERA'!$O$8,IF('EV ADM FINANCIERA'!P92="X",'EV ADM FINANCIERA'!$P$8,""))</f>
        <v/>
      </c>
    </row>
    <row r="93" spans="1:41" hidden="1" x14ac:dyDescent="0.2">
      <c r="A93" s="520" t="str">
        <f>'RESUMEN REGION'!A101</f>
        <v/>
      </c>
      <c r="B93" s="520">
        <f>'RESUMEN REGION'!B101</f>
        <v>0</v>
      </c>
      <c r="C93" s="520" t="str">
        <f>'RESUMEN REGION'!C101</f>
        <v/>
      </c>
      <c r="D93" s="521">
        <f>'RESUMEN REGION'!E101</f>
        <v>0</v>
      </c>
      <c r="E93" s="522" t="str">
        <f t="shared" si="53"/>
        <v/>
      </c>
      <c r="F93" s="52"/>
      <c r="G93" s="53"/>
      <c r="H93" s="54"/>
      <c r="I93" s="52"/>
      <c r="J93" s="53"/>
      <c r="K93" s="54"/>
      <c r="L93" s="52"/>
      <c r="M93" s="53"/>
      <c r="N93" s="54"/>
      <c r="O93" s="58"/>
      <c r="P93" s="56"/>
      <c r="Q93" s="52"/>
      <c r="R93" s="53"/>
      <c r="S93" s="53"/>
      <c r="T93" s="53"/>
      <c r="U93" s="56"/>
      <c r="V93" s="57"/>
      <c r="W93" s="67"/>
      <c r="X93" s="464" t="str">
        <f t="shared" si="10"/>
        <v/>
      </c>
      <c r="Y93" s="464" t="str">
        <f t="shared" si="11"/>
        <v/>
      </c>
      <c r="Z93" s="464" t="str">
        <f t="shared" si="12"/>
        <v/>
      </c>
      <c r="AA93" s="465" t="str">
        <f t="shared" si="13"/>
        <v/>
      </c>
      <c r="AB93" s="466" t="str">
        <f t="shared" si="14"/>
        <v/>
      </c>
      <c r="AC93" s="466" t="e">
        <f t="shared" ref="AC93:AE93" si="70">+AC92*3</f>
        <v>#REF!</v>
      </c>
      <c r="AD93" s="466" t="e">
        <f t="shared" si="70"/>
        <v>#REF!</v>
      </c>
      <c r="AE93" s="466" t="e">
        <f t="shared" si="70"/>
        <v>#REF!</v>
      </c>
      <c r="AF93" s="68"/>
      <c r="AG93" s="68"/>
      <c r="AH93" s="68"/>
      <c r="AI93" s="68"/>
      <c r="AJ93" s="68"/>
      <c r="AK93" s="68"/>
      <c r="AL93" s="467" t="str">
        <f>+IF('EV ADM FINANCIERA'!F93="X",'EV ADM FINANCIERA'!$F$8,IF('EV ADM FINANCIERA'!G93="X",'EV ADM FINANCIERA'!$G$8,IF('EV ADM FINANCIERA'!H93="X",'EV ADM FINANCIERA'!$H$8,"")))</f>
        <v/>
      </c>
      <c r="AM93" s="467" t="str">
        <f>+IF('EV ADM FINANCIERA'!I93="X",'EV ADM FINANCIERA'!$F$8,IF('EV ADM FINANCIERA'!J93="X",'EV ADM FINANCIERA'!$G$8,IF('EV ADM FINANCIERA'!K93="X",'EV ADM FINANCIERA'!$H$8,"")))</f>
        <v/>
      </c>
      <c r="AN93" s="467" t="str">
        <f>+IF('EV ADM FINANCIERA'!L93="X",'EV ADM FINANCIERA'!$F$8,IF('EV ADM FINANCIERA'!M93="X",'EV ADM FINANCIERA'!$G$8,IF('EV ADM FINANCIERA'!N93="X",'EV ADM FINANCIERA'!$H$8,"")))</f>
        <v/>
      </c>
      <c r="AO93" s="467" t="str">
        <f>+IF('EV ADM FINANCIERA'!O93="X",'EV ADM FINANCIERA'!$O$8,IF('EV ADM FINANCIERA'!P93="X",'EV ADM FINANCIERA'!$P$8,""))</f>
        <v/>
      </c>
    </row>
    <row r="94" spans="1:41" hidden="1" x14ac:dyDescent="0.2">
      <c r="A94" s="520" t="str">
        <f>'RESUMEN REGION'!A102</f>
        <v/>
      </c>
      <c r="B94" s="520">
        <f>'RESUMEN REGION'!B102</f>
        <v>0</v>
      </c>
      <c r="C94" s="520" t="str">
        <f>'RESUMEN REGION'!C102</f>
        <v/>
      </c>
      <c r="D94" s="521">
        <f>'RESUMEN REGION'!E102</f>
        <v>0</v>
      </c>
      <c r="E94" s="522" t="str">
        <f t="shared" si="53"/>
        <v/>
      </c>
      <c r="F94" s="52"/>
      <c r="G94" s="53"/>
      <c r="H94" s="54"/>
      <c r="I94" s="52"/>
      <c r="J94" s="53"/>
      <c r="K94" s="54"/>
      <c r="L94" s="52"/>
      <c r="M94" s="53"/>
      <c r="N94" s="54"/>
      <c r="O94" s="58"/>
      <c r="P94" s="56"/>
      <c r="Q94" s="52"/>
      <c r="R94" s="53"/>
      <c r="S94" s="53"/>
      <c r="T94" s="53"/>
      <c r="U94" s="56"/>
      <c r="V94" s="57"/>
      <c r="W94" s="67"/>
      <c r="X94" s="464" t="str">
        <f t="shared" si="10"/>
        <v/>
      </c>
      <c r="Y94" s="464" t="str">
        <f t="shared" si="11"/>
        <v/>
      </c>
      <c r="Z94" s="464" t="str">
        <f t="shared" si="12"/>
        <v/>
      </c>
      <c r="AA94" s="465" t="str">
        <f t="shared" si="13"/>
        <v/>
      </c>
      <c r="AB94" s="466" t="str">
        <f t="shared" si="14"/>
        <v/>
      </c>
      <c r="AC94" s="466" t="e">
        <f t="shared" ref="AC94:AE94" si="71">+AC93*3</f>
        <v>#REF!</v>
      </c>
      <c r="AD94" s="466" t="e">
        <f t="shared" si="71"/>
        <v>#REF!</v>
      </c>
      <c r="AE94" s="466" t="e">
        <f t="shared" si="71"/>
        <v>#REF!</v>
      </c>
      <c r="AF94" s="68"/>
      <c r="AG94" s="68"/>
      <c r="AH94" s="68"/>
      <c r="AI94" s="68"/>
      <c r="AJ94" s="68"/>
      <c r="AK94" s="68"/>
      <c r="AL94" s="467" t="str">
        <f>+IF('EV ADM FINANCIERA'!F94="X",'EV ADM FINANCIERA'!$F$8,IF('EV ADM FINANCIERA'!G94="X",'EV ADM FINANCIERA'!$G$8,IF('EV ADM FINANCIERA'!H94="X",'EV ADM FINANCIERA'!$H$8,"")))</f>
        <v/>
      </c>
      <c r="AM94" s="467" t="str">
        <f>+IF('EV ADM FINANCIERA'!I94="X",'EV ADM FINANCIERA'!$F$8,IF('EV ADM FINANCIERA'!J94="X",'EV ADM FINANCIERA'!$G$8,IF('EV ADM FINANCIERA'!K94="X",'EV ADM FINANCIERA'!$H$8,"")))</f>
        <v/>
      </c>
      <c r="AN94" s="467" t="str">
        <f>+IF('EV ADM FINANCIERA'!L94="X",'EV ADM FINANCIERA'!$F$8,IF('EV ADM FINANCIERA'!M94="X",'EV ADM FINANCIERA'!$G$8,IF('EV ADM FINANCIERA'!N94="X",'EV ADM FINANCIERA'!$H$8,"")))</f>
        <v/>
      </c>
      <c r="AO94" s="467" t="str">
        <f>+IF('EV ADM FINANCIERA'!O94="X",'EV ADM FINANCIERA'!$O$8,IF('EV ADM FINANCIERA'!P94="X",'EV ADM FINANCIERA'!$P$8,""))</f>
        <v/>
      </c>
    </row>
    <row r="95" spans="1:41" hidden="1" x14ac:dyDescent="0.2">
      <c r="A95" s="520" t="str">
        <f>'RESUMEN REGION'!A103</f>
        <v/>
      </c>
      <c r="B95" s="520">
        <f>'RESUMEN REGION'!B103</f>
        <v>0</v>
      </c>
      <c r="C95" s="520" t="str">
        <f>'RESUMEN REGION'!C103</f>
        <v/>
      </c>
      <c r="D95" s="521">
        <f>'RESUMEN REGION'!E103</f>
        <v>0</v>
      </c>
      <c r="E95" s="522" t="str">
        <f t="shared" si="53"/>
        <v/>
      </c>
      <c r="F95" s="52"/>
      <c r="G95" s="53"/>
      <c r="H95" s="54"/>
      <c r="I95" s="52"/>
      <c r="J95" s="53"/>
      <c r="K95" s="54"/>
      <c r="L95" s="52"/>
      <c r="M95" s="53"/>
      <c r="N95" s="54"/>
      <c r="O95" s="58"/>
      <c r="P95" s="56"/>
      <c r="Q95" s="52"/>
      <c r="R95" s="53"/>
      <c r="S95" s="53"/>
      <c r="T95" s="53"/>
      <c r="U95" s="56"/>
      <c r="V95" s="57"/>
      <c r="W95" s="67"/>
      <c r="X95" s="464" t="str">
        <f t="shared" si="10"/>
        <v/>
      </c>
      <c r="Y95" s="464" t="str">
        <f t="shared" si="11"/>
        <v/>
      </c>
      <c r="Z95" s="464" t="str">
        <f t="shared" si="12"/>
        <v/>
      </c>
      <c r="AA95" s="465" t="str">
        <f t="shared" si="13"/>
        <v/>
      </c>
      <c r="AB95" s="466" t="str">
        <f t="shared" si="14"/>
        <v/>
      </c>
      <c r="AC95" s="466" t="e">
        <f t="shared" ref="AC95:AE95" si="72">+AC94*3</f>
        <v>#REF!</v>
      </c>
      <c r="AD95" s="466" t="e">
        <f t="shared" si="72"/>
        <v>#REF!</v>
      </c>
      <c r="AE95" s="466" t="e">
        <f t="shared" si="72"/>
        <v>#REF!</v>
      </c>
      <c r="AF95" s="68"/>
      <c r="AG95" s="68"/>
      <c r="AH95" s="68"/>
      <c r="AI95" s="68"/>
      <c r="AJ95" s="68"/>
      <c r="AK95" s="68"/>
      <c r="AL95" s="467" t="str">
        <f>+IF('EV ADM FINANCIERA'!F95="X",'EV ADM FINANCIERA'!$F$8,IF('EV ADM FINANCIERA'!G95="X",'EV ADM FINANCIERA'!$G$8,IF('EV ADM FINANCIERA'!H95="X",'EV ADM FINANCIERA'!$H$8,"")))</f>
        <v/>
      </c>
      <c r="AM95" s="467" t="str">
        <f>+IF('EV ADM FINANCIERA'!I95="X",'EV ADM FINANCIERA'!$F$8,IF('EV ADM FINANCIERA'!J95="X",'EV ADM FINANCIERA'!$G$8,IF('EV ADM FINANCIERA'!K95="X",'EV ADM FINANCIERA'!$H$8,"")))</f>
        <v/>
      </c>
      <c r="AN95" s="467" t="str">
        <f>+IF('EV ADM FINANCIERA'!L95="X",'EV ADM FINANCIERA'!$F$8,IF('EV ADM FINANCIERA'!M95="X",'EV ADM FINANCIERA'!$G$8,IF('EV ADM FINANCIERA'!N95="X",'EV ADM FINANCIERA'!$H$8,"")))</f>
        <v/>
      </c>
      <c r="AO95" s="467" t="str">
        <f>+IF('EV ADM FINANCIERA'!O95="X",'EV ADM FINANCIERA'!$O$8,IF('EV ADM FINANCIERA'!P95="X",'EV ADM FINANCIERA'!$P$8,""))</f>
        <v/>
      </c>
    </row>
    <row r="96" spans="1:41" hidden="1" x14ac:dyDescent="0.2">
      <c r="A96" s="520" t="str">
        <f>'RESUMEN REGION'!A104</f>
        <v/>
      </c>
      <c r="B96" s="520">
        <f>'RESUMEN REGION'!B104</f>
        <v>0</v>
      </c>
      <c r="C96" s="520" t="str">
        <f>'RESUMEN REGION'!C104</f>
        <v/>
      </c>
      <c r="D96" s="521">
        <f>'RESUMEN REGION'!E104</f>
        <v>0</v>
      </c>
      <c r="E96" s="522" t="str">
        <f t="shared" si="53"/>
        <v/>
      </c>
      <c r="F96" s="52"/>
      <c r="G96" s="53"/>
      <c r="H96" s="54"/>
      <c r="I96" s="52"/>
      <c r="J96" s="53"/>
      <c r="K96" s="54"/>
      <c r="L96" s="52"/>
      <c r="M96" s="53"/>
      <c r="N96" s="54"/>
      <c r="O96" s="58"/>
      <c r="P96" s="56"/>
      <c r="Q96" s="52"/>
      <c r="R96" s="53"/>
      <c r="S96" s="53"/>
      <c r="T96" s="53"/>
      <c r="U96" s="56"/>
      <c r="V96" s="57"/>
      <c r="W96" s="67"/>
      <c r="X96" s="464" t="str">
        <f t="shared" si="10"/>
        <v/>
      </c>
      <c r="Y96" s="464" t="str">
        <f t="shared" si="11"/>
        <v/>
      </c>
      <c r="Z96" s="464" t="str">
        <f t="shared" si="12"/>
        <v/>
      </c>
      <c r="AA96" s="465" t="str">
        <f t="shared" si="13"/>
        <v/>
      </c>
      <c r="AB96" s="466" t="str">
        <f t="shared" si="14"/>
        <v/>
      </c>
      <c r="AC96" s="466" t="e">
        <f t="shared" ref="AC96:AE96" si="73">+AC95*3</f>
        <v>#REF!</v>
      </c>
      <c r="AD96" s="466" t="e">
        <f t="shared" si="73"/>
        <v>#REF!</v>
      </c>
      <c r="AE96" s="466" t="e">
        <f t="shared" si="73"/>
        <v>#REF!</v>
      </c>
      <c r="AF96" s="68"/>
      <c r="AG96" s="68"/>
      <c r="AH96" s="68"/>
      <c r="AI96" s="68"/>
      <c r="AJ96" s="68"/>
      <c r="AK96" s="68"/>
      <c r="AL96" s="467" t="str">
        <f>+IF('EV ADM FINANCIERA'!F96="X",'EV ADM FINANCIERA'!$F$8,IF('EV ADM FINANCIERA'!G96="X",'EV ADM FINANCIERA'!$G$8,IF('EV ADM FINANCIERA'!H96="X",'EV ADM FINANCIERA'!$H$8,"")))</f>
        <v/>
      </c>
      <c r="AM96" s="467" t="str">
        <f>+IF('EV ADM FINANCIERA'!I96="X",'EV ADM FINANCIERA'!$F$8,IF('EV ADM FINANCIERA'!J96="X",'EV ADM FINANCIERA'!$G$8,IF('EV ADM FINANCIERA'!K96="X",'EV ADM FINANCIERA'!$H$8,"")))</f>
        <v/>
      </c>
      <c r="AN96" s="467" t="str">
        <f>+IF('EV ADM FINANCIERA'!L96="X",'EV ADM FINANCIERA'!$F$8,IF('EV ADM FINANCIERA'!M96="X",'EV ADM FINANCIERA'!$G$8,IF('EV ADM FINANCIERA'!N96="X",'EV ADM FINANCIERA'!$H$8,"")))</f>
        <v/>
      </c>
      <c r="AO96" s="467" t="str">
        <f>+IF('EV ADM FINANCIERA'!O96="X",'EV ADM FINANCIERA'!$O$8,IF('EV ADM FINANCIERA'!P96="X",'EV ADM FINANCIERA'!$P$8,""))</f>
        <v/>
      </c>
    </row>
    <row r="97" spans="1:41" hidden="1" x14ac:dyDescent="0.2">
      <c r="A97" s="520" t="str">
        <f>'RESUMEN REGION'!A105</f>
        <v/>
      </c>
      <c r="B97" s="520">
        <f>'RESUMEN REGION'!B105</f>
        <v>0</v>
      </c>
      <c r="C97" s="520" t="str">
        <f>'RESUMEN REGION'!C105</f>
        <v/>
      </c>
      <c r="D97" s="521">
        <f>'RESUMEN REGION'!E105</f>
        <v>0</v>
      </c>
      <c r="E97" s="522" t="str">
        <f t="shared" si="53"/>
        <v/>
      </c>
      <c r="F97" s="52"/>
      <c r="G97" s="53"/>
      <c r="H97" s="54"/>
      <c r="I97" s="52"/>
      <c r="J97" s="53"/>
      <c r="K97" s="54"/>
      <c r="L97" s="52"/>
      <c r="M97" s="53"/>
      <c r="N97" s="54"/>
      <c r="O97" s="58"/>
      <c r="P97" s="56"/>
      <c r="Q97" s="52"/>
      <c r="R97" s="53"/>
      <c r="S97" s="53"/>
      <c r="T97" s="53"/>
      <c r="U97" s="56"/>
      <c r="V97" s="57"/>
      <c r="W97" s="67"/>
      <c r="X97" s="464" t="str">
        <f t="shared" si="10"/>
        <v/>
      </c>
      <c r="Y97" s="464" t="str">
        <f t="shared" si="11"/>
        <v/>
      </c>
      <c r="Z97" s="464" t="str">
        <f t="shared" si="12"/>
        <v/>
      </c>
      <c r="AA97" s="465" t="str">
        <f t="shared" si="13"/>
        <v/>
      </c>
      <c r="AB97" s="466" t="str">
        <f t="shared" si="14"/>
        <v/>
      </c>
      <c r="AC97" s="466" t="e">
        <f t="shared" ref="AC97:AE97" si="74">+AC96*3</f>
        <v>#REF!</v>
      </c>
      <c r="AD97" s="466" t="e">
        <f t="shared" si="74"/>
        <v>#REF!</v>
      </c>
      <c r="AE97" s="466" t="e">
        <f t="shared" si="74"/>
        <v>#REF!</v>
      </c>
      <c r="AF97" s="68"/>
      <c r="AG97" s="68"/>
      <c r="AH97" s="68"/>
      <c r="AI97" s="68"/>
      <c r="AJ97" s="68"/>
      <c r="AK97" s="68"/>
      <c r="AL97" s="467" t="str">
        <f>+IF('EV ADM FINANCIERA'!F97="X",'EV ADM FINANCIERA'!$F$8,IF('EV ADM FINANCIERA'!G97="X",'EV ADM FINANCIERA'!$G$8,IF('EV ADM FINANCIERA'!H97="X",'EV ADM FINANCIERA'!$H$8,"")))</f>
        <v/>
      </c>
      <c r="AM97" s="467" t="str">
        <f>+IF('EV ADM FINANCIERA'!I97="X",'EV ADM FINANCIERA'!$F$8,IF('EV ADM FINANCIERA'!J97="X",'EV ADM FINANCIERA'!$G$8,IF('EV ADM FINANCIERA'!K97="X",'EV ADM FINANCIERA'!$H$8,"")))</f>
        <v/>
      </c>
      <c r="AN97" s="467" t="str">
        <f>+IF('EV ADM FINANCIERA'!L97="X",'EV ADM FINANCIERA'!$F$8,IF('EV ADM FINANCIERA'!M97="X",'EV ADM FINANCIERA'!$G$8,IF('EV ADM FINANCIERA'!N97="X",'EV ADM FINANCIERA'!$H$8,"")))</f>
        <v/>
      </c>
      <c r="AO97" s="467" t="str">
        <f>+IF('EV ADM FINANCIERA'!O97="X",'EV ADM FINANCIERA'!$O$8,IF('EV ADM FINANCIERA'!P97="X",'EV ADM FINANCIERA'!$P$8,""))</f>
        <v/>
      </c>
    </row>
    <row r="98" spans="1:41" hidden="1" x14ac:dyDescent="0.2">
      <c r="A98" s="520" t="str">
        <f>'RESUMEN REGION'!A106</f>
        <v/>
      </c>
      <c r="B98" s="520">
        <f>'RESUMEN REGION'!B106</f>
        <v>0</v>
      </c>
      <c r="C98" s="520" t="str">
        <f>'RESUMEN REGION'!C106</f>
        <v/>
      </c>
      <c r="D98" s="521">
        <f>'RESUMEN REGION'!E106</f>
        <v>0</v>
      </c>
      <c r="E98" s="522" t="str">
        <f t="shared" si="53"/>
        <v/>
      </c>
      <c r="F98" s="52"/>
      <c r="G98" s="53"/>
      <c r="H98" s="54"/>
      <c r="I98" s="52"/>
      <c r="J98" s="53"/>
      <c r="K98" s="54"/>
      <c r="L98" s="52"/>
      <c r="M98" s="53"/>
      <c r="N98" s="54"/>
      <c r="O98" s="58"/>
      <c r="P98" s="56"/>
      <c r="Q98" s="52"/>
      <c r="R98" s="53"/>
      <c r="S98" s="53"/>
      <c r="T98" s="53"/>
      <c r="U98" s="56"/>
      <c r="V98" s="57"/>
      <c r="W98" s="67"/>
      <c r="X98" s="464" t="str">
        <f t="shared" si="10"/>
        <v/>
      </c>
      <c r="Y98" s="464" t="str">
        <f t="shared" si="11"/>
        <v/>
      </c>
      <c r="Z98" s="464" t="str">
        <f t="shared" si="12"/>
        <v/>
      </c>
      <c r="AA98" s="465" t="str">
        <f t="shared" si="13"/>
        <v/>
      </c>
      <c r="AB98" s="466" t="str">
        <f t="shared" si="14"/>
        <v/>
      </c>
      <c r="AC98" s="466" t="e">
        <f t="shared" ref="AC98:AE98" si="75">+AC97*3</f>
        <v>#REF!</v>
      </c>
      <c r="AD98" s="466" t="e">
        <f t="shared" si="75"/>
        <v>#REF!</v>
      </c>
      <c r="AE98" s="466" t="e">
        <f t="shared" si="75"/>
        <v>#REF!</v>
      </c>
      <c r="AF98" s="68"/>
      <c r="AG98" s="68"/>
      <c r="AH98" s="68"/>
      <c r="AI98" s="68"/>
      <c r="AJ98" s="68"/>
      <c r="AK98" s="68"/>
      <c r="AL98" s="467" t="str">
        <f>+IF('EV ADM FINANCIERA'!F98="X",'EV ADM FINANCIERA'!$F$8,IF('EV ADM FINANCIERA'!G98="X",'EV ADM FINANCIERA'!$G$8,IF('EV ADM FINANCIERA'!H98="X",'EV ADM FINANCIERA'!$H$8,"")))</f>
        <v/>
      </c>
      <c r="AM98" s="467" t="str">
        <f>+IF('EV ADM FINANCIERA'!I98="X",'EV ADM FINANCIERA'!$F$8,IF('EV ADM FINANCIERA'!J98="X",'EV ADM FINANCIERA'!$G$8,IF('EV ADM FINANCIERA'!K98="X",'EV ADM FINANCIERA'!$H$8,"")))</f>
        <v/>
      </c>
      <c r="AN98" s="467" t="str">
        <f>+IF('EV ADM FINANCIERA'!L98="X",'EV ADM FINANCIERA'!$F$8,IF('EV ADM FINANCIERA'!M98="X",'EV ADM FINANCIERA'!$G$8,IF('EV ADM FINANCIERA'!N98="X",'EV ADM FINANCIERA'!$H$8,"")))</f>
        <v/>
      </c>
      <c r="AO98" s="467" t="str">
        <f>+IF('EV ADM FINANCIERA'!O98="X",'EV ADM FINANCIERA'!$O$8,IF('EV ADM FINANCIERA'!P98="X",'EV ADM FINANCIERA'!$P$8,""))</f>
        <v/>
      </c>
    </row>
    <row r="99" spans="1:41" hidden="1" x14ac:dyDescent="0.2">
      <c r="A99" s="520" t="str">
        <f>'RESUMEN REGION'!A107</f>
        <v/>
      </c>
      <c r="B99" s="520">
        <f>'RESUMEN REGION'!B107</f>
        <v>0</v>
      </c>
      <c r="C99" s="520" t="str">
        <f>'RESUMEN REGION'!C107</f>
        <v/>
      </c>
      <c r="D99" s="521">
        <f>'RESUMEN REGION'!E107</f>
        <v>0</v>
      </c>
      <c r="E99" s="522" t="str">
        <f t="shared" si="53"/>
        <v/>
      </c>
      <c r="F99" s="52"/>
      <c r="G99" s="53"/>
      <c r="H99" s="54"/>
      <c r="I99" s="52"/>
      <c r="J99" s="53"/>
      <c r="K99" s="54"/>
      <c r="L99" s="52"/>
      <c r="M99" s="53"/>
      <c r="N99" s="54"/>
      <c r="O99" s="58"/>
      <c r="P99" s="56"/>
      <c r="Q99" s="52"/>
      <c r="R99" s="53"/>
      <c r="S99" s="53"/>
      <c r="T99" s="53"/>
      <c r="U99" s="56"/>
      <c r="V99" s="57"/>
      <c r="W99" s="67"/>
      <c r="X99" s="464" t="str">
        <f t="shared" si="10"/>
        <v/>
      </c>
      <c r="Y99" s="464" t="str">
        <f t="shared" si="11"/>
        <v/>
      </c>
      <c r="Z99" s="464" t="str">
        <f t="shared" si="12"/>
        <v/>
      </c>
      <c r="AA99" s="465" t="str">
        <f t="shared" si="13"/>
        <v/>
      </c>
      <c r="AB99" s="466" t="str">
        <f t="shared" si="14"/>
        <v/>
      </c>
      <c r="AC99" s="466" t="e">
        <f t="shared" ref="AC99:AE99" si="76">+AC98*3</f>
        <v>#REF!</v>
      </c>
      <c r="AD99" s="466" t="e">
        <f t="shared" si="76"/>
        <v>#REF!</v>
      </c>
      <c r="AE99" s="466" t="e">
        <f t="shared" si="76"/>
        <v>#REF!</v>
      </c>
      <c r="AF99" s="68"/>
      <c r="AG99" s="68"/>
      <c r="AH99" s="68"/>
      <c r="AI99" s="68"/>
      <c r="AJ99" s="68"/>
      <c r="AK99" s="68"/>
      <c r="AL99" s="467" t="str">
        <f>+IF('EV ADM FINANCIERA'!F99="X",'EV ADM FINANCIERA'!$F$8,IF('EV ADM FINANCIERA'!G99="X",'EV ADM FINANCIERA'!$G$8,IF('EV ADM FINANCIERA'!H99="X",'EV ADM FINANCIERA'!$H$8,"")))</f>
        <v/>
      </c>
      <c r="AM99" s="467" t="str">
        <f>+IF('EV ADM FINANCIERA'!I99="X",'EV ADM FINANCIERA'!$F$8,IF('EV ADM FINANCIERA'!J99="X",'EV ADM FINANCIERA'!$G$8,IF('EV ADM FINANCIERA'!K99="X",'EV ADM FINANCIERA'!$H$8,"")))</f>
        <v/>
      </c>
      <c r="AN99" s="467" t="str">
        <f>+IF('EV ADM FINANCIERA'!L99="X",'EV ADM FINANCIERA'!$F$8,IF('EV ADM FINANCIERA'!M99="X",'EV ADM FINANCIERA'!$G$8,IF('EV ADM FINANCIERA'!N99="X",'EV ADM FINANCIERA'!$H$8,"")))</f>
        <v/>
      </c>
      <c r="AO99" s="467" t="str">
        <f>+IF('EV ADM FINANCIERA'!O99="X",'EV ADM FINANCIERA'!$O$8,IF('EV ADM FINANCIERA'!P99="X",'EV ADM FINANCIERA'!$P$8,""))</f>
        <v/>
      </c>
    </row>
    <row r="100" spans="1:41" hidden="1" x14ac:dyDescent="0.2">
      <c r="A100" s="520" t="str">
        <f>'RESUMEN REGION'!A108</f>
        <v/>
      </c>
      <c r="B100" s="520">
        <f>'RESUMEN REGION'!B108</f>
        <v>0</v>
      </c>
      <c r="C100" s="520" t="str">
        <f>'RESUMEN REGION'!C108</f>
        <v/>
      </c>
      <c r="D100" s="521">
        <f>'RESUMEN REGION'!E108</f>
        <v>0</v>
      </c>
      <c r="E100" s="522" t="str">
        <f t="shared" si="53"/>
        <v/>
      </c>
      <c r="F100" s="52"/>
      <c r="G100" s="53"/>
      <c r="H100" s="54"/>
      <c r="I100" s="52"/>
      <c r="J100" s="53"/>
      <c r="K100" s="54"/>
      <c r="L100" s="52"/>
      <c r="M100" s="53"/>
      <c r="N100" s="54"/>
      <c r="O100" s="58"/>
      <c r="P100" s="56"/>
      <c r="Q100" s="52"/>
      <c r="R100" s="53"/>
      <c r="S100" s="53"/>
      <c r="T100" s="53"/>
      <c r="U100" s="56"/>
      <c r="V100" s="57"/>
      <c r="W100" s="67"/>
      <c r="X100" s="464" t="str">
        <f t="shared" si="10"/>
        <v/>
      </c>
      <c r="Y100" s="464" t="str">
        <f t="shared" si="11"/>
        <v/>
      </c>
      <c r="Z100" s="464" t="str">
        <f t="shared" si="12"/>
        <v/>
      </c>
      <c r="AA100" s="465" t="str">
        <f t="shared" si="13"/>
        <v/>
      </c>
      <c r="AB100" s="466" t="str">
        <f t="shared" si="14"/>
        <v/>
      </c>
      <c r="AC100" s="466" t="e">
        <f t="shared" ref="AC100:AE100" si="77">+AC99*3</f>
        <v>#REF!</v>
      </c>
      <c r="AD100" s="466" t="e">
        <f t="shared" si="77"/>
        <v>#REF!</v>
      </c>
      <c r="AE100" s="466" t="e">
        <f t="shared" si="77"/>
        <v>#REF!</v>
      </c>
      <c r="AF100" s="68"/>
      <c r="AG100" s="68"/>
      <c r="AH100" s="68"/>
      <c r="AI100" s="68"/>
      <c r="AJ100" s="68"/>
      <c r="AK100" s="68"/>
      <c r="AL100" s="467" t="str">
        <f>+IF('EV ADM FINANCIERA'!F100="X",'EV ADM FINANCIERA'!$F$8,IF('EV ADM FINANCIERA'!G100="X",'EV ADM FINANCIERA'!$G$8,IF('EV ADM FINANCIERA'!H100="X",'EV ADM FINANCIERA'!$H$8,"")))</f>
        <v/>
      </c>
      <c r="AM100" s="467" t="str">
        <f>+IF('EV ADM FINANCIERA'!I100="X",'EV ADM FINANCIERA'!$F$8,IF('EV ADM FINANCIERA'!J100="X",'EV ADM FINANCIERA'!$G$8,IF('EV ADM FINANCIERA'!K100="X",'EV ADM FINANCIERA'!$H$8,"")))</f>
        <v/>
      </c>
      <c r="AN100" s="467" t="str">
        <f>+IF('EV ADM FINANCIERA'!L100="X",'EV ADM FINANCIERA'!$F$8,IF('EV ADM FINANCIERA'!M100="X",'EV ADM FINANCIERA'!$G$8,IF('EV ADM FINANCIERA'!N100="X",'EV ADM FINANCIERA'!$H$8,"")))</f>
        <v/>
      </c>
      <c r="AO100" s="467" t="str">
        <f>+IF('EV ADM FINANCIERA'!O100="X",'EV ADM FINANCIERA'!$O$8,IF('EV ADM FINANCIERA'!P100="X",'EV ADM FINANCIERA'!$P$8,""))</f>
        <v/>
      </c>
    </row>
    <row r="101" spans="1:41" hidden="1" x14ac:dyDescent="0.2">
      <c r="A101" s="520" t="str">
        <f>'RESUMEN REGION'!A109</f>
        <v/>
      </c>
      <c r="B101" s="520">
        <f>'RESUMEN REGION'!B109</f>
        <v>0</v>
      </c>
      <c r="C101" s="520" t="str">
        <f>'RESUMEN REGION'!C109</f>
        <v/>
      </c>
      <c r="D101" s="521">
        <f>'RESUMEN REGION'!E109</f>
        <v>0</v>
      </c>
      <c r="E101" s="522" t="str">
        <f t="shared" si="53"/>
        <v/>
      </c>
      <c r="F101" s="52"/>
      <c r="G101" s="53"/>
      <c r="H101" s="54"/>
      <c r="I101" s="52"/>
      <c r="J101" s="53"/>
      <c r="K101" s="54"/>
      <c r="L101" s="52"/>
      <c r="M101" s="53"/>
      <c r="N101" s="54"/>
      <c r="O101" s="58"/>
      <c r="P101" s="56"/>
      <c r="Q101" s="52"/>
      <c r="R101" s="53"/>
      <c r="S101" s="53"/>
      <c r="T101" s="53"/>
      <c r="U101" s="56"/>
      <c r="V101" s="57"/>
      <c r="W101" s="67"/>
      <c r="X101" s="464" t="str">
        <f t="shared" ref="X101:X110" si="78">IF(F101="X",6,IF(G101="X",3,IF(H101="X",0,"")))</f>
        <v/>
      </c>
      <c r="Y101" s="464" t="str">
        <f t="shared" ref="Y101:Y110" si="79">IF(I101="X",6,IF(J101="X",3,IF(K101="X",0,"")))</f>
        <v/>
      </c>
      <c r="Z101" s="464" t="str">
        <f t="shared" ref="Z101:Z110" si="80">IF(L101="X",6,IF(M101="X",3,IF(N101="X",0,"")))</f>
        <v/>
      </c>
      <c r="AA101" s="465" t="str">
        <f t="shared" ref="AA101:AA110" si="81">IF(ISERROR(AB101),SUM(X101:Z101),"")</f>
        <v/>
      </c>
      <c r="AB101" s="466" t="str">
        <f t="shared" ref="AB101:AB110" si="82">+HLOOKUP("",X101:Z101,1,FALSE)</f>
        <v/>
      </c>
      <c r="AC101" s="466" t="e">
        <f t="shared" ref="AC101:AE101" si="83">+AC100*3</f>
        <v>#REF!</v>
      </c>
      <c r="AD101" s="466" t="e">
        <f t="shared" si="83"/>
        <v>#REF!</v>
      </c>
      <c r="AE101" s="466" t="e">
        <f t="shared" si="83"/>
        <v>#REF!</v>
      </c>
      <c r="AF101" s="68"/>
      <c r="AG101" s="68"/>
      <c r="AH101" s="68"/>
      <c r="AI101" s="68"/>
      <c r="AJ101" s="68"/>
      <c r="AK101" s="68"/>
      <c r="AL101" s="467" t="str">
        <f>+IF('EV ADM FINANCIERA'!F101="X",'EV ADM FINANCIERA'!$F$8,IF('EV ADM FINANCIERA'!G101="X",'EV ADM FINANCIERA'!$G$8,IF('EV ADM FINANCIERA'!H101="X",'EV ADM FINANCIERA'!$H$8,"")))</f>
        <v/>
      </c>
      <c r="AM101" s="467" t="str">
        <f>+IF('EV ADM FINANCIERA'!I101="X",'EV ADM FINANCIERA'!$F$8,IF('EV ADM FINANCIERA'!J101="X",'EV ADM FINANCIERA'!$G$8,IF('EV ADM FINANCIERA'!K101="X",'EV ADM FINANCIERA'!$H$8,"")))</f>
        <v/>
      </c>
      <c r="AN101" s="467" t="str">
        <f>+IF('EV ADM FINANCIERA'!L101="X",'EV ADM FINANCIERA'!$F$8,IF('EV ADM FINANCIERA'!M101="X",'EV ADM FINANCIERA'!$G$8,IF('EV ADM FINANCIERA'!N101="X",'EV ADM FINANCIERA'!$H$8,"")))</f>
        <v/>
      </c>
      <c r="AO101" s="467" t="str">
        <f>+IF('EV ADM FINANCIERA'!O101="X",'EV ADM FINANCIERA'!$O$8,IF('EV ADM FINANCIERA'!P101="X",'EV ADM FINANCIERA'!$P$8,""))</f>
        <v/>
      </c>
    </row>
    <row r="102" spans="1:41" hidden="1" x14ac:dyDescent="0.2">
      <c r="A102" s="520" t="str">
        <f>'RESUMEN REGION'!A110</f>
        <v/>
      </c>
      <c r="B102" s="520">
        <f>'RESUMEN REGION'!B110</f>
        <v>0</v>
      </c>
      <c r="C102" s="520" t="str">
        <f>'RESUMEN REGION'!C110</f>
        <v/>
      </c>
      <c r="D102" s="521">
        <f>'RESUMEN REGION'!E110</f>
        <v>0</v>
      </c>
      <c r="E102" s="522" t="str">
        <f t="shared" si="53"/>
        <v/>
      </c>
      <c r="F102" s="52"/>
      <c r="G102" s="53"/>
      <c r="H102" s="54"/>
      <c r="I102" s="52"/>
      <c r="J102" s="53"/>
      <c r="K102" s="54"/>
      <c r="L102" s="52"/>
      <c r="M102" s="53"/>
      <c r="N102" s="54"/>
      <c r="O102" s="58"/>
      <c r="P102" s="56"/>
      <c r="Q102" s="52"/>
      <c r="R102" s="53"/>
      <c r="S102" s="53"/>
      <c r="T102" s="53"/>
      <c r="U102" s="56"/>
      <c r="V102" s="57"/>
      <c r="W102" s="67"/>
      <c r="X102" s="464" t="str">
        <f t="shared" si="78"/>
        <v/>
      </c>
      <c r="Y102" s="464" t="str">
        <f t="shared" si="79"/>
        <v/>
      </c>
      <c r="Z102" s="464" t="str">
        <f t="shared" si="80"/>
        <v/>
      </c>
      <c r="AA102" s="465" t="str">
        <f t="shared" si="81"/>
        <v/>
      </c>
      <c r="AB102" s="466" t="str">
        <f t="shared" si="82"/>
        <v/>
      </c>
      <c r="AC102" s="466" t="e">
        <f t="shared" ref="AC102:AE102" si="84">+AC101*3</f>
        <v>#REF!</v>
      </c>
      <c r="AD102" s="466" t="e">
        <f t="shared" si="84"/>
        <v>#REF!</v>
      </c>
      <c r="AE102" s="466" t="e">
        <f t="shared" si="84"/>
        <v>#REF!</v>
      </c>
      <c r="AF102" s="68"/>
      <c r="AG102" s="68"/>
      <c r="AH102" s="68"/>
      <c r="AI102" s="68"/>
      <c r="AJ102" s="68"/>
      <c r="AK102" s="68"/>
      <c r="AL102" s="467" t="str">
        <f>+IF('EV ADM FINANCIERA'!F102="X",'EV ADM FINANCIERA'!$F$8,IF('EV ADM FINANCIERA'!G102="X",'EV ADM FINANCIERA'!$G$8,IF('EV ADM FINANCIERA'!H102="X",'EV ADM FINANCIERA'!$H$8,"")))</f>
        <v/>
      </c>
      <c r="AM102" s="467" t="str">
        <f>+IF('EV ADM FINANCIERA'!I102="X",'EV ADM FINANCIERA'!$F$8,IF('EV ADM FINANCIERA'!J102="X",'EV ADM FINANCIERA'!$G$8,IF('EV ADM FINANCIERA'!K102="X",'EV ADM FINANCIERA'!$H$8,"")))</f>
        <v/>
      </c>
      <c r="AN102" s="467" t="str">
        <f>+IF('EV ADM FINANCIERA'!L102="X",'EV ADM FINANCIERA'!$F$8,IF('EV ADM FINANCIERA'!M102="X",'EV ADM FINANCIERA'!$G$8,IF('EV ADM FINANCIERA'!N102="X",'EV ADM FINANCIERA'!$H$8,"")))</f>
        <v/>
      </c>
      <c r="AO102" s="467" t="str">
        <f>+IF('EV ADM FINANCIERA'!O102="X",'EV ADM FINANCIERA'!$O$8,IF('EV ADM FINANCIERA'!P102="X",'EV ADM FINANCIERA'!$P$8,""))</f>
        <v/>
      </c>
    </row>
    <row r="103" spans="1:41" hidden="1" x14ac:dyDescent="0.2">
      <c r="A103" s="520" t="str">
        <f>'RESUMEN REGION'!A111</f>
        <v/>
      </c>
      <c r="B103" s="520">
        <f>'RESUMEN REGION'!B111</f>
        <v>0</v>
      </c>
      <c r="C103" s="520" t="str">
        <f>'RESUMEN REGION'!C111</f>
        <v/>
      </c>
      <c r="D103" s="521">
        <f>'RESUMEN REGION'!E111</f>
        <v>0</v>
      </c>
      <c r="E103" s="522" t="str">
        <f t="shared" ref="E103:E110" si="85">+IF(AA103="","",IF(AA103&gt;=$AC$11,$F$8,IF(AA103&gt;=$AD$11,$G$8,$H$8)))</f>
        <v/>
      </c>
      <c r="F103" s="52"/>
      <c r="G103" s="53"/>
      <c r="H103" s="54"/>
      <c r="I103" s="52"/>
      <c r="J103" s="53"/>
      <c r="K103" s="54"/>
      <c r="L103" s="52"/>
      <c r="M103" s="53"/>
      <c r="N103" s="54"/>
      <c r="O103" s="58"/>
      <c r="P103" s="56"/>
      <c r="Q103" s="52"/>
      <c r="R103" s="53"/>
      <c r="S103" s="53"/>
      <c r="T103" s="53"/>
      <c r="U103" s="56"/>
      <c r="V103" s="57"/>
      <c r="W103" s="67"/>
      <c r="X103" s="464" t="str">
        <f t="shared" si="78"/>
        <v/>
      </c>
      <c r="Y103" s="464" t="str">
        <f t="shared" si="79"/>
        <v/>
      </c>
      <c r="Z103" s="464" t="str">
        <f t="shared" si="80"/>
        <v/>
      </c>
      <c r="AA103" s="465" t="str">
        <f t="shared" si="81"/>
        <v/>
      </c>
      <c r="AB103" s="466" t="str">
        <f t="shared" si="82"/>
        <v/>
      </c>
      <c r="AC103" s="466" t="e">
        <f t="shared" ref="AC103:AE103" si="86">+AC102*3</f>
        <v>#REF!</v>
      </c>
      <c r="AD103" s="466" t="e">
        <f t="shared" si="86"/>
        <v>#REF!</v>
      </c>
      <c r="AE103" s="466" t="e">
        <f t="shared" si="86"/>
        <v>#REF!</v>
      </c>
      <c r="AF103" s="68"/>
      <c r="AG103" s="68"/>
      <c r="AH103" s="68"/>
      <c r="AI103" s="68"/>
      <c r="AJ103" s="68"/>
      <c r="AK103" s="68"/>
      <c r="AL103" s="467" t="str">
        <f>+IF('EV ADM FINANCIERA'!F103="X",'EV ADM FINANCIERA'!$F$8,IF('EV ADM FINANCIERA'!G103="X",'EV ADM FINANCIERA'!$G$8,IF('EV ADM FINANCIERA'!H103="X",'EV ADM FINANCIERA'!$H$8,"")))</f>
        <v/>
      </c>
      <c r="AM103" s="467" t="str">
        <f>+IF('EV ADM FINANCIERA'!I103="X",'EV ADM FINANCIERA'!$F$8,IF('EV ADM FINANCIERA'!J103="X",'EV ADM FINANCIERA'!$G$8,IF('EV ADM FINANCIERA'!K103="X",'EV ADM FINANCIERA'!$H$8,"")))</f>
        <v/>
      </c>
      <c r="AN103" s="467" t="str">
        <f>+IF('EV ADM FINANCIERA'!L103="X",'EV ADM FINANCIERA'!$F$8,IF('EV ADM FINANCIERA'!M103="X",'EV ADM FINANCIERA'!$G$8,IF('EV ADM FINANCIERA'!N103="X",'EV ADM FINANCIERA'!$H$8,"")))</f>
        <v/>
      </c>
      <c r="AO103" s="467" t="str">
        <f>+IF('EV ADM FINANCIERA'!O103="X",'EV ADM FINANCIERA'!$O$8,IF('EV ADM FINANCIERA'!P103="X",'EV ADM FINANCIERA'!$P$8,""))</f>
        <v/>
      </c>
    </row>
    <row r="104" spans="1:41" hidden="1" x14ac:dyDescent="0.2">
      <c r="A104" s="520" t="str">
        <f>'RESUMEN REGION'!A112</f>
        <v/>
      </c>
      <c r="B104" s="520">
        <f>'RESUMEN REGION'!B112</f>
        <v>0</v>
      </c>
      <c r="C104" s="520" t="str">
        <f>'RESUMEN REGION'!C112</f>
        <v/>
      </c>
      <c r="D104" s="521">
        <f>'RESUMEN REGION'!E112</f>
        <v>0</v>
      </c>
      <c r="E104" s="522" t="str">
        <f t="shared" si="85"/>
        <v/>
      </c>
      <c r="F104" s="52"/>
      <c r="G104" s="53"/>
      <c r="H104" s="54"/>
      <c r="I104" s="52"/>
      <c r="J104" s="53"/>
      <c r="K104" s="54"/>
      <c r="L104" s="52"/>
      <c r="M104" s="53"/>
      <c r="N104" s="54"/>
      <c r="O104" s="58"/>
      <c r="P104" s="56"/>
      <c r="Q104" s="52"/>
      <c r="R104" s="53"/>
      <c r="S104" s="53"/>
      <c r="T104" s="53"/>
      <c r="U104" s="56"/>
      <c r="V104" s="57"/>
      <c r="W104" s="67"/>
      <c r="X104" s="464" t="str">
        <f t="shared" si="78"/>
        <v/>
      </c>
      <c r="Y104" s="464" t="str">
        <f t="shared" si="79"/>
        <v/>
      </c>
      <c r="Z104" s="464" t="str">
        <f t="shared" si="80"/>
        <v/>
      </c>
      <c r="AA104" s="465" t="str">
        <f t="shared" si="81"/>
        <v/>
      </c>
      <c r="AB104" s="466" t="str">
        <f t="shared" si="82"/>
        <v/>
      </c>
      <c r="AC104" s="466" t="e">
        <f t="shared" ref="AC104:AE104" si="87">+AC103*3</f>
        <v>#REF!</v>
      </c>
      <c r="AD104" s="466" t="e">
        <f t="shared" si="87"/>
        <v>#REF!</v>
      </c>
      <c r="AE104" s="466" t="e">
        <f t="shared" si="87"/>
        <v>#REF!</v>
      </c>
      <c r="AF104" s="68"/>
      <c r="AG104" s="68"/>
      <c r="AH104" s="68"/>
      <c r="AI104" s="68"/>
      <c r="AJ104" s="68"/>
      <c r="AK104" s="68"/>
      <c r="AL104" s="467" t="str">
        <f>+IF('EV ADM FINANCIERA'!F104="X",'EV ADM FINANCIERA'!$F$8,IF('EV ADM FINANCIERA'!G104="X",'EV ADM FINANCIERA'!$G$8,IF('EV ADM FINANCIERA'!H104="X",'EV ADM FINANCIERA'!$H$8,"")))</f>
        <v/>
      </c>
      <c r="AM104" s="467" t="str">
        <f>+IF('EV ADM FINANCIERA'!I104="X",'EV ADM FINANCIERA'!$F$8,IF('EV ADM FINANCIERA'!J104="X",'EV ADM FINANCIERA'!$G$8,IF('EV ADM FINANCIERA'!K104="X",'EV ADM FINANCIERA'!$H$8,"")))</f>
        <v/>
      </c>
      <c r="AN104" s="467" t="str">
        <f>+IF('EV ADM FINANCIERA'!L104="X",'EV ADM FINANCIERA'!$F$8,IF('EV ADM FINANCIERA'!M104="X",'EV ADM FINANCIERA'!$G$8,IF('EV ADM FINANCIERA'!N104="X",'EV ADM FINANCIERA'!$H$8,"")))</f>
        <v/>
      </c>
      <c r="AO104" s="467" t="str">
        <f>+IF('EV ADM FINANCIERA'!O104="X",'EV ADM FINANCIERA'!$O$8,IF('EV ADM FINANCIERA'!P104="X",'EV ADM FINANCIERA'!$P$8,""))</f>
        <v/>
      </c>
    </row>
    <row r="105" spans="1:41" hidden="1" x14ac:dyDescent="0.2">
      <c r="A105" s="520" t="str">
        <f>'RESUMEN REGION'!A113</f>
        <v/>
      </c>
      <c r="B105" s="520">
        <f>'RESUMEN REGION'!B113</f>
        <v>0</v>
      </c>
      <c r="C105" s="520" t="str">
        <f>'RESUMEN REGION'!C113</f>
        <v/>
      </c>
      <c r="D105" s="521">
        <f>'RESUMEN REGION'!E113</f>
        <v>0</v>
      </c>
      <c r="E105" s="522" t="str">
        <f t="shared" si="85"/>
        <v/>
      </c>
      <c r="F105" s="52"/>
      <c r="G105" s="53"/>
      <c r="H105" s="54"/>
      <c r="I105" s="52"/>
      <c r="J105" s="53"/>
      <c r="K105" s="54"/>
      <c r="L105" s="52"/>
      <c r="M105" s="53"/>
      <c r="N105" s="54"/>
      <c r="O105" s="58"/>
      <c r="P105" s="56"/>
      <c r="Q105" s="52"/>
      <c r="R105" s="53"/>
      <c r="S105" s="53"/>
      <c r="T105" s="53"/>
      <c r="U105" s="56"/>
      <c r="V105" s="57"/>
      <c r="W105" s="67"/>
      <c r="X105" s="464" t="str">
        <f t="shared" si="78"/>
        <v/>
      </c>
      <c r="Y105" s="464" t="str">
        <f t="shared" si="79"/>
        <v/>
      </c>
      <c r="Z105" s="464" t="str">
        <f t="shared" si="80"/>
        <v/>
      </c>
      <c r="AA105" s="465" t="str">
        <f t="shared" si="81"/>
        <v/>
      </c>
      <c r="AB105" s="466" t="str">
        <f t="shared" si="82"/>
        <v/>
      </c>
      <c r="AC105" s="466" t="e">
        <f t="shared" ref="AC105:AE105" si="88">+AC104*3</f>
        <v>#REF!</v>
      </c>
      <c r="AD105" s="466" t="e">
        <f t="shared" si="88"/>
        <v>#REF!</v>
      </c>
      <c r="AE105" s="466" t="e">
        <f t="shared" si="88"/>
        <v>#REF!</v>
      </c>
      <c r="AF105" s="68"/>
      <c r="AG105" s="68"/>
      <c r="AH105" s="68"/>
      <c r="AI105" s="68"/>
      <c r="AJ105" s="68"/>
      <c r="AK105" s="68"/>
      <c r="AL105" s="467" t="str">
        <f>+IF('EV ADM FINANCIERA'!F105="X",'EV ADM FINANCIERA'!$F$8,IF('EV ADM FINANCIERA'!G105="X",'EV ADM FINANCIERA'!$G$8,IF('EV ADM FINANCIERA'!H105="X",'EV ADM FINANCIERA'!$H$8,"")))</f>
        <v/>
      </c>
      <c r="AM105" s="467" t="str">
        <f>+IF('EV ADM FINANCIERA'!I105="X",'EV ADM FINANCIERA'!$F$8,IF('EV ADM FINANCIERA'!J105="X",'EV ADM FINANCIERA'!$G$8,IF('EV ADM FINANCIERA'!K105="X",'EV ADM FINANCIERA'!$H$8,"")))</f>
        <v/>
      </c>
      <c r="AN105" s="467" t="str">
        <f>+IF('EV ADM FINANCIERA'!L105="X",'EV ADM FINANCIERA'!$F$8,IF('EV ADM FINANCIERA'!M105="X",'EV ADM FINANCIERA'!$G$8,IF('EV ADM FINANCIERA'!N105="X",'EV ADM FINANCIERA'!$H$8,"")))</f>
        <v/>
      </c>
      <c r="AO105" s="467" t="str">
        <f>+IF('EV ADM FINANCIERA'!O105="X",'EV ADM FINANCIERA'!$O$8,IF('EV ADM FINANCIERA'!P105="X",'EV ADM FINANCIERA'!$P$8,""))</f>
        <v/>
      </c>
    </row>
    <row r="106" spans="1:41" hidden="1" x14ac:dyDescent="0.2">
      <c r="A106" s="520" t="str">
        <f>'RESUMEN REGION'!A114</f>
        <v/>
      </c>
      <c r="B106" s="520">
        <f>'RESUMEN REGION'!B114</f>
        <v>0</v>
      </c>
      <c r="C106" s="520" t="str">
        <f>'RESUMEN REGION'!C114</f>
        <v/>
      </c>
      <c r="D106" s="521">
        <f>'RESUMEN REGION'!E114</f>
        <v>0</v>
      </c>
      <c r="E106" s="522" t="str">
        <f t="shared" si="85"/>
        <v/>
      </c>
      <c r="F106" s="47"/>
      <c r="G106" s="48"/>
      <c r="H106" s="49"/>
      <c r="I106" s="47"/>
      <c r="J106" s="48"/>
      <c r="K106" s="49"/>
      <c r="L106" s="47"/>
      <c r="M106" s="48"/>
      <c r="N106" s="49"/>
      <c r="O106" s="50"/>
      <c r="P106" s="51"/>
      <c r="Q106" s="52"/>
      <c r="R106" s="53"/>
      <c r="S106" s="53"/>
      <c r="T106" s="53"/>
      <c r="U106" s="56"/>
      <c r="V106" s="57"/>
      <c r="W106" s="67"/>
      <c r="X106" s="464" t="str">
        <f t="shared" si="78"/>
        <v/>
      </c>
      <c r="Y106" s="464" t="str">
        <f t="shared" si="79"/>
        <v/>
      </c>
      <c r="Z106" s="464" t="str">
        <f t="shared" si="80"/>
        <v/>
      </c>
      <c r="AA106" s="465" t="str">
        <f t="shared" si="81"/>
        <v/>
      </c>
      <c r="AB106" s="466" t="str">
        <f t="shared" si="82"/>
        <v/>
      </c>
      <c r="AC106" s="466" t="e">
        <f t="shared" ref="AC106:AE106" si="89">+AC105*3</f>
        <v>#REF!</v>
      </c>
      <c r="AD106" s="466" t="e">
        <f t="shared" si="89"/>
        <v>#REF!</v>
      </c>
      <c r="AE106" s="466" t="e">
        <f t="shared" si="89"/>
        <v>#REF!</v>
      </c>
      <c r="AF106" s="68"/>
      <c r="AG106" s="68"/>
      <c r="AH106" s="68"/>
      <c r="AI106" s="68"/>
      <c r="AJ106" s="68"/>
      <c r="AK106" s="68"/>
      <c r="AL106" s="467" t="str">
        <f>+IF('EV ADM FINANCIERA'!F106="X",'EV ADM FINANCIERA'!$F$8,IF('EV ADM FINANCIERA'!G106="X",'EV ADM FINANCIERA'!$G$8,IF('EV ADM FINANCIERA'!H106="X",'EV ADM FINANCIERA'!$H$8,"")))</f>
        <v/>
      </c>
      <c r="AM106" s="467" t="str">
        <f>+IF('EV ADM FINANCIERA'!I106="X",'EV ADM FINANCIERA'!$F$8,IF('EV ADM FINANCIERA'!J106="X",'EV ADM FINANCIERA'!$G$8,IF('EV ADM FINANCIERA'!K106="X",'EV ADM FINANCIERA'!$H$8,"")))</f>
        <v/>
      </c>
      <c r="AN106" s="467" t="str">
        <f>+IF('EV ADM FINANCIERA'!L106="X",'EV ADM FINANCIERA'!$F$8,IF('EV ADM FINANCIERA'!M106="X",'EV ADM FINANCIERA'!$G$8,IF('EV ADM FINANCIERA'!N106="X",'EV ADM FINANCIERA'!$H$8,"")))</f>
        <v/>
      </c>
      <c r="AO106" s="467" t="str">
        <f>+IF('EV ADM FINANCIERA'!O106="X",'EV ADM FINANCIERA'!$O$8,IF('EV ADM FINANCIERA'!P106="X",'EV ADM FINANCIERA'!$P$8,""))</f>
        <v/>
      </c>
    </row>
    <row r="107" spans="1:41" hidden="1" x14ac:dyDescent="0.2">
      <c r="A107" s="520" t="str">
        <f>'RESUMEN REGION'!A115</f>
        <v/>
      </c>
      <c r="B107" s="520">
        <f>'RESUMEN REGION'!B115</f>
        <v>0</v>
      </c>
      <c r="C107" s="520" t="str">
        <f>'RESUMEN REGION'!C115</f>
        <v/>
      </c>
      <c r="D107" s="521">
        <f>'RESUMEN REGION'!E115</f>
        <v>0</v>
      </c>
      <c r="E107" s="522" t="str">
        <f t="shared" si="85"/>
        <v/>
      </c>
      <c r="F107" s="52"/>
      <c r="G107" s="53"/>
      <c r="H107" s="54"/>
      <c r="I107" s="52"/>
      <c r="J107" s="53"/>
      <c r="K107" s="54"/>
      <c r="L107" s="52"/>
      <c r="M107" s="53"/>
      <c r="N107" s="54"/>
      <c r="O107" s="58"/>
      <c r="P107" s="56"/>
      <c r="Q107" s="52"/>
      <c r="R107" s="53"/>
      <c r="S107" s="53"/>
      <c r="T107" s="53"/>
      <c r="U107" s="56"/>
      <c r="V107" s="57"/>
      <c r="W107" s="67"/>
      <c r="X107" s="464" t="str">
        <f t="shared" si="78"/>
        <v/>
      </c>
      <c r="Y107" s="464" t="str">
        <f t="shared" si="79"/>
        <v/>
      </c>
      <c r="Z107" s="464" t="str">
        <f t="shared" si="80"/>
        <v/>
      </c>
      <c r="AA107" s="465" t="str">
        <f t="shared" si="81"/>
        <v/>
      </c>
      <c r="AB107" s="466" t="str">
        <f t="shared" si="82"/>
        <v/>
      </c>
      <c r="AC107" s="466" t="e">
        <f t="shared" ref="AC107:AE107" si="90">+AC106*3</f>
        <v>#REF!</v>
      </c>
      <c r="AD107" s="466" t="e">
        <f t="shared" si="90"/>
        <v>#REF!</v>
      </c>
      <c r="AE107" s="466" t="e">
        <f t="shared" si="90"/>
        <v>#REF!</v>
      </c>
      <c r="AF107" s="68"/>
      <c r="AG107" s="68"/>
      <c r="AH107" s="68"/>
      <c r="AI107" s="68"/>
      <c r="AJ107" s="68"/>
      <c r="AK107" s="68"/>
      <c r="AL107" s="467" t="str">
        <f>+IF('EV ADM FINANCIERA'!F107="X",'EV ADM FINANCIERA'!$F$8,IF('EV ADM FINANCIERA'!G107="X",'EV ADM FINANCIERA'!$G$8,IF('EV ADM FINANCIERA'!H107="X",'EV ADM FINANCIERA'!$H$8,"")))</f>
        <v/>
      </c>
      <c r="AM107" s="467" t="str">
        <f>+IF('EV ADM FINANCIERA'!I107="X",'EV ADM FINANCIERA'!$F$8,IF('EV ADM FINANCIERA'!J107="X",'EV ADM FINANCIERA'!$G$8,IF('EV ADM FINANCIERA'!K107="X",'EV ADM FINANCIERA'!$H$8,"")))</f>
        <v/>
      </c>
      <c r="AN107" s="467" t="str">
        <f>+IF('EV ADM FINANCIERA'!L107="X",'EV ADM FINANCIERA'!$F$8,IF('EV ADM FINANCIERA'!M107="X",'EV ADM FINANCIERA'!$G$8,IF('EV ADM FINANCIERA'!N107="X",'EV ADM FINANCIERA'!$H$8,"")))</f>
        <v/>
      </c>
      <c r="AO107" s="467" t="str">
        <f>+IF('EV ADM FINANCIERA'!O107="X",'EV ADM FINANCIERA'!$O$8,IF('EV ADM FINANCIERA'!P107="X",'EV ADM FINANCIERA'!$P$8,""))</f>
        <v/>
      </c>
    </row>
    <row r="108" spans="1:41" hidden="1" x14ac:dyDescent="0.2">
      <c r="A108" s="520" t="str">
        <f>'RESUMEN REGION'!A116</f>
        <v/>
      </c>
      <c r="B108" s="520">
        <f>'RESUMEN REGION'!B116</f>
        <v>0</v>
      </c>
      <c r="C108" s="520" t="str">
        <f>'RESUMEN REGION'!C116</f>
        <v/>
      </c>
      <c r="D108" s="521">
        <f>'RESUMEN REGION'!E116</f>
        <v>0</v>
      </c>
      <c r="E108" s="522" t="str">
        <f t="shared" si="85"/>
        <v/>
      </c>
      <c r="F108" s="52"/>
      <c r="G108" s="53"/>
      <c r="H108" s="54"/>
      <c r="I108" s="52"/>
      <c r="J108" s="53"/>
      <c r="K108" s="54"/>
      <c r="L108" s="52"/>
      <c r="M108" s="53"/>
      <c r="N108" s="54"/>
      <c r="O108" s="58"/>
      <c r="P108" s="56"/>
      <c r="Q108" s="52"/>
      <c r="R108" s="53"/>
      <c r="S108" s="53"/>
      <c r="T108" s="53"/>
      <c r="U108" s="56"/>
      <c r="V108" s="57"/>
      <c r="W108" s="67"/>
      <c r="X108" s="464" t="str">
        <f t="shared" si="78"/>
        <v/>
      </c>
      <c r="Y108" s="464" t="str">
        <f t="shared" si="79"/>
        <v/>
      </c>
      <c r="Z108" s="464" t="str">
        <f t="shared" si="80"/>
        <v/>
      </c>
      <c r="AA108" s="465" t="str">
        <f t="shared" si="81"/>
        <v/>
      </c>
      <c r="AB108" s="466" t="str">
        <f t="shared" si="82"/>
        <v/>
      </c>
      <c r="AC108" s="466" t="e">
        <f t="shared" ref="AC108:AE108" si="91">+AC107*3</f>
        <v>#REF!</v>
      </c>
      <c r="AD108" s="466" t="e">
        <f t="shared" si="91"/>
        <v>#REF!</v>
      </c>
      <c r="AE108" s="466" t="e">
        <f t="shared" si="91"/>
        <v>#REF!</v>
      </c>
      <c r="AF108" s="68"/>
      <c r="AG108" s="68"/>
      <c r="AH108" s="68"/>
      <c r="AI108" s="68"/>
      <c r="AJ108" s="68"/>
      <c r="AK108" s="68"/>
      <c r="AL108" s="467" t="str">
        <f>+IF('EV ADM FINANCIERA'!F108="X",'EV ADM FINANCIERA'!$F$8,IF('EV ADM FINANCIERA'!G108="X",'EV ADM FINANCIERA'!$G$8,IF('EV ADM FINANCIERA'!H108="X",'EV ADM FINANCIERA'!$H$8,"")))</f>
        <v/>
      </c>
      <c r="AM108" s="467" t="str">
        <f>+IF('EV ADM FINANCIERA'!I108="X",'EV ADM FINANCIERA'!$F$8,IF('EV ADM FINANCIERA'!J108="X",'EV ADM FINANCIERA'!$G$8,IF('EV ADM FINANCIERA'!K108="X",'EV ADM FINANCIERA'!$H$8,"")))</f>
        <v/>
      </c>
      <c r="AN108" s="467" t="str">
        <f>+IF('EV ADM FINANCIERA'!L108="X",'EV ADM FINANCIERA'!$F$8,IF('EV ADM FINANCIERA'!M108="X",'EV ADM FINANCIERA'!$G$8,IF('EV ADM FINANCIERA'!N108="X",'EV ADM FINANCIERA'!$H$8,"")))</f>
        <v/>
      </c>
      <c r="AO108" s="467" t="str">
        <f>+IF('EV ADM FINANCIERA'!O108="X",'EV ADM FINANCIERA'!$O$8,IF('EV ADM FINANCIERA'!P108="X",'EV ADM FINANCIERA'!$P$8,""))</f>
        <v/>
      </c>
    </row>
    <row r="109" spans="1:41" hidden="1" x14ac:dyDescent="0.2">
      <c r="A109" s="520" t="str">
        <f>'RESUMEN REGION'!A117</f>
        <v/>
      </c>
      <c r="B109" s="520">
        <f>'RESUMEN REGION'!B117</f>
        <v>0</v>
      </c>
      <c r="C109" s="520" t="str">
        <f>'RESUMEN REGION'!C117</f>
        <v/>
      </c>
      <c r="D109" s="521">
        <f>'RESUMEN REGION'!E117</f>
        <v>0</v>
      </c>
      <c r="E109" s="522" t="str">
        <f t="shared" si="85"/>
        <v/>
      </c>
      <c r="F109" s="52"/>
      <c r="G109" s="53"/>
      <c r="H109" s="54"/>
      <c r="I109" s="52"/>
      <c r="J109" s="53"/>
      <c r="K109" s="54"/>
      <c r="L109" s="52"/>
      <c r="M109" s="53"/>
      <c r="N109" s="54"/>
      <c r="O109" s="58"/>
      <c r="P109" s="56"/>
      <c r="Q109" s="52"/>
      <c r="R109" s="53"/>
      <c r="S109" s="53"/>
      <c r="T109" s="53"/>
      <c r="U109" s="56"/>
      <c r="V109" s="57"/>
      <c r="W109" s="67"/>
      <c r="X109" s="464" t="str">
        <f t="shared" si="78"/>
        <v/>
      </c>
      <c r="Y109" s="464" t="str">
        <f t="shared" si="79"/>
        <v/>
      </c>
      <c r="Z109" s="464" t="str">
        <f t="shared" si="80"/>
        <v/>
      </c>
      <c r="AA109" s="465" t="str">
        <f t="shared" si="81"/>
        <v/>
      </c>
      <c r="AB109" s="466" t="str">
        <f t="shared" si="82"/>
        <v/>
      </c>
      <c r="AC109" s="466" t="e">
        <f t="shared" ref="AC109:AE109" si="92">+AC108*3</f>
        <v>#REF!</v>
      </c>
      <c r="AD109" s="466" t="e">
        <f t="shared" si="92"/>
        <v>#REF!</v>
      </c>
      <c r="AE109" s="466" t="e">
        <f t="shared" si="92"/>
        <v>#REF!</v>
      </c>
      <c r="AF109" s="68"/>
      <c r="AG109" s="68"/>
      <c r="AH109" s="68"/>
      <c r="AI109" s="68"/>
      <c r="AJ109" s="68"/>
      <c r="AK109" s="68"/>
      <c r="AL109" s="467" t="str">
        <f>+IF('EV ADM FINANCIERA'!F109="X",'EV ADM FINANCIERA'!$F$8,IF('EV ADM FINANCIERA'!G109="X",'EV ADM FINANCIERA'!$G$8,IF('EV ADM FINANCIERA'!H109="X",'EV ADM FINANCIERA'!$H$8,"")))</f>
        <v/>
      </c>
      <c r="AM109" s="467" t="str">
        <f>+IF('EV ADM FINANCIERA'!I109="X",'EV ADM FINANCIERA'!$F$8,IF('EV ADM FINANCIERA'!J109="X",'EV ADM FINANCIERA'!$G$8,IF('EV ADM FINANCIERA'!K109="X",'EV ADM FINANCIERA'!$H$8,"")))</f>
        <v/>
      </c>
      <c r="AN109" s="467" t="str">
        <f>+IF('EV ADM FINANCIERA'!L109="X",'EV ADM FINANCIERA'!$F$8,IF('EV ADM FINANCIERA'!M109="X",'EV ADM FINANCIERA'!$G$8,IF('EV ADM FINANCIERA'!N109="X",'EV ADM FINANCIERA'!$H$8,"")))</f>
        <v/>
      </c>
      <c r="AO109" s="467" t="str">
        <f>+IF('EV ADM FINANCIERA'!O109="X",'EV ADM FINANCIERA'!$O$8,IF('EV ADM FINANCIERA'!P109="X",'EV ADM FINANCIERA'!$P$8,""))</f>
        <v/>
      </c>
    </row>
    <row r="110" spans="1:41" hidden="1" x14ac:dyDescent="0.2">
      <c r="A110" s="520" t="str">
        <f>'RESUMEN REGION'!A118</f>
        <v/>
      </c>
      <c r="B110" s="520">
        <f>'RESUMEN REGION'!B118</f>
        <v>0</v>
      </c>
      <c r="C110" s="520" t="str">
        <f>'RESUMEN REGION'!C118</f>
        <v/>
      </c>
      <c r="D110" s="521">
        <f>'RESUMEN REGION'!E118</f>
        <v>0</v>
      </c>
      <c r="E110" s="522" t="str">
        <f t="shared" si="85"/>
        <v/>
      </c>
      <c r="F110" s="52"/>
      <c r="G110" s="53"/>
      <c r="H110" s="54"/>
      <c r="I110" s="52"/>
      <c r="J110" s="53"/>
      <c r="K110" s="54"/>
      <c r="L110" s="52"/>
      <c r="M110" s="53"/>
      <c r="N110" s="54"/>
      <c r="O110" s="58"/>
      <c r="P110" s="56"/>
      <c r="Q110" s="52"/>
      <c r="R110" s="53"/>
      <c r="S110" s="53"/>
      <c r="T110" s="53"/>
      <c r="U110" s="56"/>
      <c r="V110" s="57"/>
      <c r="W110" s="67"/>
      <c r="X110" s="464" t="str">
        <f t="shared" si="78"/>
        <v/>
      </c>
      <c r="Y110" s="464" t="str">
        <f t="shared" si="79"/>
        <v/>
      </c>
      <c r="Z110" s="464" t="str">
        <f t="shared" si="80"/>
        <v/>
      </c>
      <c r="AA110" s="465" t="str">
        <f t="shared" si="81"/>
        <v/>
      </c>
      <c r="AB110" s="466" t="str">
        <f t="shared" si="82"/>
        <v/>
      </c>
      <c r="AC110" s="466" t="e">
        <f t="shared" ref="AC110:AE110" si="93">+AC109*3</f>
        <v>#REF!</v>
      </c>
      <c r="AD110" s="466" t="e">
        <f t="shared" si="93"/>
        <v>#REF!</v>
      </c>
      <c r="AE110" s="466" t="e">
        <f t="shared" si="93"/>
        <v>#REF!</v>
      </c>
      <c r="AF110" s="68"/>
      <c r="AG110" s="68"/>
      <c r="AH110" s="68"/>
      <c r="AI110" s="68"/>
      <c r="AJ110" s="68"/>
      <c r="AK110" s="68"/>
      <c r="AL110" s="467" t="str">
        <f>+IF('EV ADM FINANCIERA'!F110="X",'EV ADM FINANCIERA'!$F$8,IF('EV ADM FINANCIERA'!G110="X",'EV ADM FINANCIERA'!$G$8,IF('EV ADM FINANCIERA'!H110="X",'EV ADM FINANCIERA'!$H$8,"")))</f>
        <v/>
      </c>
      <c r="AM110" s="467" t="str">
        <f>+IF('EV ADM FINANCIERA'!I110="X",'EV ADM FINANCIERA'!$F$8,IF('EV ADM FINANCIERA'!J110="X",'EV ADM FINANCIERA'!$G$8,IF('EV ADM FINANCIERA'!K110="X",'EV ADM FINANCIERA'!$H$8,"")))</f>
        <v/>
      </c>
      <c r="AN110" s="467" t="str">
        <f>+IF('EV ADM FINANCIERA'!L110="X",'EV ADM FINANCIERA'!$F$8,IF('EV ADM FINANCIERA'!M110="X",'EV ADM FINANCIERA'!$G$8,IF('EV ADM FINANCIERA'!N110="X",'EV ADM FINANCIERA'!$H$8,"")))</f>
        <v/>
      </c>
      <c r="AO110" s="467" t="str">
        <f>+IF('EV ADM FINANCIERA'!O110="X",'EV ADM FINANCIERA'!$O$8,IF('EV ADM FINANCIERA'!P110="X",'EV ADM FINANCIERA'!$P$8,""))</f>
        <v/>
      </c>
    </row>
    <row r="111" spans="1:41" x14ac:dyDescent="0.2"/>
    <row r="112" spans="1:41" x14ac:dyDescent="0.2"/>
  </sheetData>
  <sheetProtection algorithmName="SHA-512" hashValue="mLPsFF9CbKtsR9gY/2cbFVMJDAPn9ETv/kBG0w6PT5U0evZgjnHd6p9ORMCzZOFoSHuYJpUuNLdnpmC5iZ4bTA==" saltValue="O5bfX63+RqqxUzxx+sfUxg==" spinCount="100000" sheet="1" formatCells="0" formatColumns="0" formatRows="0" autoFilter="0"/>
  <mergeCells count="19">
    <mergeCell ref="F6:U6"/>
    <mergeCell ref="A1:U1"/>
    <mergeCell ref="A2:T2"/>
    <mergeCell ref="I4:M4"/>
    <mergeCell ref="N4:U4"/>
    <mergeCell ref="F5:U5"/>
    <mergeCell ref="C9:D9"/>
    <mergeCell ref="C10:D10"/>
    <mergeCell ref="O7:P7"/>
    <mergeCell ref="Q7:U7"/>
    <mergeCell ref="C7:E7"/>
    <mergeCell ref="F7:H7"/>
    <mergeCell ref="I7:K7"/>
    <mergeCell ref="L7:N7"/>
    <mergeCell ref="AL8:AL10"/>
    <mergeCell ref="AM8:AM10"/>
    <mergeCell ref="AN8:AN10"/>
    <mergeCell ref="AO8:AO10"/>
    <mergeCell ref="V7:V8"/>
  </mergeCells>
  <conditionalFormatting sqref="B8:D8">
    <cfRule type="cellIs" dxfId="154" priority="53" stopIfTrue="1" operator="equal">
      <formula>0</formula>
    </cfRule>
  </conditionalFormatting>
  <conditionalFormatting sqref="E11:E110">
    <cfRule type="cellIs" dxfId="153" priority="54" stopIfTrue="1" operator="equal">
      <formula>$F$8</formula>
    </cfRule>
    <cfRule type="cellIs" dxfId="152" priority="55" stopIfTrue="1" operator="equal">
      <formula>$H$8</formula>
    </cfRule>
  </conditionalFormatting>
  <conditionalFormatting sqref="F4 H4">
    <cfRule type="cellIs" dxfId="151" priority="1" stopIfTrue="1" operator="equal">
      <formula>"X"</formula>
    </cfRule>
    <cfRule type="cellIs" dxfId="150" priority="2" stopIfTrue="1" operator="equal">
      <formula>0</formula>
    </cfRule>
  </conditionalFormatting>
  <conditionalFormatting sqref="F9:N9">
    <cfRule type="cellIs" dxfId="149" priority="51" stopIfTrue="1" operator="equal">
      <formula>$X$9</formula>
    </cfRule>
  </conditionalFormatting>
  <conditionalFormatting sqref="F9:P9 I4 B4:B6 D6 X9:Z9 A9:B10 F10:U10 A11:E110">
    <cfRule type="cellIs" dxfId="148" priority="52" stopIfTrue="1" operator="equal">
      <formula>0</formula>
    </cfRule>
  </conditionalFormatting>
  <conditionalFormatting sqref="F11:U110">
    <cfRule type="cellIs" dxfId="147" priority="3" stopIfTrue="1" operator="equal">
      <formula>"x"</formula>
    </cfRule>
  </conditionalFormatting>
  <conditionalFormatting sqref="F11:V110">
    <cfRule type="containsBlanks" dxfId="146" priority="4">
      <formula>LEN(TRIM(F11))=0</formula>
    </cfRule>
  </conditionalFormatting>
  <conditionalFormatting sqref="N4 C5">
    <cfRule type="cellIs" dxfId="145" priority="49" stopIfTrue="1" operator="equal">
      <formula>"X"</formula>
    </cfRule>
    <cfRule type="cellIs" dxfId="144" priority="50" stopIfTrue="1" operator="equal">
      <formula>0</formula>
    </cfRule>
  </conditionalFormatting>
  <dataValidations count="2">
    <dataValidation allowBlank="1" showDropDown="1" showInputMessage="1" showErrorMessage="1" errorTitle="DATO ERRÓNEO" error="MARCAR CON UNA &quot;X&quot; EN OPCIÓN QUE CORRESPONDA" sqref="N4 C5 F4 H4" xr:uid="{00000000-0002-0000-0200-000001000000}"/>
    <dataValidation type="list" allowBlank="1" showDropDown="1" showInputMessage="1" showErrorMessage="1" errorTitle="DATO ERRÓNEO" error="INGRESAR UNA &quot;X&quot; SEGÚN RESPUESTA." sqref="F11:U110" xr:uid="{00000000-0002-0000-0200-000000000000}">
      <formula1>$AC$7</formula1>
    </dataValidation>
  </dataValidations>
  <pageMargins left="0" right="0" top="0" bottom="0" header="0.15748031496062992" footer="0"/>
  <pageSetup paperSize="9" scale="85" orientation="landscape" horizontalDpi="4294967292" r:id="rId1"/>
  <headerFooter alignWithMargins="0">
    <oddHeader>&amp;L&amp;F&amp;R&amp;A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20"/>
  <sheetViews>
    <sheetView showGridLines="0" topLeftCell="G3" zoomScale="120" zoomScaleNormal="120" workbookViewId="0">
      <selection activeCell="U17" sqref="U17:V17"/>
    </sheetView>
  </sheetViews>
  <sheetFormatPr baseColWidth="10" defaultColWidth="0" defaultRowHeight="12.75" zeroHeight="1" x14ac:dyDescent="0.2"/>
  <cols>
    <col min="1" max="1" width="4.7109375" style="76" bestFit="1" customWidth="1"/>
    <col min="2" max="2" width="17.42578125" style="76" customWidth="1"/>
    <col min="3" max="3" width="32.7109375" style="76" customWidth="1"/>
    <col min="4" max="4" width="7.42578125" style="76" customWidth="1"/>
    <col min="5" max="5" width="8" style="76" customWidth="1"/>
    <col min="6" max="6" width="7.7109375" style="76" customWidth="1"/>
    <col min="7" max="7" width="8.7109375" style="76" customWidth="1"/>
    <col min="8" max="8" width="7.42578125" style="76" customWidth="1"/>
    <col min="9" max="10" width="6.42578125" style="76" customWidth="1"/>
    <col min="11" max="11" width="8.42578125" style="76" customWidth="1"/>
    <col min="12" max="12" width="6.42578125" style="76" customWidth="1"/>
    <col min="13" max="13" width="10.42578125" style="76" customWidth="1"/>
    <col min="14" max="14" width="7.42578125" style="76" customWidth="1"/>
    <col min="15" max="19" width="8.7109375" style="76" customWidth="1"/>
    <col min="20" max="20" width="7.7109375" style="76" customWidth="1"/>
    <col min="21" max="23" width="10.42578125" style="73" customWidth="1"/>
    <col min="24" max="24" width="8" style="73" customWidth="1"/>
    <col min="25" max="25" width="33.28515625" style="76" customWidth="1"/>
    <col min="26" max="26" width="2.7109375" style="76" customWidth="1"/>
    <col min="27" max="27" width="7.42578125" style="76" hidden="1" customWidth="1"/>
    <col min="28" max="29" width="11.42578125" style="76" hidden="1" customWidth="1"/>
    <col min="30" max="30" width="3.28515625" style="76" hidden="1" customWidth="1"/>
    <col min="31" max="31" width="12.42578125" style="76" hidden="1" customWidth="1"/>
    <col min="32" max="32" width="3.42578125" style="76" hidden="1" customWidth="1"/>
    <col min="33" max="40" width="2.28515625" style="76" hidden="1" customWidth="1"/>
    <col min="41" max="16384" width="11.42578125" style="76" hidden="1"/>
  </cols>
  <sheetData>
    <row r="1" spans="1:52" s="73" customFormat="1" x14ac:dyDescent="0.2">
      <c r="B1" s="73">
        <v>1</v>
      </c>
      <c r="C1" s="73">
        <v>2</v>
      </c>
      <c r="D1" s="73">
        <v>3</v>
      </c>
      <c r="E1" s="73">
        <v>4</v>
      </c>
      <c r="F1" s="73">
        <v>5</v>
      </c>
      <c r="G1" s="73">
        <v>6</v>
      </c>
      <c r="H1" s="73">
        <v>7</v>
      </c>
      <c r="I1" s="73">
        <v>8</v>
      </c>
      <c r="J1" s="73">
        <v>9</v>
      </c>
      <c r="K1" s="73">
        <v>10</v>
      </c>
      <c r="L1" s="73">
        <v>11</v>
      </c>
      <c r="M1" s="73">
        <v>12</v>
      </c>
      <c r="N1" s="73">
        <v>13</v>
      </c>
      <c r="O1" s="73">
        <v>14</v>
      </c>
      <c r="P1" s="73">
        <v>15</v>
      </c>
      <c r="Q1" s="73">
        <v>16</v>
      </c>
      <c r="R1" s="73">
        <v>17</v>
      </c>
      <c r="S1" s="73">
        <v>18</v>
      </c>
      <c r="T1" s="73">
        <v>19</v>
      </c>
      <c r="U1" s="73">
        <v>20</v>
      </c>
      <c r="V1" s="73">
        <v>21</v>
      </c>
      <c r="W1" s="73">
        <v>22</v>
      </c>
      <c r="X1" s="73">
        <v>23</v>
      </c>
      <c r="Y1" s="73">
        <v>24</v>
      </c>
    </row>
    <row r="2" spans="1:52" s="73" customFormat="1" ht="43.5" customHeight="1" x14ac:dyDescent="0.2">
      <c r="A2" s="762" t="s">
        <v>331</v>
      </c>
      <c r="B2" s="763"/>
      <c r="C2" s="763"/>
      <c r="D2" s="763"/>
      <c r="E2" s="763"/>
      <c r="F2" s="763"/>
      <c r="G2" s="763"/>
      <c r="H2" s="763"/>
      <c r="I2" s="763"/>
      <c r="J2" s="763"/>
      <c r="K2" s="763"/>
      <c r="L2" s="763"/>
      <c r="M2" s="763"/>
      <c r="N2" s="763"/>
      <c r="O2" s="763"/>
      <c r="P2" s="763"/>
      <c r="Q2" s="763"/>
      <c r="R2" s="763"/>
      <c r="S2" s="763"/>
      <c r="T2" s="74"/>
      <c r="Y2" s="75"/>
      <c r="Z2" s="76"/>
      <c r="AA2" s="76"/>
    </row>
    <row r="3" spans="1:52" ht="18.75" customHeight="1" x14ac:dyDescent="0.2">
      <c r="A3" s="77" t="s">
        <v>332</v>
      </c>
      <c r="B3" s="77"/>
      <c r="C3" s="77"/>
      <c r="D3" s="77"/>
      <c r="E3" s="77"/>
      <c r="F3" s="77"/>
      <c r="G3" s="77"/>
      <c r="H3" s="77"/>
      <c r="I3" s="77"/>
      <c r="J3" s="77"/>
      <c r="K3" s="77"/>
      <c r="L3" s="77"/>
      <c r="M3" s="77"/>
      <c r="N3" s="77"/>
      <c r="O3" s="77"/>
      <c r="P3" s="77"/>
      <c r="Q3" s="77"/>
      <c r="R3" s="77"/>
      <c r="S3" s="77"/>
      <c r="T3" s="77"/>
      <c r="Y3" s="75"/>
      <c r="Z3" s="76" t="s">
        <v>161</v>
      </c>
    </row>
    <row r="4" spans="1:52" s="73" customFormat="1" ht="15.75" customHeight="1" x14ac:dyDescent="0.2">
      <c r="A4" s="78"/>
      <c r="B4" s="75"/>
      <c r="C4" s="75"/>
      <c r="D4" s="75"/>
      <c r="E4" s="75"/>
      <c r="F4" s="75"/>
      <c r="G4" s="75"/>
      <c r="H4" s="75"/>
      <c r="I4" s="75"/>
      <c r="J4" s="75"/>
      <c r="K4" s="75"/>
      <c r="L4" s="75"/>
      <c r="M4" s="76"/>
      <c r="N4" s="79"/>
      <c r="O4" s="80">
        <v>4</v>
      </c>
      <c r="P4" s="80">
        <v>37</v>
      </c>
      <c r="Q4" s="80">
        <v>38</v>
      </c>
      <c r="R4" s="80">
        <v>39</v>
      </c>
      <c r="S4" s="80">
        <v>40</v>
      </c>
      <c r="T4" s="80"/>
      <c r="U4" s="80">
        <v>64</v>
      </c>
      <c r="Y4" s="78"/>
      <c r="AA4" s="81" t="s">
        <v>333</v>
      </c>
      <c r="AB4" s="82" t="s">
        <v>334</v>
      </c>
    </row>
    <row r="5" spans="1:52" s="73" customFormat="1" ht="17.25" customHeight="1" x14ac:dyDescent="0.2">
      <c r="A5" s="75"/>
      <c r="B5" s="425" t="s">
        <v>304</v>
      </c>
      <c r="C5" s="426" t="str">
        <f>+$A$17</f>
        <v/>
      </c>
      <c r="D5" s="76"/>
      <c r="E5" s="764" t="s">
        <v>335</v>
      </c>
      <c r="F5" s="764"/>
      <c r="G5" s="765"/>
      <c r="H5" s="766"/>
      <c r="I5" s="766"/>
      <c r="J5" s="766"/>
      <c r="K5" s="766"/>
      <c r="L5" s="766"/>
      <c r="M5" s="767"/>
      <c r="N5" s="428" t="s">
        <v>336</v>
      </c>
      <c r="O5" s="416"/>
      <c r="P5" s="76"/>
      <c r="Q5" s="76"/>
      <c r="R5" s="76"/>
      <c r="S5" s="76"/>
      <c r="T5" s="76"/>
      <c r="Y5" s="78"/>
      <c r="AA5" s="81" t="s">
        <v>337</v>
      </c>
      <c r="AB5" s="82" t="s">
        <v>338</v>
      </c>
    </row>
    <row r="6" spans="1:52" ht="17.25" customHeight="1" x14ac:dyDescent="0.2">
      <c r="A6" s="75"/>
      <c r="B6" s="425" t="s">
        <v>339</v>
      </c>
      <c r="C6" s="427">
        <f ca="1">+NOW()</f>
        <v>45979.818794560182</v>
      </c>
      <c r="E6" s="764"/>
      <c r="F6" s="764"/>
      <c r="N6" s="428" t="s">
        <v>340</v>
      </c>
      <c r="O6" s="416" t="s">
        <v>7</v>
      </c>
      <c r="Y6" s="75"/>
      <c r="AA6" s="81" t="s">
        <v>341</v>
      </c>
      <c r="AB6" s="82" t="s">
        <v>342</v>
      </c>
      <c r="AT6" s="73" t="s">
        <v>343</v>
      </c>
    </row>
    <row r="7" spans="1:52" ht="17.25" customHeight="1" x14ac:dyDescent="0.2">
      <c r="A7" s="75"/>
      <c r="B7" s="83"/>
      <c r="C7" s="84"/>
      <c r="E7" s="448"/>
      <c r="F7" s="448"/>
      <c r="G7" s="449"/>
      <c r="H7" s="449"/>
      <c r="I7" s="448"/>
      <c r="J7" s="448"/>
      <c r="K7" s="448"/>
      <c r="L7" s="448"/>
      <c r="M7" s="448"/>
      <c r="N7" s="450"/>
      <c r="Q7" s="85"/>
      <c r="Y7" s="75"/>
      <c r="Z7" s="75"/>
      <c r="AA7" s="81" t="s">
        <v>344</v>
      </c>
      <c r="AB7" s="86" t="s">
        <v>345</v>
      </c>
      <c r="AT7" s="87"/>
      <c r="AU7" s="87"/>
    </row>
    <row r="8" spans="1:52" s="73" customFormat="1" ht="17.25" customHeight="1" thickBot="1" x14ac:dyDescent="0.25">
      <c r="D8" s="88"/>
      <c r="E8" s="89">
        <v>0.6</v>
      </c>
      <c r="F8" s="90"/>
      <c r="G8" s="90"/>
      <c r="H8" s="90"/>
      <c r="I8" s="90"/>
      <c r="J8" s="90"/>
      <c r="K8" s="90"/>
      <c r="L8" s="90"/>
      <c r="M8" s="90"/>
      <c r="N8" s="90"/>
      <c r="O8" s="91">
        <v>0.3</v>
      </c>
      <c r="P8" s="92"/>
      <c r="Q8" s="92"/>
      <c r="R8" s="92"/>
      <c r="S8" s="92"/>
      <c r="T8" s="92"/>
      <c r="U8" s="93">
        <v>0.1</v>
      </c>
      <c r="V8" s="94"/>
      <c r="W8" s="94"/>
    </row>
    <row r="9" spans="1:52" ht="31.5" customHeight="1" thickBot="1" x14ac:dyDescent="0.25">
      <c r="A9" s="75"/>
      <c r="B9" s="83"/>
      <c r="C9" s="75"/>
      <c r="D9" s="75"/>
      <c r="E9" s="768" t="s">
        <v>346</v>
      </c>
      <c r="F9" s="769"/>
      <c r="G9" s="769"/>
      <c r="H9" s="769"/>
      <c r="I9" s="769"/>
      <c r="J9" s="769"/>
      <c r="K9" s="769"/>
      <c r="L9" s="769"/>
      <c r="M9" s="769"/>
      <c r="N9" s="770"/>
      <c r="O9" s="771" t="s">
        <v>347</v>
      </c>
      <c r="P9" s="772"/>
      <c r="Q9" s="772"/>
      <c r="R9" s="772"/>
      <c r="S9" s="772"/>
      <c r="T9" s="773"/>
      <c r="U9" s="760"/>
      <c r="V9" s="761"/>
      <c r="W9" s="761"/>
      <c r="X9" s="761"/>
      <c r="Y9" s="75"/>
      <c r="Z9" s="75"/>
      <c r="AA9" s="75"/>
      <c r="AB9" s="75"/>
      <c r="AT9" s="471" t="s">
        <v>320</v>
      </c>
      <c r="AU9" s="472">
        <v>1</v>
      </c>
    </row>
    <row r="10" spans="1:52" ht="31.5" customHeight="1" thickBot="1" x14ac:dyDescent="0.25">
      <c r="B10" s="75"/>
      <c r="C10" s="75"/>
      <c r="D10" s="75"/>
      <c r="E10" s="398" t="s">
        <v>348</v>
      </c>
      <c r="F10" s="399"/>
      <c r="G10" s="399"/>
      <c r="H10" s="399"/>
      <c r="I10" s="399"/>
      <c r="J10" s="399"/>
      <c r="K10" s="399"/>
      <c r="L10" s="399"/>
      <c r="M10" s="399"/>
      <c r="N10" s="400"/>
      <c r="O10" s="401" t="s">
        <v>307</v>
      </c>
      <c r="P10" s="402"/>
      <c r="Q10" s="402"/>
      <c r="R10" s="402"/>
      <c r="S10" s="402"/>
      <c r="T10" s="402"/>
      <c r="U10" s="728" t="s">
        <v>349</v>
      </c>
      <c r="V10" s="729"/>
      <c r="W10" s="729"/>
      <c r="X10" s="730" t="s">
        <v>350</v>
      </c>
      <c r="Y10" s="75"/>
      <c r="Z10" s="75"/>
      <c r="AA10" s="75"/>
      <c r="AB10" s="75"/>
      <c r="AC10" s="75"/>
      <c r="AD10" s="75"/>
      <c r="AE10" s="75"/>
      <c r="AF10" s="75"/>
      <c r="AG10" s="75"/>
      <c r="AH10" s="75"/>
      <c r="AI10" s="75"/>
      <c r="AJ10" s="75"/>
      <c r="AK10" s="75"/>
      <c r="AL10" s="75"/>
      <c r="AM10" s="75"/>
      <c r="AN10" s="75"/>
      <c r="AO10" s="75"/>
      <c r="AP10" s="75"/>
      <c r="AQ10" s="75" t="s">
        <v>334</v>
      </c>
      <c r="AR10" s="75"/>
      <c r="AT10" s="471" t="s">
        <v>321</v>
      </c>
      <c r="AU10" s="472">
        <v>0.7</v>
      </c>
      <c r="AV10" s="75"/>
      <c r="AW10" s="75"/>
      <c r="AX10" s="75"/>
      <c r="AY10" s="75"/>
      <c r="AZ10" s="75"/>
    </row>
    <row r="11" spans="1:52" ht="27" customHeight="1" x14ac:dyDescent="0.2">
      <c r="A11" s="75"/>
      <c r="B11" s="83"/>
      <c r="C11" s="75"/>
      <c r="D11" s="75"/>
      <c r="E11" s="733" t="s">
        <v>351</v>
      </c>
      <c r="F11" s="734"/>
      <c r="G11" s="737" t="s">
        <v>352</v>
      </c>
      <c r="H11" s="738"/>
      <c r="I11" s="738"/>
      <c r="J11" s="738"/>
      <c r="K11" s="738"/>
      <c r="L11" s="738"/>
      <c r="M11" s="738"/>
      <c r="N11" s="741" t="s">
        <v>353</v>
      </c>
      <c r="O11" s="744" t="s">
        <v>354</v>
      </c>
      <c r="P11" s="744"/>
      <c r="Q11" s="744"/>
      <c r="R11" s="744"/>
      <c r="S11" s="744"/>
      <c r="T11" s="746" t="s">
        <v>355</v>
      </c>
      <c r="U11" s="749" t="s">
        <v>356</v>
      </c>
      <c r="V11" s="749"/>
      <c r="W11" s="751" t="s">
        <v>357</v>
      </c>
      <c r="X11" s="731"/>
      <c r="Y11" s="75"/>
      <c r="Z11" s="75"/>
      <c r="AA11" s="75"/>
      <c r="AB11" s="75"/>
      <c r="AC11" s="75"/>
      <c r="AD11" s="75"/>
      <c r="AE11" s="75"/>
      <c r="AF11" s="75"/>
      <c r="AG11" s="75"/>
      <c r="AH11" s="75"/>
      <c r="AI11" s="75"/>
      <c r="AJ11" s="75"/>
      <c r="AK11" s="75"/>
      <c r="AL11" s="75"/>
      <c r="AM11" s="75"/>
      <c r="AN11" s="75"/>
      <c r="AO11" s="75"/>
      <c r="AP11" s="75"/>
      <c r="AQ11" s="75" t="s">
        <v>338</v>
      </c>
      <c r="AR11" s="75"/>
      <c r="AS11" s="75"/>
      <c r="AT11" s="471" t="s">
        <v>322</v>
      </c>
      <c r="AU11" s="472">
        <v>0.49</v>
      </c>
      <c r="AV11" s="75"/>
      <c r="AW11" s="75"/>
      <c r="AX11" s="75"/>
      <c r="AY11" s="75"/>
      <c r="AZ11" s="75"/>
    </row>
    <row r="12" spans="1:52" ht="42.75" customHeight="1" thickBot="1" x14ac:dyDescent="0.25">
      <c r="A12" s="75"/>
      <c r="B12" s="83"/>
      <c r="C12" s="75"/>
      <c r="D12" s="83"/>
      <c r="E12" s="735"/>
      <c r="F12" s="736"/>
      <c r="G12" s="739"/>
      <c r="H12" s="740"/>
      <c r="I12" s="740"/>
      <c r="J12" s="740"/>
      <c r="K12" s="740"/>
      <c r="L12" s="740"/>
      <c r="M12" s="740"/>
      <c r="N12" s="742"/>
      <c r="O12" s="745"/>
      <c r="P12" s="745"/>
      <c r="Q12" s="745"/>
      <c r="R12" s="745"/>
      <c r="S12" s="745"/>
      <c r="T12" s="747"/>
      <c r="U12" s="750"/>
      <c r="V12" s="750"/>
      <c r="W12" s="752"/>
      <c r="X12" s="731"/>
      <c r="Y12" s="75"/>
      <c r="Z12" s="75"/>
      <c r="AA12" s="75"/>
      <c r="AB12" s="75"/>
      <c r="AC12" s="75"/>
      <c r="AD12" s="83"/>
      <c r="AE12" s="83"/>
      <c r="AF12" s="83"/>
      <c r="AG12" s="83"/>
      <c r="AH12" s="83"/>
      <c r="AI12" s="83"/>
      <c r="AJ12" s="83"/>
      <c r="AK12" s="83"/>
      <c r="AL12" s="83"/>
      <c r="AM12" s="83"/>
      <c r="AN12" s="83"/>
      <c r="AO12" s="83"/>
      <c r="AP12" s="83"/>
      <c r="AQ12" s="75" t="s">
        <v>345</v>
      </c>
      <c r="AR12" s="75"/>
      <c r="AS12" s="75"/>
      <c r="AT12" s="471" t="s">
        <v>358</v>
      </c>
      <c r="AU12" s="473">
        <v>0</v>
      </c>
      <c r="AV12" s="75"/>
      <c r="AW12" s="75"/>
      <c r="AX12" s="75"/>
      <c r="AY12" s="75"/>
      <c r="AZ12" s="75"/>
    </row>
    <row r="13" spans="1:52" ht="35.25" customHeight="1" thickBot="1" x14ac:dyDescent="0.25">
      <c r="A13" s="95" t="s">
        <v>309</v>
      </c>
      <c r="B13" s="554">
        <f>+'RES EVAL. INFORMES'!$B$3</f>
        <v>0</v>
      </c>
      <c r="C13" s="75"/>
      <c r="D13" s="75"/>
      <c r="E13" s="754">
        <v>0.7</v>
      </c>
      <c r="F13" s="755"/>
      <c r="G13" s="756">
        <v>0.3</v>
      </c>
      <c r="H13" s="756"/>
      <c r="I13" s="756"/>
      <c r="J13" s="756"/>
      <c r="K13" s="756"/>
      <c r="L13" s="756"/>
      <c r="M13" s="756"/>
      <c r="N13" s="743"/>
      <c r="O13" s="757">
        <v>1</v>
      </c>
      <c r="P13" s="757"/>
      <c r="Q13" s="757"/>
      <c r="R13" s="757"/>
      <c r="S13" s="758"/>
      <c r="T13" s="748"/>
      <c r="U13" s="759" t="s">
        <v>359</v>
      </c>
      <c r="V13" s="759"/>
      <c r="W13" s="753"/>
      <c r="X13" s="732"/>
      <c r="Y13" s="718" t="s">
        <v>316</v>
      </c>
      <c r="Z13" s="75"/>
      <c r="AA13" s="214">
        <v>6</v>
      </c>
      <c r="AB13" s="214">
        <v>3</v>
      </c>
      <c r="AC13" s="214">
        <v>0</v>
      </c>
      <c r="AD13" s="214"/>
      <c r="AE13" s="214"/>
      <c r="AF13" s="214" t="s">
        <v>317</v>
      </c>
      <c r="AG13" s="214"/>
      <c r="AH13" s="214"/>
      <c r="AI13" s="214"/>
      <c r="AJ13" s="214"/>
      <c r="AK13" s="214"/>
      <c r="AL13" s="214"/>
      <c r="AM13" s="214"/>
      <c r="AN13" s="214"/>
      <c r="AO13" s="75"/>
      <c r="AP13" s="75"/>
      <c r="AQ13" s="75" t="s">
        <v>342</v>
      </c>
      <c r="AR13" s="75"/>
      <c r="AS13" s="75"/>
      <c r="AT13" s="75"/>
      <c r="AU13" s="75"/>
      <c r="AV13" s="75"/>
      <c r="AW13" s="75"/>
      <c r="AX13" s="75"/>
      <c r="AY13" s="75"/>
      <c r="AZ13" s="75"/>
    </row>
    <row r="14" spans="1:52" ht="69" customHeight="1" thickBot="1" x14ac:dyDescent="0.25">
      <c r="A14" s="96" t="s">
        <v>9</v>
      </c>
      <c r="B14" s="97" t="s">
        <v>88</v>
      </c>
      <c r="C14" s="97" t="s">
        <v>89</v>
      </c>
      <c r="D14" s="98" t="s">
        <v>318</v>
      </c>
      <c r="E14" s="403" t="s">
        <v>279</v>
      </c>
      <c r="F14" s="404" t="s">
        <v>360</v>
      </c>
      <c r="G14" s="720" t="s">
        <v>92</v>
      </c>
      <c r="H14" s="721"/>
      <c r="I14" s="722"/>
      <c r="J14" s="723" t="s">
        <v>361</v>
      </c>
      <c r="K14" s="724"/>
      <c r="L14" s="725"/>
      <c r="M14" s="559" t="s">
        <v>362</v>
      </c>
      <c r="N14" s="405" t="s">
        <v>360</v>
      </c>
      <c r="O14" s="99" t="s">
        <v>319</v>
      </c>
      <c r="P14" s="100" t="s">
        <v>311</v>
      </c>
      <c r="Q14" s="101" t="s">
        <v>312</v>
      </c>
      <c r="R14" s="100" t="s">
        <v>313</v>
      </c>
      <c r="S14" s="101" t="s">
        <v>314</v>
      </c>
      <c r="T14" s="406" t="s">
        <v>360</v>
      </c>
      <c r="U14" s="726" t="s">
        <v>363</v>
      </c>
      <c r="V14" s="727"/>
      <c r="W14" s="407" t="s">
        <v>360</v>
      </c>
      <c r="X14" s="408" t="s">
        <v>360</v>
      </c>
      <c r="Y14" s="719"/>
      <c r="Z14" s="75"/>
      <c r="AA14" s="215" t="s">
        <v>311</v>
      </c>
      <c r="AB14" s="215" t="s">
        <v>312</v>
      </c>
      <c r="AC14" s="215" t="s">
        <v>313</v>
      </c>
      <c r="AD14" s="214"/>
      <c r="AE14" s="214"/>
      <c r="AF14" s="214">
        <v>2</v>
      </c>
      <c r="AG14" s="214">
        <v>1</v>
      </c>
      <c r="AH14" s="214">
        <v>0</v>
      </c>
      <c r="AI14" s="214">
        <v>2</v>
      </c>
      <c r="AJ14" s="214">
        <v>1</v>
      </c>
      <c r="AK14" s="214">
        <v>0</v>
      </c>
      <c r="AL14" s="214">
        <v>2</v>
      </c>
      <c r="AM14" s="214">
        <v>1</v>
      </c>
      <c r="AN14" s="214">
        <v>0</v>
      </c>
      <c r="AO14" s="75"/>
      <c r="AP14" s="75" t="s">
        <v>321</v>
      </c>
      <c r="AQ14" s="75" t="s">
        <v>320</v>
      </c>
      <c r="AR14" s="75" t="s">
        <v>322</v>
      </c>
      <c r="AS14" s="75"/>
      <c r="AT14" s="409" t="s">
        <v>156</v>
      </c>
      <c r="AU14" s="409" t="s">
        <v>157</v>
      </c>
      <c r="AV14" s="409" t="s">
        <v>158</v>
      </c>
      <c r="AW14" s="75"/>
      <c r="AX14" s="75"/>
      <c r="AY14" s="216" t="s">
        <v>6</v>
      </c>
      <c r="AZ14" s="216"/>
    </row>
    <row r="15" spans="1:52" ht="21.6" customHeight="1" x14ac:dyDescent="0.2">
      <c r="A15" s="410"/>
      <c r="B15" s="411"/>
      <c r="C15" s="774" t="s">
        <v>329</v>
      </c>
      <c r="D15" s="775"/>
      <c r="E15" s="102" t="s">
        <v>364</v>
      </c>
      <c r="F15" s="32" t="str">
        <f>+IFERROR(COUNTIF(F$17:F$118,"&gt;=50%")/COUNTIF($A$17:$A$43,"&gt;0"),"")</f>
        <v/>
      </c>
      <c r="G15" s="103" t="s">
        <v>365</v>
      </c>
      <c r="H15" s="103" t="s">
        <v>366</v>
      </c>
      <c r="I15" s="103" t="s">
        <v>105</v>
      </c>
      <c r="J15" s="103" t="s">
        <v>365</v>
      </c>
      <c r="K15" s="103" t="s">
        <v>366</v>
      </c>
      <c r="L15" s="103" t="s">
        <v>105</v>
      </c>
      <c r="M15" s="32" t="str">
        <f>+IFERROR(COUNTIF(M$17:M$118,"&gt;=50%")/COUNTIF($A$17:$A$118,"&gt;0"),"")</f>
        <v/>
      </c>
      <c r="N15" s="104" t="str">
        <f>+IFERROR(COUNTIF(N$17:N$118,"&gt;=50%")/COUNTIF($A$17:$A$118,"&gt;0"),"")</f>
        <v/>
      </c>
      <c r="O15" s="32" t="str">
        <f>+IF(ISERROR((COUNTIF(O$17:O$118,$AP$14)+COUNTIF(O$17:O$118,$AQ$14))/(COUNTIF($A$17:$A$118,"&gt;0"))),"",(COUNTIF(O$17:O$118,$AP$14)+COUNTIF(O$17:O$118,$AQ$14))/(COUNTIF($A$17:$A$118,"&gt;0")))</f>
        <v/>
      </c>
      <c r="P15" s="32" t="str">
        <f>+IF(ISERROR((COUNTIF(P$17:P$118,$AP$14)+COUNTIF(P$17:P$118,$AQ$14))/(COUNTIF($A$17:$A$118,"&gt;0"))),"",(COUNTIF(P$17:P$118,$AP$14)+COUNTIF(P$17:P$118,$AQ$14))/(COUNTIF($A$17:$A$118,"&gt;0")))</f>
        <v/>
      </c>
      <c r="Q15" s="32" t="str">
        <f>+IF(ISERROR((COUNTIF(Q$17:Q$118,$AP$14)+COUNTIF(Q$17:Q$118,$AQ$14))/(COUNTIF($A$17:$A$118,"&gt;0"))),"",(COUNTIF(Q$17:Q$118,$AP$14)+COUNTIF(Q$17:Q$118,$AQ$14))/(COUNTIF($A$17:$A$118,"&gt;0")))</f>
        <v/>
      </c>
      <c r="R15" s="32" t="str">
        <f>+IF(ISERROR((COUNTIF(R$17:R$118,$AP$14)+COUNTIF(R$17:R$118,$AQ$14))/(COUNTIF($A$17:$A$118,"&gt;0"))),"",(COUNTIF(R$17:R$118,$AP$14)+COUNTIF(R$17:R$118,$AQ$14))/(COUNTIF($A$17:$A$118,"&gt;0")))</f>
        <v/>
      </c>
      <c r="S15" s="32" t="str">
        <f>+IF(ISERROR(COUNTIF(S$17:S$118,"SI")/COUNTIF($A$17:$A$118,"&gt;0")),"",COUNTIF(S$17:S$118,"SI")/COUNTIF($A$17:$A$118,"&gt;0"))</f>
        <v/>
      </c>
      <c r="T15" s="104" t="str">
        <f>+IFERROR(COUNTIF(T$17:T$118,"&gt;=50%")/COUNTIF($A$17:$A$118,"&gt;0"),"")</f>
        <v/>
      </c>
      <c r="U15" s="776" t="s">
        <v>364</v>
      </c>
      <c r="V15" s="777"/>
      <c r="W15" s="105" t="str">
        <f>+IFERROR(COUNTIF(W$17:W$43,"&gt;=50%")/COUNTIF($A$17:$A$43,"&gt;0"),"")</f>
        <v/>
      </c>
      <c r="X15" s="106" t="str">
        <f>+IFERROR(COUNTIF(X$17:X$118,"&gt;=50%")/COUNTIF($A$17:$A$118,"&gt;0"),"")</f>
        <v/>
      </c>
      <c r="Y15" s="387"/>
      <c r="Z15" s="75"/>
      <c r="AA15" s="217">
        <f>+MAX($F$15:$H$15)</f>
        <v>0</v>
      </c>
      <c r="AB15" s="218">
        <f>+MAX($I$15:$P$15)</f>
        <v>0</v>
      </c>
      <c r="AC15" s="219">
        <f>+MAX($Q$15:$S$15)</f>
        <v>0</v>
      </c>
      <c r="AD15" s="214"/>
      <c r="AE15" s="214"/>
      <c r="AF15" s="214"/>
      <c r="AG15" s="214"/>
      <c r="AH15" s="214"/>
      <c r="AI15" s="214"/>
      <c r="AJ15" s="214"/>
      <c r="AK15" s="214"/>
      <c r="AL15" s="214"/>
      <c r="AM15" s="214"/>
      <c r="AN15" s="214"/>
      <c r="AO15" s="75"/>
      <c r="AP15" s="75">
        <f>+(COUNTIF($A$17:$A$43,"&gt;0"))</f>
        <v>0</v>
      </c>
      <c r="AQ15" s="75"/>
      <c r="AR15" s="75"/>
      <c r="AS15" s="75"/>
      <c r="AT15" s="75"/>
      <c r="AU15" s="75"/>
      <c r="AV15" s="75"/>
      <c r="AW15" s="75"/>
      <c r="AX15" s="75"/>
      <c r="AY15" s="216">
        <v>0</v>
      </c>
      <c r="AZ15" s="216" t="s">
        <v>367</v>
      </c>
    </row>
    <row r="16" spans="1:52" ht="18.75" x14ac:dyDescent="0.2">
      <c r="A16" s="523"/>
      <c r="B16" s="524"/>
      <c r="C16" s="778" t="s">
        <v>330</v>
      </c>
      <c r="D16" s="779"/>
      <c r="E16" s="525" t="str">
        <f>IFERROR(AVERAGEIF(E17:E43,"&gt;0",E17:E43),"")</f>
        <v/>
      </c>
      <c r="F16" s="42" t="str">
        <f>+IFERROR(COUNTIF(F$17:F$43,"&lt;50%")/COUNTIF($A$17:$A$43,"&gt;0"),"")</f>
        <v/>
      </c>
      <c r="G16" s="107">
        <f>SUM(G17:G118:G17:G118)</f>
        <v>0</v>
      </c>
      <c r="H16" s="107">
        <f>SUM(H17:H118)</f>
        <v>0</v>
      </c>
      <c r="I16" s="531" t="str">
        <f>+IF(ISERROR(H16/G16),"",H16/G16)</f>
        <v/>
      </c>
      <c r="J16" s="107">
        <f>SUM(J17:J118)</f>
        <v>0</v>
      </c>
      <c r="K16" s="107">
        <f>SUM(K17:K118)</f>
        <v>0</v>
      </c>
      <c r="L16" s="531" t="str">
        <f>+IF(ISERROR(K16/J16),"",K16/J16)</f>
        <v/>
      </c>
      <c r="M16" s="42" t="str">
        <f>+IFERROR(COUNTIF(M$17:M$118,"&lt;50%")/COUNTIF($A$17:$A$118,"&gt;0"),"")</f>
        <v/>
      </c>
      <c r="N16" s="42" t="str">
        <f>+IFERROR(COUNTIF(N$17:N$118,"&lt;50%")/COUNTIF($A$17:$A$118,"&gt;0"),"")</f>
        <v/>
      </c>
      <c r="O16" s="42" t="str">
        <f>+IF(ISERROR(COUNTIF(O$17:O$118,$AR$14)/COUNTIF($A$17:$A$118,"&gt;0")),"",COUNTIF(O$17:O$118,$AR$14)/COUNTIF($A$17:$A$118,"&gt;0"))</f>
        <v/>
      </c>
      <c r="P16" s="42" t="str">
        <f>+IF(ISERROR(COUNTIF(P$17:P$118,$AR$14)/COUNTIF($A$17:$A$118,"&gt;0")),"",COUNTIF(P$17:P$118,$AR$14)/COUNTIF($A$17:$A$118,"&gt;0"))</f>
        <v/>
      </c>
      <c r="Q16" s="42" t="str">
        <f>+IF(ISERROR(COUNTIF(Q$17:Q$118,$AR$14)/COUNTIF($A$17:$A$118,"&gt;0")),"",COUNTIF(Q$17:Q$118,$AR$14)/COUNTIF($A$17:$A$118,"&gt;0"))</f>
        <v/>
      </c>
      <c r="R16" s="42" t="str">
        <f>+IF(ISERROR(COUNTIF(R$17:R$118,$AR$14)/COUNTIF($A$17:$A$118,"&gt;0")),"",COUNTIF(R$17:R$118,$AR$14)/COUNTIF($A$17:$A$118,"&gt;0"))</f>
        <v/>
      </c>
      <c r="S16" s="42" t="str">
        <f>+IF(ISERROR(COUNTIF(S$17:S$43,"NO")/COUNTIF($A$17:$A$43,"&gt;0")),"",COUNTIF(S$17:S$43,"NO")/COUNTIF($A$17:$A$43,"&gt;0"))</f>
        <v/>
      </c>
      <c r="T16" s="42" t="str">
        <f>+IFERROR(COUNTIF(T$17:T$43,"&lt;50%")/COUNTIF($A$17:$A$43,"&gt;0"),"")</f>
        <v/>
      </c>
      <c r="U16" s="780" t="str">
        <f>IFERROR(AVERAGEIF(U17:U118,"&gt;0",U17:U118),"")</f>
        <v/>
      </c>
      <c r="V16" s="781"/>
      <c r="W16" s="108" t="str">
        <f>+IFERROR(COUNTIF(W$17:W$118,"&lt;50%")/COUNTIF($A$17:$A$118,"&gt;0"),"")</f>
        <v/>
      </c>
      <c r="X16" s="109" t="str">
        <f>+IFERROR(COUNTIF(X$17:X$118,"&lt;50%")/COUNTIF($A$17:$A$118,"&gt;0"),"")</f>
        <v/>
      </c>
      <c r="Y16" s="110"/>
      <c r="Z16" s="75"/>
      <c r="AA16" s="220"/>
      <c r="AB16" s="221"/>
      <c r="AC16" s="222"/>
      <c r="AD16" s="214"/>
      <c r="AE16" s="214"/>
      <c r="AF16" s="214">
        <f>+AF14+AI14+AL14</f>
        <v>6</v>
      </c>
      <c r="AG16" s="214">
        <f>+AG14+AJ14+AM14</f>
        <v>3</v>
      </c>
      <c r="AH16" s="214">
        <f>+AH14+AK14+AN14</f>
        <v>0</v>
      </c>
      <c r="AI16" s="214"/>
      <c r="AJ16" s="214"/>
      <c r="AK16" s="214"/>
      <c r="AL16" s="214"/>
      <c r="AM16" s="214"/>
      <c r="AN16" s="214"/>
      <c r="AO16" s="75"/>
      <c r="AP16" s="75">
        <v>10</v>
      </c>
      <c r="AQ16" s="75"/>
      <c r="AR16" s="75"/>
      <c r="AS16" s="75"/>
      <c r="AT16" s="214" t="s">
        <v>368</v>
      </c>
      <c r="AU16" s="214"/>
      <c r="AV16" s="214"/>
      <c r="AW16" s="216" t="s">
        <v>6</v>
      </c>
      <c r="AX16" s="75"/>
      <c r="AY16" s="216" t="s">
        <v>369</v>
      </c>
      <c r="AZ16" s="216" t="str">
        <f>+AR14</f>
        <v>Insuficiente</v>
      </c>
    </row>
    <row r="17" spans="1:52" ht="43.15" customHeight="1" x14ac:dyDescent="0.2">
      <c r="A17" s="526" t="str">
        <f>'RESUMEN REGION'!A19</f>
        <v/>
      </c>
      <c r="B17" s="526">
        <f>'RESUMEN REGION'!B19</f>
        <v>0</v>
      </c>
      <c r="C17" s="526" t="str">
        <f>'RESUMEN REGION'!C19</f>
        <v/>
      </c>
      <c r="D17" s="527">
        <f>'RESUMEN REGION'!E19</f>
        <v>0</v>
      </c>
      <c r="E17" s="528" t="str">
        <f>+IFERROR(VLOOKUP(B17,'RES EVAL. INFORMES'!$B$11:$AD$42,4,FALSE),"")</f>
        <v/>
      </c>
      <c r="F17" s="529" t="str">
        <f>+IF(ISERROR(E17/7),"",E17/7)</f>
        <v/>
      </c>
      <c r="G17" s="530">
        <f>'RESUMEN REGION'!G19</f>
        <v>0</v>
      </c>
      <c r="H17" s="111"/>
      <c r="I17" s="112" t="str">
        <f>+IF(ISERROR(H17/G17),"",H17/G17)</f>
        <v/>
      </c>
      <c r="J17" s="113">
        <f>'RESUMEN REGION'!BO19</f>
        <v>0</v>
      </c>
      <c r="K17" s="111"/>
      <c r="L17" s="112" t="str">
        <f>+IF(ISERROR(K17/J17),"",K17/J17)</f>
        <v/>
      </c>
      <c r="M17" s="529" t="str">
        <f>+IF(B17=0,"",AV17)</f>
        <v/>
      </c>
      <c r="N17" s="529" t="str">
        <f t="shared" ref="N17:N43" si="0">+IFERROR((F17*$E$13)+($G$13*M17),"")</f>
        <v/>
      </c>
      <c r="O17" s="474" t="str">
        <f>+IFERROR(IF($B17=0,"",VLOOKUP($B17,'EV ADM FINANCIERA'!$B$11:$AZ$194,4,FALSE)),"")</f>
        <v/>
      </c>
      <c r="P17" s="474" t="str">
        <f>+IFERROR(IF($B17=0,"",VLOOKUP($B17,'EV ADM FINANCIERA'!$B$11:$AZ$194,$P$4,FALSE)),"")</f>
        <v/>
      </c>
      <c r="Q17" s="474" t="str">
        <f>+IFERROR(IF($B17=0,"",VLOOKUP($B17,'EV ADM FINANCIERA'!$B$11:$AZ$194,$Q$4,FALSE)),"")</f>
        <v/>
      </c>
      <c r="R17" s="474" t="str">
        <f>+IFERROR(IF($B17=0,"",VLOOKUP($B17,'EV ADM FINANCIERA'!$B$11:$AZ$194,$R$4,FALSE)),"")</f>
        <v/>
      </c>
      <c r="S17" s="470" t="str">
        <f>+IFERROR(IF($B17=0,"",VLOOKUP($B17,'EV ADM FINANCIERA'!$B$11:$AZ$194,S$4,FALSE)),"")</f>
        <v/>
      </c>
      <c r="T17" s="532" t="str">
        <f>+IFERROR(VLOOKUP($O17,$AT$9:$AU$12,2,FALSE),"")</f>
        <v/>
      </c>
      <c r="U17" s="716"/>
      <c r="V17" s="717"/>
      <c r="W17" s="529" t="str">
        <f>IF(U17=0,"",IF(ISERROR(U17/5),"",U17/5))</f>
        <v/>
      </c>
      <c r="X17" s="533" t="str">
        <f>+IFERROR((W17*$U$8+T17*$O$8+N17*$E$8),"")</f>
        <v/>
      </c>
      <c r="Y17" s="111"/>
      <c r="Z17" s="75"/>
      <c r="AA17" s="223" t="str">
        <f t="shared" ref="AA17:AA25" si="1">IF(E17="X",6,IF(G17="X",3,IF(H17="X",0,"")))</f>
        <v/>
      </c>
      <c r="AB17" s="223" t="str">
        <f t="shared" ref="AB17:AB25" si="2">IF(I17="X",6,IF(O17="X",3,IF(P17="X",0,"")))</f>
        <v/>
      </c>
      <c r="AC17" s="223" t="str">
        <f>IF(Q17="X",6,IF(R17="X",3,IF(S17="X",0,"")))</f>
        <v/>
      </c>
      <c r="AD17" s="224" t="str">
        <f>IF(ISERROR(AE17),SUM(AA17:AC17),"")</f>
        <v/>
      </c>
      <c r="AE17" s="214" t="str">
        <f>+HLOOKUP("",AA17:AC17,1,FALSE)</f>
        <v/>
      </c>
      <c r="AF17" s="214">
        <f>+AF16*3</f>
        <v>18</v>
      </c>
      <c r="AG17" s="214">
        <f>+AG16*3</f>
        <v>9</v>
      </c>
      <c r="AH17" s="214">
        <f>+AH16*3</f>
        <v>0</v>
      </c>
      <c r="AI17" s="214"/>
      <c r="AJ17" s="214"/>
      <c r="AK17" s="214"/>
      <c r="AL17" s="214"/>
      <c r="AM17" s="214"/>
      <c r="AN17" s="214"/>
      <c r="AO17" s="75"/>
      <c r="AP17" s="75" t="e">
        <f>+AP18/AP15</f>
        <v>#DIV/0!</v>
      </c>
      <c r="AQ17" s="75"/>
      <c r="AR17" s="75"/>
      <c r="AS17" s="75"/>
      <c r="AT17" s="225">
        <f>+G17+J17</f>
        <v>0</v>
      </c>
      <c r="AU17" s="226">
        <f>+H17+K17</f>
        <v>0</v>
      </c>
      <c r="AV17" s="114" t="str">
        <f>+IFERROR(IF($O$5="x",IF(AU17&gt;0,100%,IF(AU17=0,0%)),AU17/AT17),"")</f>
        <v/>
      </c>
      <c r="AW17" s="75" t="str">
        <f>+IF(AT17=$AY$15,$AZ$15,IF(AV17&lt;50%,$AZ$16,IF(AV17&lt;80%,$AZ$17,IF(AV17&gt;=80%,$AZ$18,""))))</f>
        <v>S/I</v>
      </c>
      <c r="AX17" s="75"/>
      <c r="AY17" s="216">
        <v>100000</v>
      </c>
      <c r="AZ17" s="216" t="str">
        <f>+AQ14</f>
        <v>Suficiente</v>
      </c>
    </row>
    <row r="18" spans="1:52" ht="15" customHeight="1" x14ac:dyDescent="0.2">
      <c r="A18" s="526" t="str">
        <f>'RESUMEN REGION'!A20</f>
        <v/>
      </c>
      <c r="B18" s="526">
        <f>'RESUMEN REGION'!B20</f>
        <v>0</v>
      </c>
      <c r="C18" s="526" t="str">
        <f>'RESUMEN REGION'!C20</f>
        <v/>
      </c>
      <c r="D18" s="527">
        <f>'RESUMEN REGION'!E20</f>
        <v>0</v>
      </c>
      <c r="E18" s="528" t="str">
        <f>+IFERROR(VLOOKUP(B18,'RES EVAL. INFORMES'!$B$11:$AD$42,4,FALSE),"")</f>
        <v/>
      </c>
      <c r="F18" s="529" t="str">
        <f t="shared" ref="F18:F43" si="3">+IF(ISERROR(E18/7),"",E18/7)</f>
        <v/>
      </c>
      <c r="G18" s="530">
        <f>'RESUMEN REGION'!G20</f>
        <v>0</v>
      </c>
      <c r="H18" s="111"/>
      <c r="I18" s="112" t="str">
        <f t="shared" ref="I18:I81" si="4">+IF(ISERROR(H18/G18),"",H18/G18)</f>
        <v/>
      </c>
      <c r="J18" s="113">
        <f>'RESUMEN REGION'!BO20</f>
        <v>0</v>
      </c>
      <c r="K18" s="111"/>
      <c r="L18" s="112" t="str">
        <f t="shared" ref="L18:L81" si="5">+IF(ISERROR(K18/J18),"",K18/J18)</f>
        <v/>
      </c>
      <c r="M18" s="529" t="str">
        <f t="shared" ref="M18:M81" si="6">+IF(B18=0,"",AV18)</f>
        <v/>
      </c>
      <c r="N18" s="529" t="str">
        <f t="shared" si="0"/>
        <v/>
      </c>
      <c r="O18" s="474" t="str">
        <f>+IFERROR(IF($B18=0,"",VLOOKUP($B18,'EV ADM FINANCIERA'!$B$11:$AZ$194,4,FALSE)),"")</f>
        <v/>
      </c>
      <c r="P18" s="474" t="str">
        <f>+IFERROR(IF($B18=0,"",VLOOKUP($B18,'EV ADM FINANCIERA'!$B$11:$AZ$194,$P$4,FALSE)),"")</f>
        <v/>
      </c>
      <c r="Q18" s="474" t="str">
        <f>+IFERROR(IF($B18=0,"",VLOOKUP($B18,'EV ADM FINANCIERA'!$B$11:$AZ$194,$Q$4,FALSE)),"")</f>
        <v/>
      </c>
      <c r="R18" s="474" t="str">
        <f>+IFERROR(IF($B18=0,"",VLOOKUP($B18,'EV ADM FINANCIERA'!$B$11:$AZ$194,$R$4,FALSE)),"")</f>
        <v/>
      </c>
      <c r="S18" s="470" t="str">
        <f>+IFERROR(IF($B18=0,"",VLOOKUP($B18,'EV ADM FINANCIERA'!$B$11:$AZ$194,S$4,FALSE)),"")</f>
        <v/>
      </c>
      <c r="T18" s="532" t="str">
        <f t="shared" ref="T18:T81" si="7">+IFERROR(VLOOKUP($O18,$AT$9:$AU$12,2,FALSE),"")</f>
        <v/>
      </c>
      <c r="U18" s="714"/>
      <c r="V18" s="715"/>
      <c r="W18" s="529" t="str">
        <f t="shared" ref="W18:W81" si="8">IF(U18=0,"",IF(ISERROR(U18/5),"",U18/5))</f>
        <v/>
      </c>
      <c r="X18" s="533" t="str">
        <f t="shared" ref="X18:X43" si="9">+IFERROR((W18*$U$8+T18*$O$8+N18*$E$8),"")</f>
        <v/>
      </c>
      <c r="Y18" s="111"/>
      <c r="Z18" s="75"/>
      <c r="AA18" s="223" t="str">
        <f t="shared" si="1"/>
        <v/>
      </c>
      <c r="AB18" s="223" t="str">
        <f t="shared" si="2"/>
        <v/>
      </c>
      <c r="AC18" s="223" t="str">
        <f t="shared" ref="AC18:AC25" si="10">IF(Q18="X",6,IF(R18="X",3,IF(S18="X",0,"")))</f>
        <v/>
      </c>
      <c r="AD18" s="224" t="str">
        <f t="shared" ref="AD18:AD25" si="11">IF(ISERROR(AE18),SUM(AA18:AC18),"")</f>
        <v/>
      </c>
      <c r="AE18" s="214" t="str">
        <f t="shared" ref="AE18:AE25" si="12">+HLOOKUP("",AA18:AC18,1,FALSE)</f>
        <v/>
      </c>
      <c r="AF18" s="227">
        <f>9/2</f>
        <v>4.5</v>
      </c>
      <c r="AG18" s="214"/>
      <c r="AH18" s="227">
        <v>6</v>
      </c>
      <c r="AI18" s="214"/>
      <c r="AJ18" s="214"/>
      <c r="AK18" s="214"/>
      <c r="AL18" s="214"/>
      <c r="AM18" s="214"/>
      <c r="AN18" s="214"/>
      <c r="AO18" s="75"/>
      <c r="AP18" s="75">
        <f>+(COUNTIF(Q$17:Q$43,$AP$14))</f>
        <v>0</v>
      </c>
      <c r="AQ18" s="75"/>
      <c r="AR18" s="75"/>
      <c r="AS18" s="75"/>
      <c r="AT18" s="225">
        <f t="shared" ref="AT18:AT25" si="13">+G18+J18</f>
        <v>0</v>
      </c>
      <c r="AU18" s="226">
        <f t="shared" ref="AU18:AU25" si="14">+H18+K18</f>
        <v>0</v>
      </c>
      <c r="AV18" s="114" t="str">
        <f t="shared" ref="AV18:AV81" si="15">+IFERROR(IF($O$5="x",IF(AU18&gt;0,100%,IF(AU18=0,0%)),AU18/AT18),"")</f>
        <v/>
      </c>
      <c r="AW18" s="75" t="str">
        <f t="shared" ref="AW18:AW81" si="16">+IF(AT18=$AY$15,$AZ$15,IF(AV18&lt;50%,$AZ$16,IF(AV18&lt;80%,$AZ$17,IF(AV18&gt;=80%,$AZ$18,""))))</f>
        <v>S/I</v>
      </c>
      <c r="AX18" s="75"/>
      <c r="AY18" s="216" t="s">
        <v>370</v>
      </c>
      <c r="AZ18" s="216" t="str">
        <f>+AP14</f>
        <v>Adecuado</v>
      </c>
    </row>
    <row r="19" spans="1:52" ht="15" customHeight="1" x14ac:dyDescent="0.2">
      <c r="A19" s="526" t="str">
        <f>'RESUMEN REGION'!A21</f>
        <v/>
      </c>
      <c r="B19" s="526">
        <f>'RESUMEN REGION'!B21</f>
        <v>0</v>
      </c>
      <c r="C19" s="526" t="str">
        <f>'RESUMEN REGION'!C21</f>
        <v/>
      </c>
      <c r="D19" s="527">
        <f>'RESUMEN REGION'!E21</f>
        <v>0</v>
      </c>
      <c r="E19" s="528" t="str">
        <f>+IFERROR(VLOOKUP(B19,'RES EVAL. INFORMES'!$B$11:$AD$42,4,FALSE),"")</f>
        <v/>
      </c>
      <c r="F19" s="529" t="str">
        <f t="shared" si="3"/>
        <v/>
      </c>
      <c r="G19" s="530">
        <f>'RESUMEN REGION'!G21</f>
        <v>0</v>
      </c>
      <c r="H19" s="111"/>
      <c r="I19" s="112" t="str">
        <f t="shared" si="4"/>
        <v/>
      </c>
      <c r="J19" s="113">
        <f>'RESUMEN REGION'!BO21</f>
        <v>0</v>
      </c>
      <c r="K19" s="111"/>
      <c r="L19" s="112" t="str">
        <f t="shared" si="5"/>
        <v/>
      </c>
      <c r="M19" s="529" t="str">
        <f t="shared" si="6"/>
        <v/>
      </c>
      <c r="N19" s="529" t="str">
        <f t="shared" si="0"/>
        <v/>
      </c>
      <c r="O19" s="474" t="str">
        <f>+IFERROR(IF($B19=0,"",VLOOKUP($B19,'EV ADM FINANCIERA'!$B$11:$AZ$194,4,FALSE)),"")</f>
        <v/>
      </c>
      <c r="P19" s="474" t="str">
        <f>+IFERROR(IF($B19=0,"",VLOOKUP($B19,'EV ADM FINANCIERA'!$B$11:$AZ$194,$P$4,FALSE)),"")</f>
        <v/>
      </c>
      <c r="Q19" s="474" t="str">
        <f>+IFERROR(IF($B19=0,"",VLOOKUP($B19,'EV ADM FINANCIERA'!$B$11:$AZ$194,$Q$4,FALSE)),"")</f>
        <v/>
      </c>
      <c r="R19" s="474" t="str">
        <f>+IFERROR(IF($B19=0,"",VLOOKUP($B19,'EV ADM FINANCIERA'!$B$11:$AZ$194,$R$4,FALSE)),"")</f>
        <v/>
      </c>
      <c r="S19" s="470" t="str">
        <f>+IFERROR(IF($B19=0,"",VLOOKUP($B19,'EV ADM FINANCIERA'!$B$11:$AZ$194,S$4,FALSE)),"")</f>
        <v/>
      </c>
      <c r="T19" s="532" t="str">
        <f t="shared" si="7"/>
        <v/>
      </c>
      <c r="U19" s="714"/>
      <c r="V19" s="715"/>
      <c r="W19" s="529" t="str">
        <f t="shared" si="8"/>
        <v/>
      </c>
      <c r="X19" s="533" t="str">
        <f t="shared" si="9"/>
        <v/>
      </c>
      <c r="Y19" s="111"/>
      <c r="Z19" s="75"/>
      <c r="AA19" s="223" t="str">
        <f t="shared" si="1"/>
        <v/>
      </c>
      <c r="AB19" s="223" t="str">
        <f t="shared" si="2"/>
        <v/>
      </c>
      <c r="AC19" s="223" t="str">
        <f t="shared" si="10"/>
        <v/>
      </c>
      <c r="AD19" s="224" t="str">
        <f t="shared" si="11"/>
        <v/>
      </c>
      <c r="AE19" s="214" t="str">
        <f t="shared" si="12"/>
        <v/>
      </c>
      <c r="AF19" s="214">
        <v>17</v>
      </c>
      <c r="AG19" s="214"/>
      <c r="AH19" s="214"/>
      <c r="AI19" s="214"/>
      <c r="AJ19" s="214"/>
      <c r="AK19" s="214"/>
      <c r="AL19" s="214"/>
      <c r="AM19" s="214"/>
      <c r="AN19" s="214"/>
      <c r="AO19" s="75"/>
      <c r="AP19" s="75"/>
      <c r="AQ19" s="75"/>
      <c r="AR19" s="75"/>
      <c r="AS19" s="75"/>
      <c r="AT19" s="225">
        <f t="shared" si="13"/>
        <v>0</v>
      </c>
      <c r="AU19" s="226">
        <f t="shared" si="14"/>
        <v>0</v>
      </c>
      <c r="AV19" s="114" t="str">
        <f t="shared" si="15"/>
        <v/>
      </c>
      <c r="AW19" s="75" t="str">
        <f t="shared" si="16"/>
        <v>S/I</v>
      </c>
      <c r="AX19" s="75"/>
      <c r="AY19" s="75"/>
      <c r="AZ19" s="75"/>
    </row>
    <row r="20" spans="1:52" ht="15" customHeight="1" x14ac:dyDescent="0.2">
      <c r="A20" s="526" t="str">
        <f>'RESUMEN REGION'!A22</f>
        <v/>
      </c>
      <c r="B20" s="526">
        <f>'RESUMEN REGION'!B22</f>
        <v>0</v>
      </c>
      <c r="C20" s="526" t="str">
        <f>'RESUMEN REGION'!C22</f>
        <v/>
      </c>
      <c r="D20" s="527">
        <f>'RESUMEN REGION'!E22</f>
        <v>0</v>
      </c>
      <c r="E20" s="528" t="str">
        <f>+IFERROR(VLOOKUP(B20,'RES EVAL. INFORMES'!$B$11:$AD$42,4,FALSE),"")</f>
        <v/>
      </c>
      <c r="F20" s="529" t="str">
        <f t="shared" si="3"/>
        <v/>
      </c>
      <c r="G20" s="530">
        <f>'RESUMEN REGION'!G22</f>
        <v>0</v>
      </c>
      <c r="H20" s="111"/>
      <c r="I20" s="112" t="str">
        <f t="shared" si="4"/>
        <v/>
      </c>
      <c r="J20" s="113">
        <f>'RESUMEN REGION'!BO22</f>
        <v>0</v>
      </c>
      <c r="K20" s="111"/>
      <c r="L20" s="112" t="str">
        <f t="shared" si="5"/>
        <v/>
      </c>
      <c r="M20" s="529" t="str">
        <f t="shared" si="6"/>
        <v/>
      </c>
      <c r="N20" s="529" t="str">
        <f t="shared" si="0"/>
        <v/>
      </c>
      <c r="O20" s="474" t="str">
        <f>+IFERROR(IF($B20=0,"",VLOOKUP($B20,'EV ADM FINANCIERA'!$B$11:$AZ$194,4,FALSE)),"")</f>
        <v/>
      </c>
      <c r="P20" s="474" t="str">
        <f>+IFERROR(IF($B20=0,"",VLOOKUP($B20,'EV ADM FINANCIERA'!$B$11:$AZ$194,$P$4,FALSE)),"")</f>
        <v/>
      </c>
      <c r="Q20" s="474" t="str">
        <f>+IFERROR(IF($B20=0,"",VLOOKUP($B20,'EV ADM FINANCIERA'!$B$11:$AZ$194,$Q$4,FALSE)),"")</f>
        <v/>
      </c>
      <c r="R20" s="474" t="str">
        <f>+IFERROR(IF($B20=0,"",VLOOKUP($B20,'EV ADM FINANCIERA'!$B$11:$AZ$194,$R$4,FALSE)),"")</f>
        <v/>
      </c>
      <c r="S20" s="470" t="str">
        <f>+IFERROR(IF($B20=0,"",VLOOKUP($B20,'EV ADM FINANCIERA'!$B$11:$AZ$194,S$4,FALSE)),"")</f>
        <v/>
      </c>
      <c r="T20" s="532" t="str">
        <f t="shared" si="7"/>
        <v/>
      </c>
      <c r="U20" s="714"/>
      <c r="V20" s="715"/>
      <c r="W20" s="529" t="str">
        <f t="shared" si="8"/>
        <v/>
      </c>
      <c r="X20" s="533" t="str">
        <f t="shared" si="9"/>
        <v/>
      </c>
      <c r="Y20" s="111"/>
      <c r="Z20" s="75"/>
      <c r="AA20" s="223" t="str">
        <f t="shared" si="1"/>
        <v/>
      </c>
      <c r="AB20" s="223" t="str">
        <f t="shared" si="2"/>
        <v/>
      </c>
      <c r="AC20" s="223" t="str">
        <f t="shared" si="10"/>
        <v/>
      </c>
      <c r="AD20" s="224" t="str">
        <f t="shared" si="11"/>
        <v/>
      </c>
      <c r="AE20" s="214" t="str">
        <f t="shared" si="12"/>
        <v/>
      </c>
      <c r="AF20" s="214"/>
      <c r="AG20" s="214"/>
      <c r="AH20" s="214"/>
      <c r="AI20" s="214"/>
      <c r="AJ20" s="214"/>
      <c r="AK20" s="214"/>
      <c r="AL20" s="214"/>
      <c r="AM20" s="214"/>
      <c r="AN20" s="214"/>
      <c r="AO20" s="75"/>
      <c r="AP20" s="75"/>
      <c r="AQ20" s="75"/>
      <c r="AR20" s="75"/>
      <c r="AS20" s="75"/>
      <c r="AT20" s="225">
        <f t="shared" si="13"/>
        <v>0</v>
      </c>
      <c r="AU20" s="226">
        <f t="shared" si="14"/>
        <v>0</v>
      </c>
      <c r="AV20" s="114" t="str">
        <f t="shared" si="15"/>
        <v/>
      </c>
      <c r="AW20" s="75" t="str">
        <f t="shared" si="16"/>
        <v>S/I</v>
      </c>
      <c r="AX20" s="75"/>
      <c r="AY20" s="75"/>
      <c r="AZ20" s="75"/>
    </row>
    <row r="21" spans="1:52" ht="15" customHeight="1" x14ac:dyDescent="0.2">
      <c r="A21" s="526" t="str">
        <f>'RESUMEN REGION'!A23</f>
        <v/>
      </c>
      <c r="B21" s="526">
        <f>'RESUMEN REGION'!B23</f>
        <v>0</v>
      </c>
      <c r="C21" s="526" t="str">
        <f>'RESUMEN REGION'!C23</f>
        <v/>
      </c>
      <c r="D21" s="527">
        <f>'RESUMEN REGION'!E23</f>
        <v>0</v>
      </c>
      <c r="E21" s="528" t="str">
        <f>+IFERROR(VLOOKUP(B21,'RES EVAL. INFORMES'!$B$11:$AD$42,4,FALSE),"")</f>
        <v/>
      </c>
      <c r="F21" s="529" t="str">
        <f t="shared" si="3"/>
        <v/>
      </c>
      <c r="G21" s="530">
        <f>'RESUMEN REGION'!G23</f>
        <v>0</v>
      </c>
      <c r="H21" s="111"/>
      <c r="I21" s="112" t="str">
        <f t="shared" si="4"/>
        <v/>
      </c>
      <c r="J21" s="113">
        <f>'RESUMEN REGION'!BO23</f>
        <v>0</v>
      </c>
      <c r="K21" s="111"/>
      <c r="L21" s="112" t="str">
        <f t="shared" si="5"/>
        <v/>
      </c>
      <c r="M21" s="529" t="str">
        <f t="shared" si="6"/>
        <v/>
      </c>
      <c r="N21" s="529" t="str">
        <f t="shared" si="0"/>
        <v/>
      </c>
      <c r="O21" s="474" t="str">
        <f>+IFERROR(IF($B21=0,"",VLOOKUP($B21,'EV ADM FINANCIERA'!$B$11:$AZ$194,4,FALSE)),"")</f>
        <v/>
      </c>
      <c r="P21" s="474" t="str">
        <f>+IFERROR(IF($B21=0,"",VLOOKUP($B21,'EV ADM FINANCIERA'!$B$11:$AZ$194,$P$4,FALSE)),"")</f>
        <v/>
      </c>
      <c r="Q21" s="474" t="str">
        <f>+IFERROR(IF($B21=0,"",VLOOKUP($B21,'EV ADM FINANCIERA'!$B$11:$AZ$194,$Q$4,FALSE)),"")</f>
        <v/>
      </c>
      <c r="R21" s="474" t="str">
        <f>+IFERROR(IF($B21=0,"",VLOOKUP($B21,'EV ADM FINANCIERA'!$B$11:$AZ$194,$R$4,FALSE)),"")</f>
        <v/>
      </c>
      <c r="S21" s="470" t="str">
        <f>+IFERROR(IF($B21=0,"",VLOOKUP($B21,'EV ADM FINANCIERA'!$B$11:$AZ$194,S$4,FALSE)),"")</f>
        <v/>
      </c>
      <c r="T21" s="532" t="str">
        <f t="shared" si="7"/>
        <v/>
      </c>
      <c r="U21" s="714"/>
      <c r="V21" s="715"/>
      <c r="W21" s="529" t="str">
        <f t="shared" si="8"/>
        <v/>
      </c>
      <c r="X21" s="533" t="str">
        <f t="shared" si="9"/>
        <v/>
      </c>
      <c r="Y21" s="111"/>
      <c r="Z21" s="75"/>
      <c r="AA21" s="223" t="str">
        <f t="shared" si="1"/>
        <v/>
      </c>
      <c r="AB21" s="223" t="str">
        <f t="shared" si="2"/>
        <v/>
      </c>
      <c r="AC21" s="223" t="str">
        <f t="shared" si="10"/>
        <v/>
      </c>
      <c r="AD21" s="224" t="str">
        <f t="shared" si="11"/>
        <v/>
      </c>
      <c r="AE21" s="214" t="str">
        <f t="shared" si="12"/>
        <v/>
      </c>
      <c r="AF21" s="214"/>
      <c r="AG21" s="214"/>
      <c r="AH21" s="214"/>
      <c r="AI21" s="214"/>
      <c r="AJ21" s="214"/>
      <c r="AK21" s="214"/>
      <c r="AL21" s="214"/>
      <c r="AM21" s="214"/>
      <c r="AN21" s="214"/>
      <c r="AO21" s="75"/>
      <c r="AP21" s="75"/>
      <c r="AQ21" s="75"/>
      <c r="AR21" s="75"/>
      <c r="AS21" s="75"/>
      <c r="AT21" s="225">
        <f t="shared" si="13"/>
        <v>0</v>
      </c>
      <c r="AU21" s="226">
        <f t="shared" si="14"/>
        <v>0</v>
      </c>
      <c r="AV21" s="114" t="str">
        <f t="shared" si="15"/>
        <v/>
      </c>
      <c r="AW21" s="75" t="str">
        <f t="shared" si="16"/>
        <v>S/I</v>
      </c>
      <c r="AX21" s="75"/>
      <c r="AY21" s="75"/>
      <c r="AZ21" s="75"/>
    </row>
    <row r="22" spans="1:52" ht="15" customHeight="1" x14ac:dyDescent="0.2">
      <c r="A22" s="526" t="str">
        <f>'RESUMEN REGION'!A24</f>
        <v/>
      </c>
      <c r="B22" s="526">
        <f>'RESUMEN REGION'!B24</f>
        <v>0</v>
      </c>
      <c r="C22" s="526" t="str">
        <f>'RESUMEN REGION'!C24</f>
        <v/>
      </c>
      <c r="D22" s="527">
        <f>'RESUMEN REGION'!E24</f>
        <v>0</v>
      </c>
      <c r="E22" s="528" t="str">
        <f>+IFERROR(VLOOKUP(B22,'RES EVAL. INFORMES'!$B$11:$AD$42,4,FALSE),"")</f>
        <v/>
      </c>
      <c r="F22" s="529" t="str">
        <f t="shared" si="3"/>
        <v/>
      </c>
      <c r="G22" s="530">
        <f>'RESUMEN REGION'!G24</f>
        <v>0</v>
      </c>
      <c r="H22" s="111"/>
      <c r="I22" s="112" t="str">
        <f t="shared" si="4"/>
        <v/>
      </c>
      <c r="J22" s="113">
        <f>'RESUMEN REGION'!BO24</f>
        <v>0</v>
      </c>
      <c r="K22" s="111"/>
      <c r="L22" s="112" t="str">
        <f t="shared" si="5"/>
        <v/>
      </c>
      <c r="M22" s="529" t="str">
        <f t="shared" si="6"/>
        <v/>
      </c>
      <c r="N22" s="529" t="str">
        <f t="shared" si="0"/>
        <v/>
      </c>
      <c r="O22" s="474" t="str">
        <f>+IFERROR(IF($B22=0,"",VLOOKUP($B22,'EV ADM FINANCIERA'!$B$11:$AZ$194,4,FALSE)),"")</f>
        <v/>
      </c>
      <c r="P22" s="474" t="str">
        <f>+IFERROR(IF($B22=0,"",VLOOKUP($B22,'EV ADM FINANCIERA'!$B$11:$AZ$194,$P$4,FALSE)),"")</f>
        <v/>
      </c>
      <c r="Q22" s="474" t="str">
        <f>+IFERROR(IF($B22=0,"",VLOOKUP($B22,'EV ADM FINANCIERA'!$B$11:$AZ$194,$Q$4,FALSE)),"")</f>
        <v/>
      </c>
      <c r="R22" s="474" t="str">
        <f>+IFERROR(IF($B22=0,"",VLOOKUP($B22,'EV ADM FINANCIERA'!$B$11:$AZ$194,$R$4,FALSE)),"")</f>
        <v/>
      </c>
      <c r="S22" s="470" t="str">
        <f>+IFERROR(IF($B22=0,"",VLOOKUP($B22,'EV ADM FINANCIERA'!$B$11:$AZ$194,S$4,FALSE)),"")</f>
        <v/>
      </c>
      <c r="T22" s="532" t="str">
        <f t="shared" si="7"/>
        <v/>
      </c>
      <c r="U22" s="714"/>
      <c r="V22" s="715"/>
      <c r="W22" s="529" t="str">
        <f t="shared" si="8"/>
        <v/>
      </c>
      <c r="X22" s="533" t="str">
        <f t="shared" si="9"/>
        <v/>
      </c>
      <c r="Y22" s="111"/>
      <c r="Z22" s="75"/>
      <c r="AA22" s="223" t="str">
        <f t="shared" si="1"/>
        <v/>
      </c>
      <c r="AB22" s="223" t="str">
        <f t="shared" si="2"/>
        <v/>
      </c>
      <c r="AC22" s="223" t="str">
        <f t="shared" si="10"/>
        <v/>
      </c>
      <c r="AD22" s="224" t="str">
        <f t="shared" si="11"/>
        <v/>
      </c>
      <c r="AE22" s="214" t="str">
        <f t="shared" si="12"/>
        <v/>
      </c>
      <c r="AF22" s="214"/>
      <c r="AG22" s="214"/>
      <c r="AH22" s="214"/>
      <c r="AI22" s="214"/>
      <c r="AJ22" s="214"/>
      <c r="AK22" s="214"/>
      <c r="AL22" s="214"/>
      <c r="AM22" s="214"/>
      <c r="AN22" s="214"/>
      <c r="AO22" s="75"/>
      <c r="AP22" s="75"/>
      <c r="AQ22" s="75"/>
      <c r="AR22" s="75"/>
      <c r="AS22" s="75"/>
      <c r="AT22" s="225">
        <f t="shared" si="13"/>
        <v>0</v>
      </c>
      <c r="AU22" s="226">
        <f t="shared" si="14"/>
        <v>0</v>
      </c>
      <c r="AV22" s="114" t="str">
        <f t="shared" si="15"/>
        <v/>
      </c>
      <c r="AW22" s="75" t="str">
        <f t="shared" si="16"/>
        <v>S/I</v>
      </c>
      <c r="AX22" s="75"/>
      <c r="AY22" s="75"/>
      <c r="AZ22" s="75"/>
    </row>
    <row r="23" spans="1:52" ht="15" customHeight="1" x14ac:dyDescent="0.2">
      <c r="A23" s="526" t="str">
        <f>'RESUMEN REGION'!A25</f>
        <v/>
      </c>
      <c r="B23" s="526">
        <f>'RESUMEN REGION'!B25</f>
        <v>0</v>
      </c>
      <c r="C23" s="526" t="str">
        <f>'RESUMEN REGION'!C25</f>
        <v/>
      </c>
      <c r="D23" s="527">
        <f>'RESUMEN REGION'!E25</f>
        <v>0</v>
      </c>
      <c r="E23" s="528" t="str">
        <f>+IFERROR(VLOOKUP(B23,'RES EVAL. INFORMES'!$B$11:$AD$42,4,FALSE),"")</f>
        <v/>
      </c>
      <c r="F23" s="529" t="str">
        <f t="shared" si="3"/>
        <v/>
      </c>
      <c r="G23" s="530">
        <f>'RESUMEN REGION'!G25</f>
        <v>0</v>
      </c>
      <c r="H23" s="111"/>
      <c r="I23" s="112" t="str">
        <f t="shared" si="4"/>
        <v/>
      </c>
      <c r="J23" s="113">
        <f>'RESUMEN REGION'!BO25</f>
        <v>0</v>
      </c>
      <c r="K23" s="111"/>
      <c r="L23" s="112" t="str">
        <f t="shared" si="5"/>
        <v/>
      </c>
      <c r="M23" s="529" t="str">
        <f t="shared" si="6"/>
        <v/>
      </c>
      <c r="N23" s="529" t="str">
        <f t="shared" si="0"/>
        <v/>
      </c>
      <c r="O23" s="474" t="str">
        <f>+IFERROR(IF($B23=0,"",VLOOKUP($B23,'EV ADM FINANCIERA'!$B$11:$AZ$194,4,FALSE)),"")</f>
        <v/>
      </c>
      <c r="P23" s="474" t="str">
        <f>+IFERROR(IF($B23=0,"",VLOOKUP($B23,'EV ADM FINANCIERA'!$B$11:$AZ$194,$P$4,FALSE)),"")</f>
        <v/>
      </c>
      <c r="Q23" s="474" t="str">
        <f>+IFERROR(IF($B23=0,"",VLOOKUP($B23,'EV ADM FINANCIERA'!$B$11:$AZ$194,$Q$4,FALSE)),"")</f>
        <v/>
      </c>
      <c r="R23" s="474" t="str">
        <f>+IFERROR(IF($B23=0,"",VLOOKUP($B23,'EV ADM FINANCIERA'!$B$11:$AZ$194,$R$4,FALSE)),"")</f>
        <v/>
      </c>
      <c r="S23" s="470" t="str">
        <f>+IFERROR(IF($B23=0,"",VLOOKUP($B23,'EV ADM FINANCIERA'!$B$11:$AZ$194,S$4,FALSE)),"")</f>
        <v/>
      </c>
      <c r="T23" s="532" t="str">
        <f t="shared" si="7"/>
        <v/>
      </c>
      <c r="U23" s="714"/>
      <c r="V23" s="715"/>
      <c r="W23" s="529" t="str">
        <f t="shared" si="8"/>
        <v/>
      </c>
      <c r="X23" s="533" t="str">
        <f t="shared" si="9"/>
        <v/>
      </c>
      <c r="Y23" s="111"/>
      <c r="Z23" s="75"/>
      <c r="AA23" s="223" t="str">
        <f t="shared" si="1"/>
        <v/>
      </c>
      <c r="AB23" s="223" t="str">
        <f t="shared" si="2"/>
        <v/>
      </c>
      <c r="AC23" s="223" t="str">
        <f t="shared" si="10"/>
        <v/>
      </c>
      <c r="AD23" s="224" t="str">
        <f t="shared" si="11"/>
        <v/>
      </c>
      <c r="AE23" s="214" t="str">
        <f t="shared" si="12"/>
        <v/>
      </c>
      <c r="AF23" s="214"/>
      <c r="AG23" s="214"/>
      <c r="AH23" s="214"/>
      <c r="AI23" s="214"/>
      <c r="AJ23" s="214"/>
      <c r="AK23" s="214"/>
      <c r="AL23" s="214"/>
      <c r="AM23" s="214"/>
      <c r="AN23" s="214"/>
      <c r="AO23" s="75"/>
      <c r="AP23" s="75"/>
      <c r="AQ23" s="75"/>
      <c r="AR23" s="75"/>
      <c r="AS23" s="75"/>
      <c r="AT23" s="225">
        <f t="shared" si="13"/>
        <v>0</v>
      </c>
      <c r="AU23" s="226">
        <f t="shared" si="14"/>
        <v>0</v>
      </c>
      <c r="AV23" s="114" t="str">
        <f t="shared" si="15"/>
        <v/>
      </c>
      <c r="AW23" s="75" t="str">
        <f t="shared" si="16"/>
        <v>S/I</v>
      </c>
      <c r="AX23" s="75"/>
      <c r="AY23" s="75"/>
      <c r="AZ23" s="75"/>
    </row>
    <row r="24" spans="1:52" ht="15" customHeight="1" x14ac:dyDescent="0.2">
      <c r="A24" s="526" t="str">
        <f>'RESUMEN REGION'!A26</f>
        <v/>
      </c>
      <c r="B24" s="526">
        <f>'RESUMEN REGION'!B26</f>
        <v>0</v>
      </c>
      <c r="C24" s="526" t="str">
        <f>'RESUMEN REGION'!C26</f>
        <v/>
      </c>
      <c r="D24" s="527">
        <f>'RESUMEN REGION'!E26</f>
        <v>0</v>
      </c>
      <c r="E24" s="528" t="str">
        <f>+IFERROR(VLOOKUP(B24,'RES EVAL. INFORMES'!$B$11:$AD$42,4,FALSE),"")</f>
        <v/>
      </c>
      <c r="F24" s="529" t="str">
        <f t="shared" si="3"/>
        <v/>
      </c>
      <c r="G24" s="530">
        <f>'RESUMEN REGION'!G26</f>
        <v>0</v>
      </c>
      <c r="H24" s="111"/>
      <c r="I24" s="112" t="str">
        <f t="shared" si="4"/>
        <v/>
      </c>
      <c r="J24" s="113">
        <f>'RESUMEN REGION'!BO26</f>
        <v>0</v>
      </c>
      <c r="K24" s="111"/>
      <c r="L24" s="112" t="str">
        <f t="shared" si="5"/>
        <v/>
      </c>
      <c r="M24" s="529" t="str">
        <f t="shared" si="6"/>
        <v/>
      </c>
      <c r="N24" s="529" t="str">
        <f t="shared" si="0"/>
        <v/>
      </c>
      <c r="O24" s="474" t="str">
        <f>+IFERROR(IF($B24=0,"",VLOOKUP($B24,'EV ADM FINANCIERA'!$B$11:$AZ$194,4,FALSE)),"")</f>
        <v/>
      </c>
      <c r="P24" s="474" t="str">
        <f>+IFERROR(IF($B24=0,"",VLOOKUP($B24,'EV ADM FINANCIERA'!$B$11:$AZ$194,$P$4,FALSE)),"")</f>
        <v/>
      </c>
      <c r="Q24" s="474" t="str">
        <f>+IFERROR(IF($B24=0,"",VLOOKUP($B24,'EV ADM FINANCIERA'!$B$11:$AZ$194,$Q$4,FALSE)),"")</f>
        <v/>
      </c>
      <c r="R24" s="474" t="str">
        <f>+IFERROR(IF($B24=0,"",VLOOKUP($B24,'EV ADM FINANCIERA'!$B$11:$AZ$194,$R$4,FALSE)),"")</f>
        <v/>
      </c>
      <c r="S24" s="470" t="str">
        <f>+IFERROR(IF($B24=0,"",VLOOKUP($B24,'EV ADM FINANCIERA'!$B$11:$AZ$194,S$4,FALSE)),"")</f>
        <v/>
      </c>
      <c r="T24" s="532" t="str">
        <f t="shared" si="7"/>
        <v/>
      </c>
      <c r="U24" s="714"/>
      <c r="V24" s="715"/>
      <c r="W24" s="529" t="str">
        <f t="shared" si="8"/>
        <v/>
      </c>
      <c r="X24" s="533" t="str">
        <f t="shared" si="9"/>
        <v/>
      </c>
      <c r="Y24" s="111"/>
      <c r="Z24" s="75"/>
      <c r="AA24" s="223" t="str">
        <f t="shared" si="1"/>
        <v/>
      </c>
      <c r="AB24" s="223" t="str">
        <f t="shared" si="2"/>
        <v/>
      </c>
      <c r="AC24" s="223" t="str">
        <f t="shared" si="10"/>
        <v/>
      </c>
      <c r="AD24" s="224" t="str">
        <f t="shared" si="11"/>
        <v/>
      </c>
      <c r="AE24" s="214" t="str">
        <f t="shared" si="12"/>
        <v/>
      </c>
      <c r="AF24" s="214"/>
      <c r="AG24" s="214"/>
      <c r="AH24" s="214"/>
      <c r="AI24" s="214"/>
      <c r="AJ24" s="214"/>
      <c r="AK24" s="214"/>
      <c r="AL24" s="214"/>
      <c r="AM24" s="214"/>
      <c r="AN24" s="214"/>
      <c r="AO24" s="75"/>
      <c r="AP24" s="75"/>
      <c r="AQ24" s="75"/>
      <c r="AR24" s="75"/>
      <c r="AS24" s="75"/>
      <c r="AT24" s="225">
        <f t="shared" si="13"/>
        <v>0</v>
      </c>
      <c r="AU24" s="226">
        <f t="shared" si="14"/>
        <v>0</v>
      </c>
      <c r="AV24" s="114" t="str">
        <f t="shared" si="15"/>
        <v/>
      </c>
      <c r="AW24" s="75" t="str">
        <f t="shared" si="16"/>
        <v>S/I</v>
      </c>
      <c r="AX24" s="75"/>
      <c r="AY24" s="75"/>
      <c r="AZ24" s="75"/>
    </row>
    <row r="25" spans="1:52" ht="15" customHeight="1" x14ac:dyDescent="0.2">
      <c r="A25" s="526" t="str">
        <f>'RESUMEN REGION'!A27</f>
        <v/>
      </c>
      <c r="B25" s="526">
        <f>'RESUMEN REGION'!B27</f>
        <v>0</v>
      </c>
      <c r="C25" s="526" t="str">
        <f>'RESUMEN REGION'!C27</f>
        <v/>
      </c>
      <c r="D25" s="527">
        <f>'RESUMEN REGION'!E27</f>
        <v>0</v>
      </c>
      <c r="E25" s="528" t="str">
        <f>+IFERROR(VLOOKUP(B25,'RES EVAL. INFORMES'!$B$11:$AD$42,4,FALSE),"")</f>
        <v/>
      </c>
      <c r="F25" s="529" t="str">
        <f t="shared" si="3"/>
        <v/>
      </c>
      <c r="G25" s="530">
        <f>'RESUMEN REGION'!G27</f>
        <v>0</v>
      </c>
      <c r="H25" s="111"/>
      <c r="I25" s="112" t="str">
        <f t="shared" si="4"/>
        <v/>
      </c>
      <c r="J25" s="113">
        <f>'RESUMEN REGION'!BO27</f>
        <v>0</v>
      </c>
      <c r="K25" s="111"/>
      <c r="L25" s="112" t="str">
        <f t="shared" si="5"/>
        <v/>
      </c>
      <c r="M25" s="529" t="str">
        <f t="shared" si="6"/>
        <v/>
      </c>
      <c r="N25" s="529" t="str">
        <f t="shared" si="0"/>
        <v/>
      </c>
      <c r="O25" s="474" t="str">
        <f>+IFERROR(IF($B25=0,"",VLOOKUP($B25,'EV ADM FINANCIERA'!$B$11:$AZ$194,4,FALSE)),"")</f>
        <v/>
      </c>
      <c r="P25" s="474" t="str">
        <f>+IFERROR(IF($B25=0,"",VLOOKUP($B25,'EV ADM FINANCIERA'!$B$11:$AZ$194,$P$4,FALSE)),"")</f>
        <v/>
      </c>
      <c r="Q25" s="474" t="str">
        <f>+IFERROR(IF($B25=0,"",VLOOKUP($B25,'EV ADM FINANCIERA'!$B$11:$AZ$194,$Q$4,FALSE)),"")</f>
        <v/>
      </c>
      <c r="R25" s="474" t="str">
        <f>+IFERROR(IF($B25=0,"",VLOOKUP($B25,'EV ADM FINANCIERA'!$B$11:$AZ$194,$R$4,FALSE)),"")</f>
        <v/>
      </c>
      <c r="S25" s="470" t="str">
        <f>+IFERROR(IF($B25=0,"",VLOOKUP($B25,'EV ADM FINANCIERA'!$B$11:$AZ$194,S$4,FALSE)),"")</f>
        <v/>
      </c>
      <c r="T25" s="532" t="str">
        <f t="shared" si="7"/>
        <v/>
      </c>
      <c r="U25" s="714"/>
      <c r="V25" s="715"/>
      <c r="W25" s="529" t="str">
        <f t="shared" si="8"/>
        <v/>
      </c>
      <c r="X25" s="533" t="str">
        <f t="shared" si="9"/>
        <v/>
      </c>
      <c r="Y25" s="111"/>
      <c r="Z25" s="75"/>
      <c r="AA25" s="223" t="str">
        <f t="shared" si="1"/>
        <v/>
      </c>
      <c r="AB25" s="223" t="str">
        <f t="shared" si="2"/>
        <v/>
      </c>
      <c r="AC25" s="223" t="str">
        <f t="shared" si="10"/>
        <v/>
      </c>
      <c r="AD25" s="224" t="str">
        <f t="shared" si="11"/>
        <v/>
      </c>
      <c r="AE25" s="214" t="str">
        <f t="shared" si="12"/>
        <v/>
      </c>
      <c r="AF25" s="214"/>
      <c r="AG25" s="214"/>
      <c r="AH25" s="214"/>
      <c r="AI25" s="214"/>
      <c r="AJ25" s="214"/>
      <c r="AK25" s="214"/>
      <c r="AL25" s="214"/>
      <c r="AM25" s="214"/>
      <c r="AN25" s="214"/>
      <c r="AO25" s="75"/>
      <c r="AP25" s="75"/>
      <c r="AQ25" s="75"/>
      <c r="AR25" s="75"/>
      <c r="AS25" s="75"/>
      <c r="AT25" s="225">
        <f t="shared" si="13"/>
        <v>0</v>
      </c>
      <c r="AU25" s="226">
        <f t="shared" si="14"/>
        <v>0</v>
      </c>
      <c r="AV25" s="114" t="str">
        <f t="shared" si="15"/>
        <v/>
      </c>
      <c r="AW25" s="75" t="str">
        <f t="shared" si="16"/>
        <v>S/I</v>
      </c>
      <c r="AX25" s="75"/>
      <c r="AY25" s="75"/>
      <c r="AZ25" s="75"/>
    </row>
    <row r="26" spans="1:52" ht="15" customHeight="1" x14ac:dyDescent="0.2">
      <c r="A26" s="526" t="str">
        <f>'RESUMEN REGION'!A28</f>
        <v/>
      </c>
      <c r="B26" s="526">
        <f>'RESUMEN REGION'!B28</f>
        <v>0</v>
      </c>
      <c r="C26" s="526" t="str">
        <f>'RESUMEN REGION'!C28</f>
        <v/>
      </c>
      <c r="D26" s="527">
        <f>'RESUMEN REGION'!E28</f>
        <v>0</v>
      </c>
      <c r="E26" s="528" t="str">
        <f>+IFERROR(VLOOKUP(B26,'RES EVAL. INFORMES'!$B$11:$AD$42,4,FALSE),"")</f>
        <v/>
      </c>
      <c r="F26" s="529" t="str">
        <f t="shared" si="3"/>
        <v/>
      </c>
      <c r="G26" s="530">
        <f>'RESUMEN REGION'!G28</f>
        <v>0</v>
      </c>
      <c r="H26" s="111"/>
      <c r="I26" s="112" t="str">
        <f t="shared" si="4"/>
        <v/>
      </c>
      <c r="J26" s="113">
        <f>'RESUMEN REGION'!BO28</f>
        <v>0</v>
      </c>
      <c r="K26" s="111"/>
      <c r="L26" s="112" t="str">
        <f t="shared" si="5"/>
        <v/>
      </c>
      <c r="M26" s="529" t="str">
        <f t="shared" si="6"/>
        <v/>
      </c>
      <c r="N26" s="529" t="str">
        <f t="shared" si="0"/>
        <v/>
      </c>
      <c r="O26" s="474" t="str">
        <f>+IFERROR(IF($B26=0,"",VLOOKUP($B26,'EV ADM FINANCIERA'!$B$11:$AZ$194,4,FALSE)),"")</f>
        <v/>
      </c>
      <c r="P26" s="474" t="str">
        <f>+IFERROR(IF($B26=0,"",VLOOKUP($B26,'EV ADM FINANCIERA'!$B$11:$AZ$194,$P$4,FALSE)),"")</f>
        <v/>
      </c>
      <c r="Q26" s="474" t="str">
        <f>+IFERROR(IF($B26=0,"",VLOOKUP($B26,'EV ADM FINANCIERA'!$B$11:$AZ$194,$Q$4,FALSE)),"")</f>
        <v/>
      </c>
      <c r="R26" s="474" t="str">
        <f>+IFERROR(IF($B26=0,"",VLOOKUP($B26,'EV ADM FINANCIERA'!$B$11:$AZ$194,$R$4,FALSE)),"")</f>
        <v/>
      </c>
      <c r="S26" s="470" t="str">
        <f>+IFERROR(IF($B26=0,"",VLOOKUP($B26,'EV ADM FINANCIERA'!$B$11:$AZ$194,S$4,FALSE)),"")</f>
        <v/>
      </c>
      <c r="T26" s="532" t="str">
        <f t="shared" si="7"/>
        <v/>
      </c>
      <c r="U26" s="714"/>
      <c r="V26" s="715"/>
      <c r="W26" s="529" t="str">
        <f t="shared" si="8"/>
        <v/>
      </c>
      <c r="X26" s="533" t="str">
        <f t="shared" si="9"/>
        <v/>
      </c>
      <c r="Y26" s="111"/>
      <c r="Z26" s="75"/>
      <c r="AA26" s="223" t="str">
        <f t="shared" ref="AA26:AA43" si="17">IF(E26="X",6,IF(G26="X",3,IF(H26="X",0,"")))</f>
        <v/>
      </c>
      <c r="AB26" s="223" t="str">
        <f t="shared" ref="AB26:AB43" si="18">IF(I26="X",6,IF(O26="X",3,IF(P26="X",0,"")))</f>
        <v/>
      </c>
      <c r="AC26" s="223" t="str">
        <f t="shared" ref="AC26:AC43" si="19">IF(Q26="X",6,IF(R26="X",3,IF(S26="X",0,"")))</f>
        <v/>
      </c>
      <c r="AD26" s="224" t="str">
        <f t="shared" ref="AD26:AD43" si="20">IF(ISERROR(AE26),SUM(AA26:AC26),"")</f>
        <v/>
      </c>
      <c r="AE26" s="214" t="str">
        <f t="shared" ref="AE26:AE43" si="21">+HLOOKUP("",AA26:AC26,1,FALSE)</f>
        <v/>
      </c>
      <c r="AF26" s="214"/>
      <c r="AG26" s="214"/>
      <c r="AH26" s="214"/>
      <c r="AI26" s="214"/>
      <c r="AJ26" s="214"/>
      <c r="AK26" s="214"/>
      <c r="AL26" s="214"/>
      <c r="AM26" s="214"/>
      <c r="AN26" s="214"/>
      <c r="AO26" s="75"/>
      <c r="AP26" s="75"/>
      <c r="AQ26" s="75"/>
      <c r="AR26" s="75"/>
      <c r="AS26" s="75"/>
      <c r="AT26" s="225">
        <f t="shared" ref="AT26:AT43" si="22">+G26+J26</f>
        <v>0</v>
      </c>
      <c r="AU26" s="226">
        <f t="shared" ref="AU26:AU43" si="23">+H26+K26</f>
        <v>0</v>
      </c>
      <c r="AV26" s="114" t="str">
        <f t="shared" si="15"/>
        <v/>
      </c>
      <c r="AW26" s="75" t="str">
        <f t="shared" si="16"/>
        <v>S/I</v>
      </c>
      <c r="AX26" s="75"/>
      <c r="AY26" s="75"/>
      <c r="AZ26" s="75"/>
    </row>
    <row r="27" spans="1:52" ht="15" customHeight="1" x14ac:dyDescent="0.2">
      <c r="A27" s="526" t="str">
        <f>'RESUMEN REGION'!A29</f>
        <v/>
      </c>
      <c r="B27" s="526">
        <f>'RESUMEN REGION'!B29</f>
        <v>0</v>
      </c>
      <c r="C27" s="526" t="str">
        <f>'RESUMEN REGION'!C29</f>
        <v/>
      </c>
      <c r="D27" s="527">
        <f>'RESUMEN REGION'!E29</f>
        <v>0</v>
      </c>
      <c r="E27" s="528" t="str">
        <f>+IFERROR(VLOOKUP(B27,'RES EVAL. INFORMES'!$B$11:$AD$42,4,FALSE),"")</f>
        <v/>
      </c>
      <c r="F27" s="529" t="str">
        <f t="shared" si="3"/>
        <v/>
      </c>
      <c r="G27" s="530">
        <f>'RESUMEN REGION'!G29</f>
        <v>0</v>
      </c>
      <c r="H27" s="111"/>
      <c r="I27" s="112" t="str">
        <f t="shared" si="4"/>
        <v/>
      </c>
      <c r="J27" s="113">
        <f>'RESUMEN REGION'!BO29</f>
        <v>0</v>
      </c>
      <c r="K27" s="111"/>
      <c r="L27" s="112" t="str">
        <f t="shared" si="5"/>
        <v/>
      </c>
      <c r="M27" s="529" t="str">
        <f t="shared" si="6"/>
        <v/>
      </c>
      <c r="N27" s="529" t="str">
        <f t="shared" si="0"/>
        <v/>
      </c>
      <c r="O27" s="474" t="str">
        <f>+IFERROR(IF($B27=0,"",VLOOKUP($B27,'EV ADM FINANCIERA'!$B$11:$AZ$194,4,FALSE)),"")</f>
        <v/>
      </c>
      <c r="P27" s="474" t="str">
        <f>+IFERROR(IF($B27=0,"",VLOOKUP($B27,'EV ADM FINANCIERA'!$B$11:$AZ$194,$P$4,FALSE)),"")</f>
        <v/>
      </c>
      <c r="Q27" s="474" t="str">
        <f>+IFERROR(IF($B27=0,"",VLOOKUP($B27,'EV ADM FINANCIERA'!$B$11:$AZ$194,$Q$4,FALSE)),"")</f>
        <v/>
      </c>
      <c r="R27" s="474" t="str">
        <f>+IFERROR(IF($B27=0,"",VLOOKUP($B27,'EV ADM FINANCIERA'!$B$11:$AZ$194,$R$4,FALSE)),"")</f>
        <v/>
      </c>
      <c r="S27" s="470" t="str">
        <f>+IFERROR(IF($B27=0,"",VLOOKUP($B27,'EV ADM FINANCIERA'!$B$11:$AZ$194,S$4,FALSE)),"")</f>
        <v/>
      </c>
      <c r="T27" s="532" t="str">
        <f t="shared" si="7"/>
        <v/>
      </c>
      <c r="U27" s="714"/>
      <c r="V27" s="715"/>
      <c r="W27" s="529" t="str">
        <f t="shared" si="8"/>
        <v/>
      </c>
      <c r="X27" s="533" t="str">
        <f t="shared" si="9"/>
        <v/>
      </c>
      <c r="Y27" s="111"/>
      <c r="Z27" s="75"/>
      <c r="AA27" s="223" t="str">
        <f t="shared" si="17"/>
        <v/>
      </c>
      <c r="AB27" s="223" t="str">
        <f t="shared" si="18"/>
        <v/>
      </c>
      <c r="AC27" s="223" t="str">
        <f t="shared" si="19"/>
        <v/>
      </c>
      <c r="AD27" s="224" t="str">
        <f t="shared" si="20"/>
        <v/>
      </c>
      <c r="AE27" s="214" t="str">
        <f t="shared" si="21"/>
        <v/>
      </c>
      <c r="AF27" s="214"/>
      <c r="AG27" s="214"/>
      <c r="AH27" s="214"/>
      <c r="AI27" s="214"/>
      <c r="AJ27" s="214"/>
      <c r="AK27" s="214"/>
      <c r="AL27" s="214"/>
      <c r="AM27" s="214"/>
      <c r="AN27" s="214"/>
      <c r="AO27" s="75"/>
      <c r="AP27" s="75"/>
      <c r="AQ27" s="75"/>
      <c r="AR27" s="75"/>
      <c r="AS27" s="75"/>
      <c r="AT27" s="225">
        <f t="shared" si="22"/>
        <v>0</v>
      </c>
      <c r="AU27" s="226">
        <f t="shared" si="23"/>
        <v>0</v>
      </c>
      <c r="AV27" s="114" t="str">
        <f t="shared" si="15"/>
        <v/>
      </c>
      <c r="AW27" s="75" t="str">
        <f t="shared" si="16"/>
        <v>S/I</v>
      </c>
      <c r="AX27" s="75"/>
      <c r="AY27" s="75"/>
      <c r="AZ27" s="75"/>
    </row>
    <row r="28" spans="1:52" ht="15" customHeight="1" x14ac:dyDescent="0.2">
      <c r="A28" s="526" t="str">
        <f>'RESUMEN REGION'!A30</f>
        <v/>
      </c>
      <c r="B28" s="526">
        <f>'RESUMEN REGION'!B30</f>
        <v>0</v>
      </c>
      <c r="C28" s="526" t="str">
        <f>'RESUMEN REGION'!C30</f>
        <v/>
      </c>
      <c r="D28" s="527">
        <f>'RESUMEN REGION'!E30</f>
        <v>0</v>
      </c>
      <c r="E28" s="528" t="str">
        <f>+IFERROR(VLOOKUP(B28,'RES EVAL. INFORMES'!$B$11:$AD$42,4,FALSE),"")</f>
        <v/>
      </c>
      <c r="F28" s="529" t="str">
        <f t="shared" si="3"/>
        <v/>
      </c>
      <c r="G28" s="530">
        <f>'RESUMEN REGION'!G30</f>
        <v>0</v>
      </c>
      <c r="H28" s="111"/>
      <c r="I28" s="112" t="str">
        <f t="shared" si="4"/>
        <v/>
      </c>
      <c r="J28" s="113">
        <f>'RESUMEN REGION'!BO30</f>
        <v>0</v>
      </c>
      <c r="K28" s="111"/>
      <c r="L28" s="112" t="str">
        <f t="shared" si="5"/>
        <v/>
      </c>
      <c r="M28" s="529" t="str">
        <f t="shared" si="6"/>
        <v/>
      </c>
      <c r="N28" s="529" t="str">
        <f t="shared" si="0"/>
        <v/>
      </c>
      <c r="O28" s="474" t="str">
        <f>+IFERROR(IF($B28=0,"",VLOOKUP($B28,'EV ADM FINANCIERA'!$B$11:$AZ$194,4,FALSE)),"")</f>
        <v/>
      </c>
      <c r="P28" s="474" t="str">
        <f>+IFERROR(IF($B28=0,"",VLOOKUP($B28,'EV ADM FINANCIERA'!$B$11:$AZ$194,$P$4,FALSE)),"")</f>
        <v/>
      </c>
      <c r="Q28" s="474" t="str">
        <f>+IFERROR(IF($B28=0,"",VLOOKUP($B28,'EV ADM FINANCIERA'!$B$11:$AZ$194,$Q$4,FALSE)),"")</f>
        <v/>
      </c>
      <c r="R28" s="474" t="str">
        <f>+IFERROR(IF($B28=0,"",VLOOKUP($B28,'EV ADM FINANCIERA'!$B$11:$AZ$194,$R$4,FALSE)),"")</f>
        <v/>
      </c>
      <c r="S28" s="470" t="str">
        <f>+IFERROR(IF($B28=0,"",VLOOKUP($B28,'EV ADM FINANCIERA'!$B$11:$AZ$194,S$4,FALSE)),"")</f>
        <v/>
      </c>
      <c r="T28" s="532" t="str">
        <f t="shared" si="7"/>
        <v/>
      </c>
      <c r="U28" s="714"/>
      <c r="V28" s="715"/>
      <c r="W28" s="529" t="str">
        <f t="shared" si="8"/>
        <v/>
      </c>
      <c r="X28" s="533" t="str">
        <f t="shared" si="9"/>
        <v/>
      </c>
      <c r="Y28" s="111"/>
      <c r="Z28" s="75"/>
      <c r="AA28" s="223" t="str">
        <f t="shared" si="17"/>
        <v/>
      </c>
      <c r="AB28" s="223" t="str">
        <f t="shared" si="18"/>
        <v/>
      </c>
      <c r="AC28" s="223" t="str">
        <f t="shared" si="19"/>
        <v/>
      </c>
      <c r="AD28" s="224" t="str">
        <f t="shared" si="20"/>
        <v/>
      </c>
      <c r="AE28" s="214" t="str">
        <f t="shared" si="21"/>
        <v/>
      </c>
      <c r="AF28" s="214"/>
      <c r="AG28" s="214"/>
      <c r="AH28" s="214"/>
      <c r="AI28" s="214"/>
      <c r="AJ28" s="214"/>
      <c r="AK28" s="214"/>
      <c r="AL28" s="214"/>
      <c r="AM28" s="214"/>
      <c r="AN28" s="214"/>
      <c r="AO28" s="75"/>
      <c r="AP28" s="75"/>
      <c r="AQ28" s="75"/>
      <c r="AR28" s="75"/>
      <c r="AS28" s="75"/>
      <c r="AT28" s="225">
        <f t="shared" si="22"/>
        <v>0</v>
      </c>
      <c r="AU28" s="226">
        <f t="shared" si="23"/>
        <v>0</v>
      </c>
      <c r="AV28" s="114" t="str">
        <f t="shared" si="15"/>
        <v/>
      </c>
      <c r="AW28" s="75" t="str">
        <f t="shared" si="16"/>
        <v>S/I</v>
      </c>
      <c r="AX28" s="75"/>
      <c r="AY28" s="75"/>
      <c r="AZ28" s="75"/>
    </row>
    <row r="29" spans="1:52" ht="15" customHeight="1" x14ac:dyDescent="0.2">
      <c r="A29" s="526" t="str">
        <f>'RESUMEN REGION'!A31</f>
        <v/>
      </c>
      <c r="B29" s="526">
        <f>'RESUMEN REGION'!B31</f>
        <v>0</v>
      </c>
      <c r="C29" s="526" t="str">
        <f>'RESUMEN REGION'!C31</f>
        <v/>
      </c>
      <c r="D29" s="527">
        <f>'RESUMEN REGION'!E31</f>
        <v>0</v>
      </c>
      <c r="E29" s="528" t="str">
        <f>+IFERROR(VLOOKUP(B29,'RES EVAL. INFORMES'!$B$11:$AD$42,4,FALSE),"")</f>
        <v/>
      </c>
      <c r="F29" s="529" t="str">
        <f t="shared" si="3"/>
        <v/>
      </c>
      <c r="G29" s="530">
        <f>'RESUMEN REGION'!G31</f>
        <v>0</v>
      </c>
      <c r="H29" s="111"/>
      <c r="I29" s="112" t="str">
        <f t="shared" si="4"/>
        <v/>
      </c>
      <c r="J29" s="113">
        <f>'RESUMEN REGION'!BO31</f>
        <v>0</v>
      </c>
      <c r="K29" s="111"/>
      <c r="L29" s="112" t="str">
        <f t="shared" si="5"/>
        <v/>
      </c>
      <c r="M29" s="529" t="str">
        <f t="shared" si="6"/>
        <v/>
      </c>
      <c r="N29" s="529" t="str">
        <f t="shared" si="0"/>
        <v/>
      </c>
      <c r="O29" s="474" t="str">
        <f>+IFERROR(IF($B29=0,"",VLOOKUP($B29,'EV ADM FINANCIERA'!$B$11:$AZ$194,4,FALSE)),"")</f>
        <v/>
      </c>
      <c r="P29" s="474" t="str">
        <f>+IFERROR(IF($B29=0,"",VLOOKUP($B29,'EV ADM FINANCIERA'!$B$11:$AZ$194,$P$4,FALSE)),"")</f>
        <v/>
      </c>
      <c r="Q29" s="474" t="str">
        <f>+IFERROR(IF($B29=0,"",VLOOKUP($B29,'EV ADM FINANCIERA'!$B$11:$AZ$194,$Q$4,FALSE)),"")</f>
        <v/>
      </c>
      <c r="R29" s="474" t="str">
        <f>+IFERROR(IF($B29=0,"",VLOOKUP($B29,'EV ADM FINANCIERA'!$B$11:$AZ$194,$R$4,FALSE)),"")</f>
        <v/>
      </c>
      <c r="S29" s="470" t="str">
        <f>+IFERROR(IF($B29=0,"",VLOOKUP($B29,'EV ADM FINANCIERA'!$B$11:$AZ$194,S$4,FALSE)),"")</f>
        <v/>
      </c>
      <c r="T29" s="532" t="str">
        <f t="shared" si="7"/>
        <v/>
      </c>
      <c r="U29" s="714"/>
      <c r="V29" s="715"/>
      <c r="W29" s="529" t="str">
        <f t="shared" si="8"/>
        <v/>
      </c>
      <c r="X29" s="533" t="str">
        <f t="shared" si="9"/>
        <v/>
      </c>
      <c r="Y29" s="111"/>
      <c r="Z29" s="75"/>
      <c r="AA29" s="223" t="str">
        <f t="shared" si="17"/>
        <v/>
      </c>
      <c r="AB29" s="223" t="str">
        <f t="shared" si="18"/>
        <v/>
      </c>
      <c r="AC29" s="223" t="str">
        <f t="shared" si="19"/>
        <v/>
      </c>
      <c r="AD29" s="224" t="str">
        <f t="shared" si="20"/>
        <v/>
      </c>
      <c r="AE29" s="214" t="str">
        <f t="shared" si="21"/>
        <v/>
      </c>
      <c r="AF29" s="214"/>
      <c r="AG29" s="214"/>
      <c r="AH29" s="214"/>
      <c r="AI29" s="214"/>
      <c r="AJ29" s="214"/>
      <c r="AK29" s="214"/>
      <c r="AL29" s="214"/>
      <c r="AM29" s="214"/>
      <c r="AN29" s="214"/>
      <c r="AO29" s="75"/>
      <c r="AP29" s="75"/>
      <c r="AQ29" s="75"/>
      <c r="AR29" s="75"/>
      <c r="AS29" s="75"/>
      <c r="AT29" s="225">
        <f t="shared" si="22"/>
        <v>0</v>
      </c>
      <c r="AU29" s="226">
        <f t="shared" si="23"/>
        <v>0</v>
      </c>
      <c r="AV29" s="114" t="str">
        <f t="shared" si="15"/>
        <v/>
      </c>
      <c r="AW29" s="75" t="str">
        <f t="shared" si="16"/>
        <v>S/I</v>
      </c>
      <c r="AX29" s="75"/>
      <c r="AY29" s="75"/>
      <c r="AZ29" s="75"/>
    </row>
    <row r="30" spans="1:52" ht="15" customHeight="1" x14ac:dyDescent="0.2">
      <c r="A30" s="526" t="str">
        <f>'RESUMEN REGION'!A32</f>
        <v/>
      </c>
      <c r="B30" s="526">
        <f>'RESUMEN REGION'!B32</f>
        <v>0</v>
      </c>
      <c r="C30" s="526" t="str">
        <f>'RESUMEN REGION'!C32</f>
        <v/>
      </c>
      <c r="D30" s="527">
        <f>'RESUMEN REGION'!E32</f>
        <v>0</v>
      </c>
      <c r="E30" s="528" t="str">
        <f>+IFERROR(VLOOKUP(B30,'RES EVAL. INFORMES'!$B$11:$AD$42,4,FALSE),"")</f>
        <v/>
      </c>
      <c r="F30" s="529" t="str">
        <f t="shared" si="3"/>
        <v/>
      </c>
      <c r="G30" s="530">
        <f>'RESUMEN REGION'!G32</f>
        <v>0</v>
      </c>
      <c r="H30" s="111"/>
      <c r="I30" s="112" t="str">
        <f t="shared" si="4"/>
        <v/>
      </c>
      <c r="J30" s="113">
        <f>'RESUMEN REGION'!BO32</f>
        <v>0</v>
      </c>
      <c r="K30" s="111"/>
      <c r="L30" s="112" t="str">
        <f t="shared" si="5"/>
        <v/>
      </c>
      <c r="M30" s="529" t="str">
        <f t="shared" si="6"/>
        <v/>
      </c>
      <c r="N30" s="529" t="str">
        <f t="shared" si="0"/>
        <v/>
      </c>
      <c r="O30" s="474" t="str">
        <f>+IFERROR(IF($B30=0,"",VLOOKUP($B30,'EV ADM FINANCIERA'!$B$11:$AZ$194,4,FALSE)),"")</f>
        <v/>
      </c>
      <c r="P30" s="474" t="str">
        <f>+IFERROR(IF($B30=0,"",VLOOKUP($B30,'EV ADM FINANCIERA'!$B$11:$AZ$194,$P$4,FALSE)),"")</f>
        <v/>
      </c>
      <c r="Q30" s="474" t="str">
        <f>+IFERROR(IF($B30=0,"",VLOOKUP($B30,'EV ADM FINANCIERA'!$B$11:$AZ$194,$Q$4,FALSE)),"")</f>
        <v/>
      </c>
      <c r="R30" s="474" t="str">
        <f>+IFERROR(IF($B30=0,"",VLOOKUP($B30,'EV ADM FINANCIERA'!$B$11:$AZ$194,$R$4,FALSE)),"")</f>
        <v/>
      </c>
      <c r="S30" s="470" t="str">
        <f>+IFERROR(IF($B30=0,"",VLOOKUP($B30,'EV ADM FINANCIERA'!$B$11:$AZ$194,S$4,FALSE)),"")</f>
        <v/>
      </c>
      <c r="T30" s="532" t="str">
        <f t="shared" si="7"/>
        <v/>
      </c>
      <c r="U30" s="714"/>
      <c r="V30" s="715"/>
      <c r="W30" s="529" t="str">
        <f t="shared" si="8"/>
        <v/>
      </c>
      <c r="X30" s="533" t="str">
        <f t="shared" si="9"/>
        <v/>
      </c>
      <c r="Y30" s="111"/>
      <c r="Z30" s="75"/>
      <c r="AA30" s="223" t="str">
        <f t="shared" si="17"/>
        <v/>
      </c>
      <c r="AB30" s="223" t="str">
        <f t="shared" si="18"/>
        <v/>
      </c>
      <c r="AC30" s="223" t="str">
        <f t="shared" si="19"/>
        <v/>
      </c>
      <c r="AD30" s="224" t="str">
        <f t="shared" si="20"/>
        <v/>
      </c>
      <c r="AE30" s="214" t="str">
        <f t="shared" si="21"/>
        <v/>
      </c>
      <c r="AF30" s="214"/>
      <c r="AG30" s="214"/>
      <c r="AH30" s="214"/>
      <c r="AI30" s="214"/>
      <c r="AJ30" s="214"/>
      <c r="AK30" s="214"/>
      <c r="AL30" s="214"/>
      <c r="AM30" s="214"/>
      <c r="AN30" s="214"/>
      <c r="AO30" s="75"/>
      <c r="AP30" s="75"/>
      <c r="AQ30" s="75"/>
      <c r="AR30" s="75"/>
      <c r="AS30" s="75"/>
      <c r="AT30" s="225">
        <f t="shared" si="22"/>
        <v>0</v>
      </c>
      <c r="AU30" s="226">
        <f t="shared" si="23"/>
        <v>0</v>
      </c>
      <c r="AV30" s="114" t="str">
        <f t="shared" si="15"/>
        <v/>
      </c>
      <c r="AW30" s="75" t="str">
        <f t="shared" si="16"/>
        <v>S/I</v>
      </c>
      <c r="AX30" s="75"/>
      <c r="AY30" s="75"/>
      <c r="AZ30" s="75"/>
    </row>
    <row r="31" spans="1:52" ht="15" customHeight="1" x14ac:dyDescent="0.2">
      <c r="A31" s="526" t="str">
        <f>'RESUMEN REGION'!A33</f>
        <v/>
      </c>
      <c r="B31" s="526">
        <f>'RESUMEN REGION'!B33</f>
        <v>0</v>
      </c>
      <c r="C31" s="526" t="str">
        <f>'RESUMEN REGION'!C33</f>
        <v/>
      </c>
      <c r="D31" s="527">
        <f>'RESUMEN REGION'!E33</f>
        <v>0</v>
      </c>
      <c r="E31" s="528" t="str">
        <f>+IFERROR(VLOOKUP(B31,'RES EVAL. INFORMES'!$B$11:$AD$42,4,FALSE),"")</f>
        <v/>
      </c>
      <c r="F31" s="529" t="str">
        <f t="shared" si="3"/>
        <v/>
      </c>
      <c r="G31" s="530">
        <f>'RESUMEN REGION'!G33</f>
        <v>0</v>
      </c>
      <c r="H31" s="111"/>
      <c r="I31" s="112" t="str">
        <f t="shared" si="4"/>
        <v/>
      </c>
      <c r="J31" s="113">
        <f>'RESUMEN REGION'!BO33</f>
        <v>0</v>
      </c>
      <c r="K31" s="111"/>
      <c r="L31" s="112" t="str">
        <f t="shared" si="5"/>
        <v/>
      </c>
      <c r="M31" s="529" t="str">
        <f t="shared" si="6"/>
        <v/>
      </c>
      <c r="N31" s="529" t="str">
        <f t="shared" si="0"/>
        <v/>
      </c>
      <c r="O31" s="474" t="str">
        <f>+IFERROR(IF($B31=0,"",VLOOKUP($B31,'EV ADM FINANCIERA'!$B$11:$AZ$194,4,FALSE)),"")</f>
        <v/>
      </c>
      <c r="P31" s="474" t="str">
        <f>+IFERROR(IF($B31=0,"",VLOOKUP($B31,'EV ADM FINANCIERA'!$B$11:$AZ$194,$P$4,FALSE)),"")</f>
        <v/>
      </c>
      <c r="Q31" s="474" t="str">
        <f>+IFERROR(IF($B31=0,"",VLOOKUP($B31,'EV ADM FINANCIERA'!$B$11:$AZ$194,$Q$4,FALSE)),"")</f>
        <v/>
      </c>
      <c r="R31" s="474" t="str">
        <f>+IFERROR(IF($B31=0,"",VLOOKUP($B31,'EV ADM FINANCIERA'!$B$11:$AZ$194,$R$4,FALSE)),"")</f>
        <v/>
      </c>
      <c r="S31" s="470" t="str">
        <f>+IFERROR(IF($B31=0,"",VLOOKUP($B31,'EV ADM FINANCIERA'!$B$11:$AZ$194,S$4,FALSE)),"")</f>
        <v/>
      </c>
      <c r="T31" s="532" t="str">
        <f t="shared" si="7"/>
        <v/>
      </c>
      <c r="U31" s="714"/>
      <c r="V31" s="715"/>
      <c r="W31" s="529" t="str">
        <f t="shared" si="8"/>
        <v/>
      </c>
      <c r="X31" s="533" t="str">
        <f t="shared" si="9"/>
        <v/>
      </c>
      <c r="Y31" s="111"/>
      <c r="Z31" s="75"/>
      <c r="AA31" s="223" t="str">
        <f t="shared" si="17"/>
        <v/>
      </c>
      <c r="AB31" s="223" t="str">
        <f t="shared" si="18"/>
        <v/>
      </c>
      <c r="AC31" s="223" t="str">
        <f t="shared" si="19"/>
        <v/>
      </c>
      <c r="AD31" s="224" t="str">
        <f t="shared" si="20"/>
        <v/>
      </c>
      <c r="AE31" s="214" t="str">
        <f t="shared" si="21"/>
        <v/>
      </c>
      <c r="AF31" s="214"/>
      <c r="AG31" s="214"/>
      <c r="AH31" s="214"/>
      <c r="AI31" s="214"/>
      <c r="AJ31" s="214"/>
      <c r="AK31" s="214"/>
      <c r="AL31" s="214"/>
      <c r="AM31" s="214"/>
      <c r="AN31" s="214"/>
      <c r="AO31" s="75"/>
      <c r="AP31" s="75"/>
      <c r="AQ31" s="75"/>
      <c r="AR31" s="75"/>
      <c r="AS31" s="75"/>
      <c r="AT31" s="225">
        <f t="shared" si="22"/>
        <v>0</v>
      </c>
      <c r="AU31" s="226">
        <f t="shared" si="23"/>
        <v>0</v>
      </c>
      <c r="AV31" s="114" t="str">
        <f t="shared" si="15"/>
        <v/>
      </c>
      <c r="AW31" s="75" t="str">
        <f t="shared" si="16"/>
        <v>S/I</v>
      </c>
      <c r="AX31" s="75"/>
      <c r="AY31" s="75"/>
      <c r="AZ31" s="75"/>
    </row>
    <row r="32" spans="1:52" ht="15" customHeight="1" x14ac:dyDescent="0.2">
      <c r="A32" s="526" t="str">
        <f>'RESUMEN REGION'!A34</f>
        <v/>
      </c>
      <c r="B32" s="526">
        <f>'RESUMEN REGION'!B34</f>
        <v>0</v>
      </c>
      <c r="C32" s="526" t="str">
        <f>'RESUMEN REGION'!C34</f>
        <v/>
      </c>
      <c r="D32" s="527">
        <f>'RESUMEN REGION'!E34</f>
        <v>0</v>
      </c>
      <c r="E32" s="528" t="str">
        <f>+IFERROR(VLOOKUP(B32,'RES EVAL. INFORMES'!$B$11:$AD$42,4,FALSE),"")</f>
        <v/>
      </c>
      <c r="F32" s="529" t="str">
        <f t="shared" si="3"/>
        <v/>
      </c>
      <c r="G32" s="530">
        <f>'RESUMEN REGION'!G34</f>
        <v>0</v>
      </c>
      <c r="H32" s="111"/>
      <c r="I32" s="112" t="str">
        <f t="shared" si="4"/>
        <v/>
      </c>
      <c r="J32" s="113">
        <f>'RESUMEN REGION'!BO34</f>
        <v>0</v>
      </c>
      <c r="K32" s="111"/>
      <c r="L32" s="112" t="str">
        <f t="shared" si="5"/>
        <v/>
      </c>
      <c r="M32" s="529" t="str">
        <f t="shared" si="6"/>
        <v/>
      </c>
      <c r="N32" s="529" t="str">
        <f t="shared" si="0"/>
        <v/>
      </c>
      <c r="O32" s="474" t="str">
        <f>+IFERROR(IF($B32=0,"",VLOOKUP($B32,'EV ADM FINANCIERA'!$B$11:$AZ$194,4,FALSE)),"")</f>
        <v/>
      </c>
      <c r="P32" s="474" t="str">
        <f>+IFERROR(IF($B32=0,"",VLOOKUP($B32,'EV ADM FINANCIERA'!$B$11:$AZ$194,$P$4,FALSE)),"")</f>
        <v/>
      </c>
      <c r="Q32" s="474" t="str">
        <f>+IFERROR(IF($B32=0,"",VLOOKUP($B32,'EV ADM FINANCIERA'!$B$11:$AZ$194,$Q$4,FALSE)),"")</f>
        <v/>
      </c>
      <c r="R32" s="474" t="str">
        <f>+IFERROR(IF($B32=0,"",VLOOKUP($B32,'EV ADM FINANCIERA'!$B$11:$AZ$194,$R$4,FALSE)),"")</f>
        <v/>
      </c>
      <c r="S32" s="470" t="str">
        <f>+IFERROR(IF($B32=0,"",VLOOKUP($B32,'EV ADM FINANCIERA'!$B$11:$AZ$194,S$4,FALSE)),"")</f>
        <v/>
      </c>
      <c r="T32" s="532" t="str">
        <f t="shared" si="7"/>
        <v/>
      </c>
      <c r="U32" s="714"/>
      <c r="V32" s="715"/>
      <c r="W32" s="529" t="str">
        <f t="shared" si="8"/>
        <v/>
      </c>
      <c r="X32" s="533" t="str">
        <f t="shared" si="9"/>
        <v/>
      </c>
      <c r="Y32" s="111"/>
      <c r="Z32" s="75"/>
      <c r="AA32" s="223" t="str">
        <f t="shared" si="17"/>
        <v/>
      </c>
      <c r="AB32" s="223" t="str">
        <f t="shared" si="18"/>
        <v/>
      </c>
      <c r="AC32" s="223" t="str">
        <f t="shared" si="19"/>
        <v/>
      </c>
      <c r="AD32" s="224" t="str">
        <f t="shared" si="20"/>
        <v/>
      </c>
      <c r="AE32" s="214" t="str">
        <f t="shared" si="21"/>
        <v/>
      </c>
      <c r="AF32" s="214"/>
      <c r="AG32" s="214"/>
      <c r="AH32" s="214"/>
      <c r="AI32" s="214"/>
      <c r="AJ32" s="214"/>
      <c r="AK32" s="214"/>
      <c r="AL32" s="214"/>
      <c r="AM32" s="214"/>
      <c r="AN32" s="214"/>
      <c r="AO32" s="75"/>
      <c r="AP32" s="75"/>
      <c r="AQ32" s="75"/>
      <c r="AR32" s="75"/>
      <c r="AS32" s="75"/>
      <c r="AT32" s="225">
        <f t="shared" si="22"/>
        <v>0</v>
      </c>
      <c r="AU32" s="226">
        <f t="shared" si="23"/>
        <v>0</v>
      </c>
      <c r="AV32" s="114" t="str">
        <f t="shared" si="15"/>
        <v/>
      </c>
      <c r="AW32" s="75" t="str">
        <f t="shared" si="16"/>
        <v>S/I</v>
      </c>
      <c r="AX32" s="75"/>
      <c r="AY32" s="75"/>
      <c r="AZ32" s="75"/>
    </row>
    <row r="33" spans="1:52" ht="15" customHeight="1" x14ac:dyDescent="0.2">
      <c r="A33" s="526" t="str">
        <f>'RESUMEN REGION'!A35</f>
        <v/>
      </c>
      <c r="B33" s="526">
        <f>'RESUMEN REGION'!B35</f>
        <v>0</v>
      </c>
      <c r="C33" s="526" t="str">
        <f>'RESUMEN REGION'!C35</f>
        <v/>
      </c>
      <c r="D33" s="527">
        <f>'RESUMEN REGION'!E35</f>
        <v>0</v>
      </c>
      <c r="E33" s="528" t="str">
        <f>+IFERROR(VLOOKUP(B33,'RES EVAL. INFORMES'!$B$11:$AD$42,4,FALSE),"")</f>
        <v/>
      </c>
      <c r="F33" s="529" t="str">
        <f t="shared" si="3"/>
        <v/>
      </c>
      <c r="G33" s="530">
        <f>'RESUMEN REGION'!G35</f>
        <v>0</v>
      </c>
      <c r="H33" s="111"/>
      <c r="I33" s="112" t="str">
        <f t="shared" si="4"/>
        <v/>
      </c>
      <c r="J33" s="113">
        <f>'RESUMEN REGION'!BO35</f>
        <v>0</v>
      </c>
      <c r="K33" s="111"/>
      <c r="L33" s="112" t="str">
        <f t="shared" si="5"/>
        <v/>
      </c>
      <c r="M33" s="529" t="str">
        <f t="shared" si="6"/>
        <v/>
      </c>
      <c r="N33" s="529" t="str">
        <f t="shared" si="0"/>
        <v/>
      </c>
      <c r="O33" s="474" t="str">
        <f>+IFERROR(IF($B33=0,"",VLOOKUP($B33,'EV ADM FINANCIERA'!$B$11:$AZ$194,4,FALSE)),"")</f>
        <v/>
      </c>
      <c r="P33" s="474" t="str">
        <f>+IFERROR(IF($B33=0,"",VLOOKUP($B33,'EV ADM FINANCIERA'!$B$11:$AZ$194,$P$4,FALSE)),"")</f>
        <v/>
      </c>
      <c r="Q33" s="474" t="str">
        <f>+IFERROR(IF($B33=0,"",VLOOKUP($B33,'EV ADM FINANCIERA'!$B$11:$AZ$194,$Q$4,FALSE)),"")</f>
        <v/>
      </c>
      <c r="R33" s="474" t="str">
        <f>+IFERROR(IF($B33=0,"",VLOOKUP($B33,'EV ADM FINANCIERA'!$B$11:$AZ$194,$R$4,FALSE)),"")</f>
        <v/>
      </c>
      <c r="S33" s="470" t="str">
        <f>+IFERROR(IF($B33=0,"",VLOOKUP($B33,'EV ADM FINANCIERA'!$B$11:$AZ$194,S$4,FALSE)),"")</f>
        <v/>
      </c>
      <c r="T33" s="532" t="str">
        <f t="shared" si="7"/>
        <v/>
      </c>
      <c r="U33" s="714"/>
      <c r="V33" s="715"/>
      <c r="W33" s="529" t="str">
        <f t="shared" si="8"/>
        <v/>
      </c>
      <c r="X33" s="533" t="str">
        <f t="shared" si="9"/>
        <v/>
      </c>
      <c r="Y33" s="111"/>
      <c r="Z33" s="75"/>
      <c r="AA33" s="223" t="str">
        <f t="shared" si="17"/>
        <v/>
      </c>
      <c r="AB33" s="223" t="str">
        <f t="shared" si="18"/>
        <v/>
      </c>
      <c r="AC33" s="223" t="str">
        <f t="shared" si="19"/>
        <v/>
      </c>
      <c r="AD33" s="224" t="str">
        <f t="shared" si="20"/>
        <v/>
      </c>
      <c r="AE33" s="214" t="str">
        <f t="shared" si="21"/>
        <v/>
      </c>
      <c r="AF33" s="214"/>
      <c r="AG33" s="214"/>
      <c r="AH33" s="214"/>
      <c r="AI33" s="214"/>
      <c r="AJ33" s="214"/>
      <c r="AK33" s="214"/>
      <c r="AL33" s="214"/>
      <c r="AM33" s="214"/>
      <c r="AN33" s="214"/>
      <c r="AO33" s="75"/>
      <c r="AP33" s="75"/>
      <c r="AQ33" s="75"/>
      <c r="AR33" s="75"/>
      <c r="AS33" s="75"/>
      <c r="AT33" s="225">
        <f t="shared" si="22"/>
        <v>0</v>
      </c>
      <c r="AU33" s="226">
        <f t="shared" si="23"/>
        <v>0</v>
      </c>
      <c r="AV33" s="114" t="str">
        <f t="shared" si="15"/>
        <v/>
      </c>
      <c r="AW33" s="75" t="str">
        <f t="shared" si="16"/>
        <v>S/I</v>
      </c>
      <c r="AX33" s="75"/>
      <c r="AY33" s="75"/>
      <c r="AZ33" s="75"/>
    </row>
    <row r="34" spans="1:52" ht="15" customHeight="1" x14ac:dyDescent="0.2">
      <c r="A34" s="526" t="str">
        <f>'RESUMEN REGION'!A36</f>
        <v/>
      </c>
      <c r="B34" s="526">
        <f>'RESUMEN REGION'!B36</f>
        <v>0</v>
      </c>
      <c r="C34" s="526" t="str">
        <f>'RESUMEN REGION'!C36</f>
        <v/>
      </c>
      <c r="D34" s="527">
        <f>'RESUMEN REGION'!E36</f>
        <v>0</v>
      </c>
      <c r="E34" s="528" t="str">
        <f>+IFERROR(VLOOKUP(B34,'RES EVAL. INFORMES'!$B$11:$AD$42,4,FALSE),"")</f>
        <v/>
      </c>
      <c r="F34" s="529" t="str">
        <f t="shared" si="3"/>
        <v/>
      </c>
      <c r="G34" s="530">
        <f>'RESUMEN REGION'!G36</f>
        <v>0</v>
      </c>
      <c r="H34" s="111"/>
      <c r="I34" s="112" t="str">
        <f t="shared" si="4"/>
        <v/>
      </c>
      <c r="J34" s="113">
        <f>'RESUMEN REGION'!BO36</f>
        <v>0</v>
      </c>
      <c r="K34" s="111"/>
      <c r="L34" s="112" t="str">
        <f t="shared" si="5"/>
        <v/>
      </c>
      <c r="M34" s="529" t="str">
        <f t="shared" si="6"/>
        <v/>
      </c>
      <c r="N34" s="529" t="str">
        <f t="shared" si="0"/>
        <v/>
      </c>
      <c r="O34" s="474" t="str">
        <f>+IFERROR(IF($B34=0,"",VLOOKUP($B34,'EV ADM FINANCIERA'!$B$11:$AZ$194,4,FALSE)),"")</f>
        <v/>
      </c>
      <c r="P34" s="474" t="str">
        <f>+IFERROR(IF($B34=0,"",VLOOKUP($B34,'EV ADM FINANCIERA'!$B$11:$AZ$194,$P$4,FALSE)),"")</f>
        <v/>
      </c>
      <c r="Q34" s="474" t="str">
        <f>+IFERROR(IF($B34=0,"",VLOOKUP($B34,'EV ADM FINANCIERA'!$B$11:$AZ$194,$Q$4,FALSE)),"")</f>
        <v/>
      </c>
      <c r="R34" s="474" t="str">
        <f>+IFERROR(IF($B34=0,"",VLOOKUP($B34,'EV ADM FINANCIERA'!$B$11:$AZ$194,$R$4,FALSE)),"")</f>
        <v/>
      </c>
      <c r="S34" s="470" t="str">
        <f>+IFERROR(IF($B34=0,"",VLOOKUP($B34,'EV ADM FINANCIERA'!$B$11:$AZ$194,S$4,FALSE)),"")</f>
        <v/>
      </c>
      <c r="T34" s="532" t="str">
        <f t="shared" si="7"/>
        <v/>
      </c>
      <c r="U34" s="714"/>
      <c r="V34" s="715"/>
      <c r="W34" s="529" t="str">
        <f t="shared" si="8"/>
        <v/>
      </c>
      <c r="X34" s="533" t="str">
        <f t="shared" si="9"/>
        <v/>
      </c>
      <c r="Y34" s="111"/>
      <c r="Z34" s="75"/>
      <c r="AA34" s="223" t="str">
        <f t="shared" si="17"/>
        <v/>
      </c>
      <c r="AB34" s="223" t="str">
        <f t="shared" si="18"/>
        <v/>
      </c>
      <c r="AC34" s="223" t="str">
        <f t="shared" si="19"/>
        <v/>
      </c>
      <c r="AD34" s="224" t="str">
        <f t="shared" si="20"/>
        <v/>
      </c>
      <c r="AE34" s="214" t="str">
        <f t="shared" si="21"/>
        <v/>
      </c>
      <c r="AF34" s="214"/>
      <c r="AG34" s="214"/>
      <c r="AH34" s="214"/>
      <c r="AI34" s="214"/>
      <c r="AJ34" s="214"/>
      <c r="AK34" s="214"/>
      <c r="AL34" s="214"/>
      <c r="AM34" s="214"/>
      <c r="AN34" s="214"/>
      <c r="AO34" s="75"/>
      <c r="AP34" s="75"/>
      <c r="AQ34" s="75"/>
      <c r="AR34" s="75"/>
      <c r="AS34" s="75"/>
      <c r="AT34" s="225">
        <f t="shared" si="22"/>
        <v>0</v>
      </c>
      <c r="AU34" s="226">
        <f t="shared" si="23"/>
        <v>0</v>
      </c>
      <c r="AV34" s="114" t="str">
        <f t="shared" si="15"/>
        <v/>
      </c>
      <c r="AW34" s="75" t="str">
        <f t="shared" si="16"/>
        <v>S/I</v>
      </c>
      <c r="AX34" s="75"/>
      <c r="AY34" s="75"/>
      <c r="AZ34" s="75"/>
    </row>
    <row r="35" spans="1:52" ht="15" customHeight="1" x14ac:dyDescent="0.2">
      <c r="A35" s="526" t="str">
        <f>'RESUMEN REGION'!A37</f>
        <v/>
      </c>
      <c r="B35" s="526">
        <f>'RESUMEN REGION'!B37</f>
        <v>0</v>
      </c>
      <c r="C35" s="526" t="str">
        <f>'RESUMEN REGION'!C37</f>
        <v/>
      </c>
      <c r="D35" s="527">
        <f>'RESUMEN REGION'!E37</f>
        <v>0</v>
      </c>
      <c r="E35" s="528" t="str">
        <f>+IFERROR(VLOOKUP(B35,'RES EVAL. INFORMES'!$B$11:$AD$42,4,FALSE),"")</f>
        <v/>
      </c>
      <c r="F35" s="529" t="str">
        <f t="shared" si="3"/>
        <v/>
      </c>
      <c r="G35" s="530">
        <f>'RESUMEN REGION'!G37</f>
        <v>0</v>
      </c>
      <c r="H35" s="111"/>
      <c r="I35" s="112" t="str">
        <f t="shared" si="4"/>
        <v/>
      </c>
      <c r="J35" s="113">
        <f>'RESUMEN REGION'!BO37</f>
        <v>0</v>
      </c>
      <c r="K35" s="111"/>
      <c r="L35" s="112" t="str">
        <f t="shared" si="5"/>
        <v/>
      </c>
      <c r="M35" s="529" t="str">
        <f t="shared" si="6"/>
        <v/>
      </c>
      <c r="N35" s="529" t="str">
        <f t="shared" si="0"/>
        <v/>
      </c>
      <c r="O35" s="474" t="str">
        <f>+IFERROR(IF($B35=0,"",VLOOKUP($B35,'EV ADM FINANCIERA'!$B$11:$AZ$194,4,FALSE)),"")</f>
        <v/>
      </c>
      <c r="P35" s="474" t="str">
        <f>+IFERROR(IF($B35=0,"",VLOOKUP($B35,'EV ADM FINANCIERA'!$B$11:$AZ$194,$P$4,FALSE)),"")</f>
        <v/>
      </c>
      <c r="Q35" s="474" t="str">
        <f>+IFERROR(IF($B35=0,"",VLOOKUP($B35,'EV ADM FINANCIERA'!$B$11:$AZ$194,$Q$4,FALSE)),"")</f>
        <v/>
      </c>
      <c r="R35" s="474" t="str">
        <f>+IFERROR(IF($B35=0,"",VLOOKUP($B35,'EV ADM FINANCIERA'!$B$11:$AZ$194,$R$4,FALSE)),"")</f>
        <v/>
      </c>
      <c r="S35" s="470" t="str">
        <f>+IFERROR(IF($B35=0,"",VLOOKUP($B35,'EV ADM FINANCIERA'!$B$11:$AZ$194,S$4,FALSE)),"")</f>
        <v/>
      </c>
      <c r="T35" s="532" t="str">
        <f t="shared" si="7"/>
        <v/>
      </c>
      <c r="U35" s="714"/>
      <c r="V35" s="715"/>
      <c r="W35" s="529" t="str">
        <f t="shared" si="8"/>
        <v/>
      </c>
      <c r="X35" s="533" t="str">
        <f t="shared" si="9"/>
        <v/>
      </c>
      <c r="Y35" s="111"/>
      <c r="Z35" s="75"/>
      <c r="AA35" s="223" t="str">
        <f t="shared" si="17"/>
        <v/>
      </c>
      <c r="AB35" s="223" t="str">
        <f t="shared" si="18"/>
        <v/>
      </c>
      <c r="AC35" s="223" t="str">
        <f t="shared" si="19"/>
        <v/>
      </c>
      <c r="AD35" s="224" t="str">
        <f t="shared" si="20"/>
        <v/>
      </c>
      <c r="AE35" s="214" t="str">
        <f t="shared" si="21"/>
        <v/>
      </c>
      <c r="AF35" s="214"/>
      <c r="AG35" s="214"/>
      <c r="AH35" s="214"/>
      <c r="AI35" s="214"/>
      <c r="AJ35" s="214"/>
      <c r="AK35" s="214"/>
      <c r="AL35" s="214"/>
      <c r="AM35" s="214"/>
      <c r="AN35" s="214"/>
      <c r="AO35" s="75"/>
      <c r="AP35" s="75"/>
      <c r="AQ35" s="75"/>
      <c r="AR35" s="75"/>
      <c r="AS35" s="75"/>
      <c r="AT35" s="225">
        <f t="shared" si="22"/>
        <v>0</v>
      </c>
      <c r="AU35" s="226">
        <f t="shared" si="23"/>
        <v>0</v>
      </c>
      <c r="AV35" s="114" t="str">
        <f t="shared" si="15"/>
        <v/>
      </c>
      <c r="AW35" s="75" t="str">
        <f t="shared" si="16"/>
        <v>S/I</v>
      </c>
      <c r="AX35" s="75"/>
      <c r="AY35" s="75"/>
      <c r="AZ35" s="75"/>
    </row>
    <row r="36" spans="1:52" ht="15" customHeight="1" x14ac:dyDescent="0.2">
      <c r="A36" s="526" t="str">
        <f>'RESUMEN REGION'!A38</f>
        <v/>
      </c>
      <c r="B36" s="526">
        <f>'RESUMEN REGION'!B38</f>
        <v>0</v>
      </c>
      <c r="C36" s="526" t="str">
        <f>'RESUMEN REGION'!C38</f>
        <v/>
      </c>
      <c r="D36" s="527">
        <f>'RESUMEN REGION'!E38</f>
        <v>0</v>
      </c>
      <c r="E36" s="528" t="str">
        <f>+IFERROR(VLOOKUP(B36,'RES EVAL. INFORMES'!$B$11:$AD$42,4,FALSE),"")</f>
        <v/>
      </c>
      <c r="F36" s="529" t="str">
        <f t="shared" si="3"/>
        <v/>
      </c>
      <c r="G36" s="530">
        <f>'RESUMEN REGION'!G38</f>
        <v>0</v>
      </c>
      <c r="H36" s="111"/>
      <c r="I36" s="112" t="str">
        <f t="shared" si="4"/>
        <v/>
      </c>
      <c r="J36" s="113">
        <f>'RESUMEN REGION'!BO38</f>
        <v>0</v>
      </c>
      <c r="K36" s="111"/>
      <c r="L36" s="112" t="str">
        <f t="shared" si="5"/>
        <v/>
      </c>
      <c r="M36" s="529" t="str">
        <f t="shared" si="6"/>
        <v/>
      </c>
      <c r="N36" s="529" t="str">
        <f t="shared" si="0"/>
        <v/>
      </c>
      <c r="O36" s="474" t="str">
        <f>+IFERROR(IF($B36=0,"",VLOOKUP($B36,'EV ADM FINANCIERA'!$B$11:$AZ$194,4,FALSE)),"")</f>
        <v/>
      </c>
      <c r="P36" s="474" t="str">
        <f>+IFERROR(IF($B36=0,"",VLOOKUP($B36,'EV ADM FINANCIERA'!$B$11:$AZ$194,$P$4,FALSE)),"")</f>
        <v/>
      </c>
      <c r="Q36" s="474" t="str">
        <f>+IFERROR(IF($B36=0,"",VLOOKUP($B36,'EV ADM FINANCIERA'!$B$11:$AZ$194,$Q$4,FALSE)),"")</f>
        <v/>
      </c>
      <c r="R36" s="474" t="str">
        <f>+IFERROR(IF($B36=0,"",VLOOKUP($B36,'EV ADM FINANCIERA'!$B$11:$AZ$194,$R$4,FALSE)),"")</f>
        <v/>
      </c>
      <c r="S36" s="470" t="str">
        <f>+IFERROR(IF($B36=0,"",VLOOKUP($B36,'EV ADM FINANCIERA'!$B$11:$AZ$194,S$4,FALSE)),"")</f>
        <v/>
      </c>
      <c r="T36" s="532" t="str">
        <f t="shared" si="7"/>
        <v/>
      </c>
      <c r="U36" s="714"/>
      <c r="V36" s="715"/>
      <c r="W36" s="529" t="str">
        <f t="shared" si="8"/>
        <v/>
      </c>
      <c r="X36" s="533" t="str">
        <f t="shared" si="9"/>
        <v/>
      </c>
      <c r="Y36" s="111"/>
      <c r="Z36" s="75"/>
      <c r="AA36" s="223" t="str">
        <f t="shared" si="17"/>
        <v/>
      </c>
      <c r="AB36" s="223" t="str">
        <f t="shared" si="18"/>
        <v/>
      </c>
      <c r="AC36" s="223" t="str">
        <f t="shared" si="19"/>
        <v/>
      </c>
      <c r="AD36" s="224" t="str">
        <f t="shared" si="20"/>
        <v/>
      </c>
      <c r="AE36" s="214" t="str">
        <f t="shared" si="21"/>
        <v/>
      </c>
      <c r="AF36" s="214"/>
      <c r="AG36" s="214"/>
      <c r="AH36" s="214"/>
      <c r="AI36" s="214"/>
      <c r="AJ36" s="214"/>
      <c r="AK36" s="214"/>
      <c r="AL36" s="214"/>
      <c r="AM36" s="214"/>
      <c r="AN36" s="214"/>
      <c r="AO36" s="75"/>
      <c r="AP36" s="75"/>
      <c r="AQ36" s="75"/>
      <c r="AR36" s="75"/>
      <c r="AS36" s="75"/>
      <c r="AT36" s="225">
        <f t="shared" si="22"/>
        <v>0</v>
      </c>
      <c r="AU36" s="226">
        <f t="shared" si="23"/>
        <v>0</v>
      </c>
      <c r="AV36" s="114" t="str">
        <f t="shared" si="15"/>
        <v/>
      </c>
      <c r="AW36" s="75" t="str">
        <f t="shared" si="16"/>
        <v>S/I</v>
      </c>
      <c r="AX36" s="75"/>
      <c r="AY36" s="75"/>
      <c r="AZ36" s="75"/>
    </row>
    <row r="37" spans="1:52" ht="15" customHeight="1" x14ac:dyDescent="0.2">
      <c r="A37" s="526" t="str">
        <f>'RESUMEN REGION'!A39</f>
        <v/>
      </c>
      <c r="B37" s="526">
        <f>'RESUMEN REGION'!B39</f>
        <v>0</v>
      </c>
      <c r="C37" s="526" t="str">
        <f>'RESUMEN REGION'!C39</f>
        <v/>
      </c>
      <c r="D37" s="527">
        <f>'RESUMEN REGION'!E39</f>
        <v>0</v>
      </c>
      <c r="E37" s="528" t="str">
        <f>+IFERROR(VLOOKUP(B37,'RES EVAL. INFORMES'!$B$11:$AD$42,4,FALSE),"")</f>
        <v/>
      </c>
      <c r="F37" s="529" t="str">
        <f t="shared" si="3"/>
        <v/>
      </c>
      <c r="G37" s="530">
        <f>'RESUMEN REGION'!G39</f>
        <v>0</v>
      </c>
      <c r="H37" s="111"/>
      <c r="I37" s="112" t="str">
        <f t="shared" si="4"/>
        <v/>
      </c>
      <c r="J37" s="113">
        <f>'RESUMEN REGION'!BO39</f>
        <v>0</v>
      </c>
      <c r="K37" s="111"/>
      <c r="L37" s="112" t="str">
        <f t="shared" si="5"/>
        <v/>
      </c>
      <c r="M37" s="529" t="str">
        <f t="shared" si="6"/>
        <v/>
      </c>
      <c r="N37" s="529" t="str">
        <f t="shared" si="0"/>
        <v/>
      </c>
      <c r="O37" s="474" t="str">
        <f>+IFERROR(IF($B37=0,"",VLOOKUP($B37,'EV ADM FINANCIERA'!$B$11:$AZ$194,4,FALSE)),"")</f>
        <v/>
      </c>
      <c r="P37" s="474" t="str">
        <f>+IFERROR(IF($B37=0,"",VLOOKUP($B37,'EV ADM FINANCIERA'!$B$11:$AZ$194,$P$4,FALSE)),"")</f>
        <v/>
      </c>
      <c r="Q37" s="474" t="str">
        <f>+IFERROR(IF($B37=0,"",VLOOKUP($B37,'EV ADM FINANCIERA'!$B$11:$AZ$194,$Q$4,FALSE)),"")</f>
        <v/>
      </c>
      <c r="R37" s="474" t="str">
        <f>+IFERROR(IF($B37=0,"",VLOOKUP($B37,'EV ADM FINANCIERA'!$B$11:$AZ$194,$R$4,FALSE)),"")</f>
        <v/>
      </c>
      <c r="S37" s="470" t="str">
        <f>+IFERROR(IF($B37=0,"",VLOOKUP($B37,'EV ADM FINANCIERA'!$B$11:$AZ$194,S$4,FALSE)),"")</f>
        <v/>
      </c>
      <c r="T37" s="532" t="str">
        <f t="shared" si="7"/>
        <v/>
      </c>
      <c r="U37" s="714"/>
      <c r="V37" s="715"/>
      <c r="W37" s="529" t="str">
        <f t="shared" si="8"/>
        <v/>
      </c>
      <c r="X37" s="533" t="str">
        <f t="shared" si="9"/>
        <v/>
      </c>
      <c r="Y37" s="111"/>
      <c r="Z37" s="75"/>
      <c r="AA37" s="223" t="str">
        <f t="shared" si="17"/>
        <v/>
      </c>
      <c r="AB37" s="223" t="str">
        <f t="shared" si="18"/>
        <v/>
      </c>
      <c r="AC37" s="223" t="str">
        <f t="shared" si="19"/>
        <v/>
      </c>
      <c r="AD37" s="224" t="str">
        <f t="shared" si="20"/>
        <v/>
      </c>
      <c r="AE37" s="214" t="str">
        <f t="shared" si="21"/>
        <v/>
      </c>
      <c r="AF37" s="214"/>
      <c r="AG37" s="214"/>
      <c r="AH37" s="214"/>
      <c r="AI37" s="214"/>
      <c r="AJ37" s="214"/>
      <c r="AK37" s="214"/>
      <c r="AL37" s="214"/>
      <c r="AM37" s="214"/>
      <c r="AN37" s="214"/>
      <c r="AO37" s="75"/>
      <c r="AP37" s="75"/>
      <c r="AQ37" s="75"/>
      <c r="AR37" s="75"/>
      <c r="AS37" s="75"/>
      <c r="AT37" s="225">
        <f t="shared" si="22"/>
        <v>0</v>
      </c>
      <c r="AU37" s="226">
        <f t="shared" si="23"/>
        <v>0</v>
      </c>
      <c r="AV37" s="114" t="str">
        <f t="shared" si="15"/>
        <v/>
      </c>
      <c r="AW37" s="75" t="str">
        <f t="shared" si="16"/>
        <v>S/I</v>
      </c>
      <c r="AX37" s="75"/>
      <c r="AY37" s="75"/>
      <c r="AZ37" s="75"/>
    </row>
    <row r="38" spans="1:52" ht="15" customHeight="1" x14ac:dyDescent="0.2">
      <c r="A38" s="526" t="str">
        <f>'RESUMEN REGION'!A40</f>
        <v/>
      </c>
      <c r="B38" s="526">
        <f>'RESUMEN REGION'!B40</f>
        <v>0</v>
      </c>
      <c r="C38" s="526" t="str">
        <f>'RESUMEN REGION'!C40</f>
        <v/>
      </c>
      <c r="D38" s="527">
        <f>'RESUMEN REGION'!E40</f>
        <v>0</v>
      </c>
      <c r="E38" s="528" t="str">
        <f>+IFERROR(VLOOKUP(B38,'RES EVAL. INFORMES'!$B$11:$AD$42,4,FALSE),"")</f>
        <v/>
      </c>
      <c r="F38" s="529" t="str">
        <f t="shared" si="3"/>
        <v/>
      </c>
      <c r="G38" s="530">
        <f>'RESUMEN REGION'!G40</f>
        <v>0</v>
      </c>
      <c r="H38" s="111"/>
      <c r="I38" s="112" t="str">
        <f t="shared" si="4"/>
        <v/>
      </c>
      <c r="J38" s="113">
        <f>'RESUMEN REGION'!BO40</f>
        <v>0</v>
      </c>
      <c r="K38" s="111"/>
      <c r="L38" s="112" t="str">
        <f t="shared" si="5"/>
        <v/>
      </c>
      <c r="M38" s="529" t="str">
        <f t="shared" si="6"/>
        <v/>
      </c>
      <c r="N38" s="529" t="str">
        <f t="shared" si="0"/>
        <v/>
      </c>
      <c r="O38" s="474" t="str">
        <f>+IFERROR(IF($B38=0,"",VLOOKUP($B38,'EV ADM FINANCIERA'!$B$11:$AZ$194,4,FALSE)),"")</f>
        <v/>
      </c>
      <c r="P38" s="474" t="str">
        <f>+IFERROR(IF($B38=0,"",VLOOKUP($B38,'EV ADM FINANCIERA'!$B$11:$AZ$194,$P$4,FALSE)),"")</f>
        <v/>
      </c>
      <c r="Q38" s="474" t="str">
        <f>+IFERROR(IF($B38=0,"",VLOOKUP($B38,'EV ADM FINANCIERA'!$B$11:$AZ$194,$Q$4,FALSE)),"")</f>
        <v/>
      </c>
      <c r="R38" s="474" t="str">
        <f>+IFERROR(IF($B38=0,"",VLOOKUP($B38,'EV ADM FINANCIERA'!$B$11:$AZ$194,$R$4,FALSE)),"")</f>
        <v/>
      </c>
      <c r="S38" s="470" t="str">
        <f>+IFERROR(IF($B38=0,"",VLOOKUP($B38,'EV ADM FINANCIERA'!$B$11:$AZ$194,S$4,FALSE)),"")</f>
        <v/>
      </c>
      <c r="T38" s="532" t="str">
        <f t="shared" si="7"/>
        <v/>
      </c>
      <c r="U38" s="714"/>
      <c r="V38" s="715"/>
      <c r="W38" s="529" t="str">
        <f t="shared" si="8"/>
        <v/>
      </c>
      <c r="X38" s="533" t="str">
        <f t="shared" si="9"/>
        <v/>
      </c>
      <c r="Y38" s="111"/>
      <c r="Z38" s="75"/>
      <c r="AA38" s="223" t="str">
        <f t="shared" si="17"/>
        <v/>
      </c>
      <c r="AB38" s="223" t="str">
        <f t="shared" si="18"/>
        <v/>
      </c>
      <c r="AC38" s="223" t="str">
        <f t="shared" si="19"/>
        <v/>
      </c>
      <c r="AD38" s="224" t="str">
        <f t="shared" si="20"/>
        <v/>
      </c>
      <c r="AE38" s="214" t="str">
        <f t="shared" si="21"/>
        <v/>
      </c>
      <c r="AF38" s="214"/>
      <c r="AG38" s="214"/>
      <c r="AH38" s="214"/>
      <c r="AI38" s="214"/>
      <c r="AJ38" s="214"/>
      <c r="AK38" s="214"/>
      <c r="AL38" s="214"/>
      <c r="AM38" s="214"/>
      <c r="AN38" s="214"/>
      <c r="AO38" s="75"/>
      <c r="AP38" s="75"/>
      <c r="AQ38" s="75"/>
      <c r="AR38" s="75"/>
      <c r="AS38" s="75"/>
      <c r="AT38" s="225">
        <f t="shared" si="22"/>
        <v>0</v>
      </c>
      <c r="AU38" s="226">
        <f t="shared" si="23"/>
        <v>0</v>
      </c>
      <c r="AV38" s="114" t="str">
        <f t="shared" si="15"/>
        <v/>
      </c>
      <c r="AW38" s="75" t="str">
        <f t="shared" si="16"/>
        <v>S/I</v>
      </c>
      <c r="AX38" s="75"/>
      <c r="AY38" s="75"/>
      <c r="AZ38" s="75"/>
    </row>
    <row r="39" spans="1:52" ht="15" customHeight="1" x14ac:dyDescent="0.2">
      <c r="A39" s="526" t="str">
        <f>'RESUMEN REGION'!A41</f>
        <v/>
      </c>
      <c r="B39" s="526">
        <f>'RESUMEN REGION'!B41</f>
        <v>0</v>
      </c>
      <c r="C39" s="526" t="str">
        <f>'RESUMEN REGION'!C41</f>
        <v/>
      </c>
      <c r="D39" s="527">
        <f>'RESUMEN REGION'!E41</f>
        <v>0</v>
      </c>
      <c r="E39" s="528" t="str">
        <f>+IFERROR(VLOOKUP(B39,'RES EVAL. INFORMES'!$B$11:$AD$42,4,FALSE),"")</f>
        <v/>
      </c>
      <c r="F39" s="529" t="str">
        <f t="shared" si="3"/>
        <v/>
      </c>
      <c r="G39" s="530">
        <f>'RESUMEN REGION'!G41</f>
        <v>0</v>
      </c>
      <c r="H39" s="111"/>
      <c r="I39" s="112" t="str">
        <f t="shared" si="4"/>
        <v/>
      </c>
      <c r="J39" s="113">
        <f>'RESUMEN REGION'!BO41</f>
        <v>0</v>
      </c>
      <c r="K39" s="111"/>
      <c r="L39" s="112" t="str">
        <f t="shared" si="5"/>
        <v/>
      </c>
      <c r="M39" s="529" t="str">
        <f t="shared" si="6"/>
        <v/>
      </c>
      <c r="N39" s="529" t="str">
        <f t="shared" si="0"/>
        <v/>
      </c>
      <c r="O39" s="474" t="str">
        <f>+IFERROR(IF($B39=0,"",VLOOKUP($B39,'EV ADM FINANCIERA'!$B$11:$AZ$194,4,FALSE)),"")</f>
        <v/>
      </c>
      <c r="P39" s="474" t="str">
        <f>+IFERROR(IF($B39=0,"",VLOOKUP($B39,'EV ADM FINANCIERA'!$B$11:$AZ$194,$P$4,FALSE)),"")</f>
        <v/>
      </c>
      <c r="Q39" s="474" t="str">
        <f>+IFERROR(IF($B39=0,"",VLOOKUP($B39,'EV ADM FINANCIERA'!$B$11:$AZ$194,$Q$4,FALSE)),"")</f>
        <v/>
      </c>
      <c r="R39" s="474" t="str">
        <f>+IFERROR(IF($B39=0,"",VLOOKUP($B39,'EV ADM FINANCIERA'!$B$11:$AZ$194,$R$4,FALSE)),"")</f>
        <v/>
      </c>
      <c r="S39" s="470" t="str">
        <f>+IFERROR(IF($B39=0,"",VLOOKUP($B39,'EV ADM FINANCIERA'!$B$11:$AZ$194,S$4,FALSE)),"")</f>
        <v/>
      </c>
      <c r="T39" s="532" t="str">
        <f t="shared" si="7"/>
        <v/>
      </c>
      <c r="U39" s="714"/>
      <c r="V39" s="715"/>
      <c r="W39" s="529" t="str">
        <f t="shared" si="8"/>
        <v/>
      </c>
      <c r="X39" s="533" t="str">
        <f t="shared" si="9"/>
        <v/>
      </c>
      <c r="Y39" s="111"/>
      <c r="Z39" s="75"/>
      <c r="AA39" s="223" t="str">
        <f t="shared" si="17"/>
        <v/>
      </c>
      <c r="AB39" s="223" t="str">
        <f t="shared" si="18"/>
        <v/>
      </c>
      <c r="AC39" s="223" t="str">
        <f t="shared" si="19"/>
        <v/>
      </c>
      <c r="AD39" s="224" t="str">
        <f t="shared" si="20"/>
        <v/>
      </c>
      <c r="AE39" s="214" t="str">
        <f t="shared" si="21"/>
        <v/>
      </c>
      <c r="AF39" s="214"/>
      <c r="AG39" s="214"/>
      <c r="AH39" s="214"/>
      <c r="AI39" s="214"/>
      <c r="AJ39" s="214"/>
      <c r="AK39" s="214"/>
      <c r="AL39" s="214"/>
      <c r="AM39" s="214"/>
      <c r="AN39" s="214"/>
      <c r="AO39" s="75"/>
      <c r="AP39" s="75"/>
      <c r="AQ39" s="75"/>
      <c r="AR39" s="75"/>
      <c r="AS39" s="75"/>
      <c r="AT39" s="225">
        <f t="shared" si="22"/>
        <v>0</v>
      </c>
      <c r="AU39" s="226">
        <f t="shared" si="23"/>
        <v>0</v>
      </c>
      <c r="AV39" s="114" t="str">
        <f t="shared" si="15"/>
        <v/>
      </c>
      <c r="AW39" s="75" t="str">
        <f t="shared" si="16"/>
        <v>S/I</v>
      </c>
      <c r="AX39" s="75"/>
      <c r="AY39" s="75"/>
      <c r="AZ39" s="75"/>
    </row>
    <row r="40" spans="1:52" ht="15" customHeight="1" x14ac:dyDescent="0.2">
      <c r="A40" s="526" t="str">
        <f>'RESUMEN REGION'!A42</f>
        <v/>
      </c>
      <c r="B40" s="526">
        <f>'RESUMEN REGION'!B42</f>
        <v>0</v>
      </c>
      <c r="C40" s="526" t="str">
        <f>'RESUMEN REGION'!C42</f>
        <v/>
      </c>
      <c r="D40" s="527">
        <f>'RESUMEN REGION'!E42</f>
        <v>0</v>
      </c>
      <c r="E40" s="528" t="str">
        <f>+IFERROR(VLOOKUP(B40,'RES EVAL. INFORMES'!$B$11:$AD$42,4,FALSE),"")</f>
        <v/>
      </c>
      <c r="F40" s="529" t="str">
        <f t="shared" si="3"/>
        <v/>
      </c>
      <c r="G40" s="530">
        <f>'RESUMEN REGION'!G42</f>
        <v>0</v>
      </c>
      <c r="H40" s="111"/>
      <c r="I40" s="112" t="str">
        <f t="shared" si="4"/>
        <v/>
      </c>
      <c r="J40" s="113">
        <f>'RESUMEN REGION'!BO42</f>
        <v>0</v>
      </c>
      <c r="K40" s="111"/>
      <c r="L40" s="112" t="str">
        <f t="shared" si="5"/>
        <v/>
      </c>
      <c r="M40" s="529" t="str">
        <f t="shared" si="6"/>
        <v/>
      </c>
      <c r="N40" s="529" t="str">
        <f t="shared" si="0"/>
        <v/>
      </c>
      <c r="O40" s="474" t="str">
        <f>+IFERROR(IF($B40=0,"",VLOOKUP($B40,'EV ADM FINANCIERA'!$B$11:$AZ$194,4,FALSE)),"")</f>
        <v/>
      </c>
      <c r="P40" s="474" t="str">
        <f>+IFERROR(IF($B40=0,"",VLOOKUP($B40,'EV ADM FINANCIERA'!$B$11:$AZ$194,$P$4,FALSE)),"")</f>
        <v/>
      </c>
      <c r="Q40" s="474" t="str">
        <f>+IFERROR(IF($B40=0,"",VLOOKUP($B40,'EV ADM FINANCIERA'!$B$11:$AZ$194,$Q$4,FALSE)),"")</f>
        <v/>
      </c>
      <c r="R40" s="474" t="str">
        <f>+IFERROR(IF($B40=0,"",VLOOKUP($B40,'EV ADM FINANCIERA'!$B$11:$AZ$194,$R$4,FALSE)),"")</f>
        <v/>
      </c>
      <c r="S40" s="470" t="str">
        <f>+IFERROR(IF($B40=0,"",VLOOKUP($B40,'EV ADM FINANCIERA'!$B$11:$AZ$194,S$4,FALSE)),"")</f>
        <v/>
      </c>
      <c r="T40" s="532" t="str">
        <f t="shared" si="7"/>
        <v/>
      </c>
      <c r="U40" s="714"/>
      <c r="V40" s="715"/>
      <c r="W40" s="529" t="str">
        <f t="shared" si="8"/>
        <v/>
      </c>
      <c r="X40" s="533" t="str">
        <f t="shared" si="9"/>
        <v/>
      </c>
      <c r="Y40" s="111"/>
      <c r="Z40" s="75"/>
      <c r="AA40" s="223" t="str">
        <f t="shared" si="17"/>
        <v/>
      </c>
      <c r="AB40" s="223" t="str">
        <f t="shared" si="18"/>
        <v/>
      </c>
      <c r="AC40" s="223" t="str">
        <f t="shared" si="19"/>
        <v/>
      </c>
      <c r="AD40" s="224" t="str">
        <f t="shared" si="20"/>
        <v/>
      </c>
      <c r="AE40" s="214" t="str">
        <f t="shared" si="21"/>
        <v/>
      </c>
      <c r="AF40" s="214"/>
      <c r="AG40" s="214"/>
      <c r="AH40" s="214"/>
      <c r="AI40" s="214"/>
      <c r="AJ40" s="214"/>
      <c r="AK40" s="214"/>
      <c r="AL40" s="214"/>
      <c r="AM40" s="214"/>
      <c r="AN40" s="214"/>
      <c r="AO40" s="75"/>
      <c r="AP40" s="75"/>
      <c r="AQ40" s="75"/>
      <c r="AR40" s="75"/>
      <c r="AS40" s="75"/>
      <c r="AT40" s="225">
        <f t="shared" si="22"/>
        <v>0</v>
      </c>
      <c r="AU40" s="226">
        <f t="shared" si="23"/>
        <v>0</v>
      </c>
      <c r="AV40" s="114" t="str">
        <f t="shared" si="15"/>
        <v/>
      </c>
      <c r="AW40" s="75" t="str">
        <f t="shared" si="16"/>
        <v>S/I</v>
      </c>
      <c r="AX40" s="75"/>
      <c r="AY40" s="75"/>
      <c r="AZ40" s="75"/>
    </row>
    <row r="41" spans="1:52" ht="15" customHeight="1" x14ac:dyDescent="0.2">
      <c r="A41" s="526" t="str">
        <f>'RESUMEN REGION'!A43</f>
        <v/>
      </c>
      <c r="B41" s="526">
        <f>'RESUMEN REGION'!B43</f>
        <v>0</v>
      </c>
      <c r="C41" s="526" t="str">
        <f>'RESUMEN REGION'!C43</f>
        <v/>
      </c>
      <c r="D41" s="527">
        <f>'RESUMEN REGION'!E43</f>
        <v>0</v>
      </c>
      <c r="E41" s="528" t="str">
        <f>+IFERROR(VLOOKUP(B41,'RES EVAL. INFORMES'!$B$11:$AD$42,4,FALSE),"")</f>
        <v/>
      </c>
      <c r="F41" s="529" t="str">
        <f t="shared" si="3"/>
        <v/>
      </c>
      <c r="G41" s="530">
        <f>'RESUMEN REGION'!G43</f>
        <v>0</v>
      </c>
      <c r="H41" s="111"/>
      <c r="I41" s="112" t="str">
        <f t="shared" si="4"/>
        <v/>
      </c>
      <c r="J41" s="113">
        <f>'RESUMEN REGION'!BO43</f>
        <v>0</v>
      </c>
      <c r="K41" s="111"/>
      <c r="L41" s="112" t="str">
        <f t="shared" si="5"/>
        <v/>
      </c>
      <c r="M41" s="529" t="str">
        <f t="shared" si="6"/>
        <v/>
      </c>
      <c r="N41" s="529" t="str">
        <f t="shared" si="0"/>
        <v/>
      </c>
      <c r="O41" s="474" t="str">
        <f>+IFERROR(IF($B41=0,"",VLOOKUP($B41,'EV ADM FINANCIERA'!$B$11:$AZ$194,4,FALSE)),"")</f>
        <v/>
      </c>
      <c r="P41" s="474" t="str">
        <f>+IFERROR(IF($B41=0,"",VLOOKUP($B41,'EV ADM FINANCIERA'!$B$11:$AZ$194,$P$4,FALSE)),"")</f>
        <v/>
      </c>
      <c r="Q41" s="474" t="str">
        <f>+IFERROR(IF($B41=0,"",VLOOKUP($B41,'EV ADM FINANCIERA'!$B$11:$AZ$194,$Q$4,FALSE)),"")</f>
        <v/>
      </c>
      <c r="R41" s="474" t="str">
        <f>+IFERROR(IF($B41=0,"",VLOOKUP($B41,'EV ADM FINANCIERA'!$B$11:$AZ$194,$R$4,FALSE)),"")</f>
        <v/>
      </c>
      <c r="S41" s="470" t="str">
        <f>+IFERROR(IF($B41=0,"",VLOOKUP($B41,'EV ADM FINANCIERA'!$B$11:$AZ$194,S$4,FALSE)),"")</f>
        <v/>
      </c>
      <c r="T41" s="532" t="str">
        <f t="shared" si="7"/>
        <v/>
      </c>
      <c r="U41" s="714"/>
      <c r="V41" s="715"/>
      <c r="W41" s="529" t="str">
        <f t="shared" si="8"/>
        <v/>
      </c>
      <c r="X41" s="533" t="str">
        <f t="shared" si="9"/>
        <v/>
      </c>
      <c r="Y41" s="111"/>
      <c r="Z41" s="75"/>
      <c r="AA41" s="223" t="str">
        <f t="shared" si="17"/>
        <v/>
      </c>
      <c r="AB41" s="223" t="str">
        <f t="shared" si="18"/>
        <v/>
      </c>
      <c r="AC41" s="223" t="str">
        <f t="shared" si="19"/>
        <v/>
      </c>
      <c r="AD41" s="224" t="str">
        <f t="shared" si="20"/>
        <v/>
      </c>
      <c r="AE41" s="214" t="str">
        <f t="shared" si="21"/>
        <v/>
      </c>
      <c r="AF41" s="214"/>
      <c r="AG41" s="214"/>
      <c r="AH41" s="214"/>
      <c r="AI41" s="214"/>
      <c r="AJ41" s="214"/>
      <c r="AK41" s="214"/>
      <c r="AL41" s="214"/>
      <c r="AM41" s="214"/>
      <c r="AN41" s="214"/>
      <c r="AO41" s="75"/>
      <c r="AP41" s="75"/>
      <c r="AQ41" s="75"/>
      <c r="AR41" s="75"/>
      <c r="AS41" s="75"/>
      <c r="AT41" s="225">
        <f t="shared" si="22"/>
        <v>0</v>
      </c>
      <c r="AU41" s="226">
        <f t="shared" si="23"/>
        <v>0</v>
      </c>
      <c r="AV41" s="114" t="str">
        <f t="shared" si="15"/>
        <v/>
      </c>
      <c r="AW41" s="75" t="str">
        <f t="shared" si="16"/>
        <v>S/I</v>
      </c>
      <c r="AX41" s="75"/>
      <c r="AY41" s="75"/>
      <c r="AZ41" s="75"/>
    </row>
    <row r="42" spans="1:52" ht="15" customHeight="1" x14ac:dyDescent="0.2">
      <c r="A42" s="526" t="str">
        <f>'RESUMEN REGION'!A44</f>
        <v/>
      </c>
      <c r="B42" s="526">
        <f>'RESUMEN REGION'!B44</f>
        <v>0</v>
      </c>
      <c r="C42" s="526" t="str">
        <f>'RESUMEN REGION'!C44</f>
        <v/>
      </c>
      <c r="D42" s="527">
        <f>'RESUMEN REGION'!E44</f>
        <v>0</v>
      </c>
      <c r="E42" s="528" t="str">
        <f>+IFERROR(VLOOKUP(B42,'RES EVAL. INFORMES'!$B$11:$AD$42,4,FALSE),"")</f>
        <v/>
      </c>
      <c r="F42" s="529" t="str">
        <f t="shared" si="3"/>
        <v/>
      </c>
      <c r="G42" s="530">
        <f>'RESUMEN REGION'!G44</f>
        <v>0</v>
      </c>
      <c r="H42" s="111"/>
      <c r="I42" s="112" t="str">
        <f t="shared" si="4"/>
        <v/>
      </c>
      <c r="J42" s="113">
        <f>'RESUMEN REGION'!BO44</f>
        <v>0</v>
      </c>
      <c r="K42" s="111"/>
      <c r="L42" s="112" t="str">
        <f t="shared" si="5"/>
        <v/>
      </c>
      <c r="M42" s="529" t="str">
        <f t="shared" si="6"/>
        <v/>
      </c>
      <c r="N42" s="529" t="str">
        <f t="shared" si="0"/>
        <v/>
      </c>
      <c r="O42" s="474" t="str">
        <f>+IFERROR(IF($B42=0,"",VLOOKUP($B42,'EV ADM FINANCIERA'!$B$11:$AZ$194,4,FALSE)),"")</f>
        <v/>
      </c>
      <c r="P42" s="474" t="str">
        <f>+IFERROR(IF($B42=0,"",VLOOKUP($B42,'EV ADM FINANCIERA'!$B$11:$AZ$194,$P$4,FALSE)),"")</f>
        <v/>
      </c>
      <c r="Q42" s="474" t="str">
        <f>+IFERROR(IF($B42=0,"",VLOOKUP($B42,'EV ADM FINANCIERA'!$B$11:$AZ$194,$Q$4,FALSE)),"")</f>
        <v/>
      </c>
      <c r="R42" s="474" t="str">
        <f>+IFERROR(IF($B42=0,"",VLOOKUP($B42,'EV ADM FINANCIERA'!$B$11:$AZ$194,$R$4,FALSE)),"")</f>
        <v/>
      </c>
      <c r="S42" s="470" t="str">
        <f>+IFERROR(IF($B42=0,"",VLOOKUP($B42,'EV ADM FINANCIERA'!$B$11:$AZ$194,S$4,FALSE)),"")</f>
        <v/>
      </c>
      <c r="T42" s="532" t="str">
        <f t="shared" si="7"/>
        <v/>
      </c>
      <c r="U42" s="714"/>
      <c r="V42" s="715"/>
      <c r="W42" s="529" t="str">
        <f t="shared" si="8"/>
        <v/>
      </c>
      <c r="X42" s="533" t="str">
        <f t="shared" si="9"/>
        <v/>
      </c>
      <c r="Y42" s="111"/>
      <c r="Z42" s="75"/>
      <c r="AA42" s="223" t="str">
        <f t="shared" si="17"/>
        <v/>
      </c>
      <c r="AB42" s="223" t="str">
        <f t="shared" si="18"/>
        <v/>
      </c>
      <c r="AC42" s="223" t="str">
        <f t="shared" si="19"/>
        <v/>
      </c>
      <c r="AD42" s="224" t="str">
        <f t="shared" si="20"/>
        <v/>
      </c>
      <c r="AE42" s="214" t="str">
        <f t="shared" si="21"/>
        <v/>
      </c>
      <c r="AF42" s="214"/>
      <c r="AG42" s="214"/>
      <c r="AH42" s="214"/>
      <c r="AI42" s="214"/>
      <c r="AJ42" s="214"/>
      <c r="AK42" s="214"/>
      <c r="AL42" s="214"/>
      <c r="AM42" s="214"/>
      <c r="AN42" s="214"/>
      <c r="AO42" s="75"/>
      <c r="AP42" s="75"/>
      <c r="AQ42" s="75"/>
      <c r="AR42" s="75"/>
      <c r="AS42" s="75"/>
      <c r="AT42" s="225">
        <f t="shared" si="22"/>
        <v>0</v>
      </c>
      <c r="AU42" s="226">
        <f t="shared" si="23"/>
        <v>0</v>
      </c>
      <c r="AV42" s="114" t="str">
        <f t="shared" si="15"/>
        <v/>
      </c>
      <c r="AW42" s="75" t="str">
        <f t="shared" si="16"/>
        <v>S/I</v>
      </c>
      <c r="AX42" s="75"/>
      <c r="AY42" s="75"/>
      <c r="AZ42" s="75"/>
    </row>
    <row r="43" spans="1:52" ht="15" customHeight="1" x14ac:dyDescent="0.2">
      <c r="A43" s="526" t="str">
        <f>'RESUMEN REGION'!A45</f>
        <v/>
      </c>
      <c r="B43" s="526">
        <f>'RESUMEN REGION'!B45</f>
        <v>0</v>
      </c>
      <c r="C43" s="526" t="str">
        <f>'RESUMEN REGION'!C45</f>
        <v/>
      </c>
      <c r="D43" s="527">
        <f>'RESUMEN REGION'!E45</f>
        <v>0</v>
      </c>
      <c r="E43" s="528" t="str">
        <f>+IFERROR(VLOOKUP(B43,'RES EVAL. INFORMES'!$B$11:$AD$42,4,FALSE),"")</f>
        <v/>
      </c>
      <c r="F43" s="529" t="str">
        <f t="shared" si="3"/>
        <v/>
      </c>
      <c r="G43" s="530">
        <f>'RESUMEN REGION'!G45</f>
        <v>0</v>
      </c>
      <c r="H43" s="111"/>
      <c r="I43" s="112" t="str">
        <f t="shared" si="4"/>
        <v/>
      </c>
      <c r="J43" s="113">
        <f>'RESUMEN REGION'!BO45</f>
        <v>0</v>
      </c>
      <c r="K43" s="111"/>
      <c r="L43" s="112" t="str">
        <f t="shared" si="5"/>
        <v/>
      </c>
      <c r="M43" s="529" t="str">
        <f t="shared" si="6"/>
        <v/>
      </c>
      <c r="N43" s="529" t="str">
        <f t="shared" si="0"/>
        <v/>
      </c>
      <c r="O43" s="474" t="str">
        <f>+IFERROR(IF($B43=0,"",VLOOKUP($B43,'EV ADM FINANCIERA'!$B$11:$AZ$194,4,FALSE)),"")</f>
        <v/>
      </c>
      <c r="P43" s="474" t="str">
        <f>+IFERROR(IF($B43=0,"",VLOOKUP($B43,'EV ADM FINANCIERA'!$B$11:$AZ$194,$P$4,FALSE)),"")</f>
        <v/>
      </c>
      <c r="Q43" s="474" t="str">
        <f>+IFERROR(IF($B43=0,"",VLOOKUP($B43,'EV ADM FINANCIERA'!$B$11:$AZ$194,$Q$4,FALSE)),"")</f>
        <v/>
      </c>
      <c r="R43" s="474" t="str">
        <f>+IFERROR(IF($B43=0,"",VLOOKUP($B43,'EV ADM FINANCIERA'!$B$11:$AZ$194,$R$4,FALSE)),"")</f>
        <v/>
      </c>
      <c r="S43" s="470" t="str">
        <f>+IFERROR(IF($B43=0,"",VLOOKUP($B43,'EV ADM FINANCIERA'!$B$11:$AZ$194,S$4,FALSE)),"")</f>
        <v/>
      </c>
      <c r="T43" s="532" t="str">
        <f t="shared" si="7"/>
        <v/>
      </c>
      <c r="U43" s="714"/>
      <c r="V43" s="715"/>
      <c r="W43" s="529" t="str">
        <f t="shared" si="8"/>
        <v/>
      </c>
      <c r="X43" s="533" t="str">
        <f t="shared" si="9"/>
        <v/>
      </c>
      <c r="Y43" s="111"/>
      <c r="Z43" s="75"/>
      <c r="AA43" s="223" t="str">
        <f t="shared" si="17"/>
        <v/>
      </c>
      <c r="AB43" s="223" t="str">
        <f t="shared" si="18"/>
        <v/>
      </c>
      <c r="AC43" s="223" t="str">
        <f t="shared" si="19"/>
        <v/>
      </c>
      <c r="AD43" s="224" t="str">
        <f t="shared" si="20"/>
        <v/>
      </c>
      <c r="AE43" s="214" t="str">
        <f t="shared" si="21"/>
        <v/>
      </c>
      <c r="AF43" s="214"/>
      <c r="AG43" s="214"/>
      <c r="AH43" s="214"/>
      <c r="AI43" s="214"/>
      <c r="AJ43" s="214"/>
      <c r="AK43" s="214"/>
      <c r="AL43" s="214"/>
      <c r="AM43" s="214"/>
      <c r="AN43" s="214"/>
      <c r="AO43" s="75"/>
      <c r="AP43" s="75"/>
      <c r="AQ43" s="75"/>
      <c r="AR43" s="75"/>
      <c r="AS43" s="75"/>
      <c r="AT43" s="225">
        <f t="shared" si="22"/>
        <v>0</v>
      </c>
      <c r="AU43" s="226">
        <f t="shared" si="23"/>
        <v>0</v>
      </c>
      <c r="AV43" s="114" t="str">
        <f t="shared" si="15"/>
        <v/>
      </c>
      <c r="AW43" s="75" t="str">
        <f t="shared" si="16"/>
        <v>S/I</v>
      </c>
      <c r="AX43" s="75"/>
      <c r="AY43" s="75"/>
      <c r="AZ43" s="75"/>
    </row>
    <row r="44" spans="1:52" ht="15" customHeight="1" x14ac:dyDescent="0.2">
      <c r="A44" s="526" t="str">
        <f>'RESUMEN REGION'!A46</f>
        <v/>
      </c>
      <c r="B44" s="526">
        <f>'RESUMEN REGION'!B46</f>
        <v>0</v>
      </c>
      <c r="C44" s="526" t="str">
        <f>'RESUMEN REGION'!C46</f>
        <v/>
      </c>
      <c r="D44" s="527">
        <f>'RESUMEN REGION'!E46</f>
        <v>0</v>
      </c>
      <c r="E44" s="528" t="str">
        <f>+IFERROR(VLOOKUP(B44,'RES EVAL. INFORMES'!$B$11:$AD$42,4,FALSE),"")</f>
        <v/>
      </c>
      <c r="F44" s="529" t="str">
        <f t="shared" ref="F44:F106" si="24">+IF(ISERROR(E44/7),"",E44/7)</f>
        <v/>
      </c>
      <c r="G44" s="530">
        <f>'RESUMEN REGION'!G46</f>
        <v>0</v>
      </c>
      <c r="H44" s="111"/>
      <c r="I44" s="112" t="str">
        <f t="shared" si="4"/>
        <v/>
      </c>
      <c r="J44" s="113">
        <f>'RESUMEN REGION'!BO46</f>
        <v>0</v>
      </c>
      <c r="K44" s="111"/>
      <c r="L44" s="112" t="str">
        <f t="shared" si="5"/>
        <v/>
      </c>
      <c r="M44" s="529" t="str">
        <f t="shared" si="6"/>
        <v/>
      </c>
      <c r="N44" s="529" t="str">
        <f t="shared" ref="N44:N106" si="25">+IFERROR((F44*$E$13)+($G$13*M44),"")</f>
        <v/>
      </c>
      <c r="O44" s="474" t="str">
        <f>+IFERROR(IF($B44=0,"",VLOOKUP($B44,'EV ADM FINANCIERA'!$B$11:$AZ$194,4,FALSE)),"")</f>
        <v/>
      </c>
      <c r="P44" s="474" t="str">
        <f>+IFERROR(IF($B44=0,"",VLOOKUP($B44,'EV ADM FINANCIERA'!$B$11:$AZ$194,$P$4,FALSE)),"")</f>
        <v/>
      </c>
      <c r="Q44" s="474" t="str">
        <f>+IFERROR(IF($B44=0,"",VLOOKUP($B44,'EV ADM FINANCIERA'!$B$11:$AZ$194,$Q$4,FALSE)),"")</f>
        <v/>
      </c>
      <c r="R44" s="474" t="str">
        <f>+IFERROR(IF($B44=0,"",VLOOKUP($B44,'EV ADM FINANCIERA'!$B$11:$AZ$194,$R$4,FALSE)),"")</f>
        <v/>
      </c>
      <c r="S44" s="470" t="str">
        <f>+IFERROR(IF($B44=0,"",VLOOKUP($B44,'EV ADM FINANCIERA'!$B$11:$AZ$194,S$4,FALSE)),"")</f>
        <v/>
      </c>
      <c r="T44" s="532" t="str">
        <f t="shared" si="7"/>
        <v/>
      </c>
      <c r="U44" s="714"/>
      <c r="V44" s="715"/>
      <c r="W44" s="529" t="str">
        <f t="shared" si="8"/>
        <v/>
      </c>
      <c r="X44" s="533" t="str">
        <f t="shared" ref="X44:X106" si="26">+IFERROR((W44*$U$8+T44*$O$8+N44*$E$8),"")</f>
        <v/>
      </c>
      <c r="Y44" s="111"/>
      <c r="Z44" s="75"/>
      <c r="AA44" s="223" t="str">
        <f t="shared" ref="AA44:AA106" si="27">IF(E44="X",6,IF(G44="X",3,IF(H44="X",0,"")))</f>
        <v/>
      </c>
      <c r="AB44" s="223" t="str">
        <f t="shared" ref="AB44:AB106" si="28">IF(I44="X",6,IF(O44="X",3,IF(P44="X",0,"")))</f>
        <v/>
      </c>
      <c r="AC44" s="223" t="str">
        <f t="shared" ref="AC44:AC106" si="29">IF(Q44="X",6,IF(R44="X",3,IF(S44="X",0,"")))</f>
        <v/>
      </c>
      <c r="AD44" s="224" t="str">
        <f t="shared" ref="AD44:AD106" si="30">IF(ISERROR(AE44),SUM(AA44:AC44),"")</f>
        <v/>
      </c>
      <c r="AE44" s="214" t="str">
        <f t="shared" ref="AE44:AE106" si="31">+HLOOKUP("",AA44:AC44,1,FALSE)</f>
        <v/>
      </c>
      <c r="AF44" s="214"/>
      <c r="AG44" s="214"/>
      <c r="AH44" s="214"/>
      <c r="AI44" s="214"/>
      <c r="AJ44" s="214"/>
      <c r="AK44" s="214"/>
      <c r="AL44" s="214"/>
      <c r="AM44" s="214"/>
      <c r="AN44" s="214"/>
      <c r="AO44" s="75"/>
      <c r="AP44" s="75"/>
      <c r="AQ44" s="75"/>
      <c r="AR44" s="75"/>
      <c r="AS44" s="75"/>
      <c r="AT44" s="225">
        <f t="shared" ref="AT44:AT106" si="32">+G44+J44</f>
        <v>0</v>
      </c>
      <c r="AU44" s="226">
        <f t="shared" ref="AU44:AU106" si="33">+H44+K44</f>
        <v>0</v>
      </c>
      <c r="AV44" s="114" t="str">
        <f t="shared" si="15"/>
        <v/>
      </c>
      <c r="AW44" s="75" t="str">
        <f t="shared" si="16"/>
        <v>S/I</v>
      </c>
      <c r="AX44" s="75"/>
      <c r="AY44" s="75"/>
      <c r="AZ44" s="75"/>
    </row>
    <row r="45" spans="1:52" ht="15" customHeight="1" x14ac:dyDescent="0.2">
      <c r="A45" s="526" t="str">
        <f>'RESUMEN REGION'!A47</f>
        <v/>
      </c>
      <c r="B45" s="526">
        <f>'RESUMEN REGION'!B47</f>
        <v>0</v>
      </c>
      <c r="C45" s="526" t="str">
        <f>'RESUMEN REGION'!C47</f>
        <v/>
      </c>
      <c r="D45" s="527">
        <f>'RESUMEN REGION'!E47</f>
        <v>0</v>
      </c>
      <c r="E45" s="528" t="str">
        <f>+IFERROR(VLOOKUP(B45,'RES EVAL. INFORMES'!$B$11:$AD$42,4,FALSE),"")</f>
        <v/>
      </c>
      <c r="F45" s="529" t="str">
        <f t="shared" si="24"/>
        <v/>
      </c>
      <c r="G45" s="530">
        <f>'RESUMEN REGION'!G47</f>
        <v>0</v>
      </c>
      <c r="H45" s="111"/>
      <c r="I45" s="112" t="str">
        <f t="shared" si="4"/>
        <v/>
      </c>
      <c r="J45" s="113">
        <f>'RESUMEN REGION'!BO47</f>
        <v>0</v>
      </c>
      <c r="K45" s="111"/>
      <c r="L45" s="112" t="str">
        <f t="shared" si="5"/>
        <v/>
      </c>
      <c r="M45" s="529" t="str">
        <f t="shared" si="6"/>
        <v/>
      </c>
      <c r="N45" s="529" t="str">
        <f t="shared" si="25"/>
        <v/>
      </c>
      <c r="O45" s="474" t="str">
        <f>+IFERROR(IF($B45=0,"",VLOOKUP($B45,'EV ADM FINANCIERA'!$B$11:$AZ$194,4,FALSE)),"")</f>
        <v/>
      </c>
      <c r="P45" s="474" t="str">
        <f>+IFERROR(IF($B45=0,"",VLOOKUP($B45,'EV ADM FINANCIERA'!$B$11:$AZ$194,$P$4,FALSE)),"")</f>
        <v/>
      </c>
      <c r="Q45" s="474" t="str">
        <f>+IFERROR(IF($B45=0,"",VLOOKUP($B45,'EV ADM FINANCIERA'!$B$11:$AZ$194,$Q$4,FALSE)),"")</f>
        <v/>
      </c>
      <c r="R45" s="474" t="str">
        <f>+IFERROR(IF($B45=0,"",VLOOKUP($B45,'EV ADM FINANCIERA'!$B$11:$AZ$194,$R$4,FALSE)),"")</f>
        <v/>
      </c>
      <c r="S45" s="470" t="str">
        <f>+IFERROR(IF($B45=0,"",VLOOKUP($B45,'EV ADM FINANCIERA'!$B$11:$AZ$194,S$4,FALSE)),"")</f>
        <v/>
      </c>
      <c r="T45" s="532" t="str">
        <f t="shared" si="7"/>
        <v/>
      </c>
      <c r="U45" s="714"/>
      <c r="V45" s="715"/>
      <c r="W45" s="529" t="str">
        <f t="shared" si="8"/>
        <v/>
      </c>
      <c r="X45" s="533" t="str">
        <f t="shared" si="26"/>
        <v/>
      </c>
      <c r="Y45" s="111"/>
      <c r="Z45" s="75"/>
      <c r="AA45" s="223" t="str">
        <f t="shared" si="27"/>
        <v/>
      </c>
      <c r="AB45" s="223" t="str">
        <f t="shared" si="28"/>
        <v/>
      </c>
      <c r="AC45" s="223" t="str">
        <f t="shared" si="29"/>
        <v/>
      </c>
      <c r="AD45" s="224" t="str">
        <f t="shared" si="30"/>
        <v/>
      </c>
      <c r="AE45" s="214" t="str">
        <f t="shared" si="31"/>
        <v/>
      </c>
      <c r="AF45" s="214"/>
      <c r="AG45" s="214"/>
      <c r="AH45" s="214"/>
      <c r="AI45" s="214"/>
      <c r="AJ45" s="214"/>
      <c r="AK45" s="214"/>
      <c r="AL45" s="214"/>
      <c r="AM45" s="214"/>
      <c r="AN45" s="214"/>
      <c r="AO45" s="75"/>
      <c r="AP45" s="75"/>
      <c r="AQ45" s="75"/>
      <c r="AR45" s="75"/>
      <c r="AS45" s="75"/>
      <c r="AT45" s="225">
        <f t="shared" si="32"/>
        <v>0</v>
      </c>
      <c r="AU45" s="226">
        <f t="shared" si="33"/>
        <v>0</v>
      </c>
      <c r="AV45" s="114" t="str">
        <f t="shared" si="15"/>
        <v/>
      </c>
      <c r="AW45" s="75" t="str">
        <f t="shared" si="16"/>
        <v>S/I</v>
      </c>
      <c r="AX45" s="75"/>
      <c r="AY45" s="75"/>
      <c r="AZ45" s="75"/>
    </row>
    <row r="46" spans="1:52" ht="15" customHeight="1" x14ac:dyDescent="0.2">
      <c r="A46" s="526" t="str">
        <f>'RESUMEN REGION'!A48</f>
        <v/>
      </c>
      <c r="B46" s="526">
        <f>'RESUMEN REGION'!B48</f>
        <v>0</v>
      </c>
      <c r="C46" s="526" t="str">
        <f>'RESUMEN REGION'!C48</f>
        <v/>
      </c>
      <c r="D46" s="527">
        <f>'RESUMEN REGION'!E48</f>
        <v>0</v>
      </c>
      <c r="E46" s="528" t="str">
        <f>+IFERROR(VLOOKUP(B46,'RES EVAL. INFORMES'!$B$11:$AD$42,4,FALSE),"")</f>
        <v/>
      </c>
      <c r="F46" s="529" t="str">
        <f t="shared" si="24"/>
        <v/>
      </c>
      <c r="G46" s="530">
        <f>'RESUMEN REGION'!G48</f>
        <v>0</v>
      </c>
      <c r="H46" s="111"/>
      <c r="I46" s="112" t="str">
        <f t="shared" si="4"/>
        <v/>
      </c>
      <c r="J46" s="113">
        <f>'RESUMEN REGION'!BO48</f>
        <v>0</v>
      </c>
      <c r="K46" s="111"/>
      <c r="L46" s="112" t="str">
        <f t="shared" si="5"/>
        <v/>
      </c>
      <c r="M46" s="529" t="str">
        <f t="shared" si="6"/>
        <v/>
      </c>
      <c r="N46" s="529" t="str">
        <f t="shared" si="25"/>
        <v/>
      </c>
      <c r="O46" s="474" t="str">
        <f>+IFERROR(IF($B46=0,"",VLOOKUP($B46,'EV ADM FINANCIERA'!$B$11:$AZ$194,4,FALSE)),"")</f>
        <v/>
      </c>
      <c r="P46" s="474" t="str">
        <f>+IFERROR(IF($B46=0,"",VLOOKUP($B46,'EV ADM FINANCIERA'!$B$11:$AZ$194,$P$4,FALSE)),"")</f>
        <v/>
      </c>
      <c r="Q46" s="474" t="str">
        <f>+IFERROR(IF($B46=0,"",VLOOKUP($B46,'EV ADM FINANCIERA'!$B$11:$AZ$194,$Q$4,FALSE)),"")</f>
        <v/>
      </c>
      <c r="R46" s="474" t="str">
        <f>+IFERROR(IF($B46=0,"",VLOOKUP($B46,'EV ADM FINANCIERA'!$B$11:$AZ$194,$R$4,FALSE)),"")</f>
        <v/>
      </c>
      <c r="S46" s="470" t="str">
        <f>+IFERROR(IF($B46=0,"",VLOOKUP($B46,'EV ADM FINANCIERA'!$B$11:$AZ$194,S$4,FALSE)),"")</f>
        <v/>
      </c>
      <c r="T46" s="532" t="str">
        <f t="shared" si="7"/>
        <v/>
      </c>
      <c r="U46" s="714"/>
      <c r="V46" s="715"/>
      <c r="W46" s="529" t="str">
        <f t="shared" si="8"/>
        <v/>
      </c>
      <c r="X46" s="533" t="str">
        <f t="shared" si="26"/>
        <v/>
      </c>
      <c r="Y46" s="111"/>
      <c r="Z46" s="75"/>
      <c r="AA46" s="223" t="str">
        <f t="shared" si="27"/>
        <v/>
      </c>
      <c r="AB46" s="223" t="str">
        <f t="shared" si="28"/>
        <v/>
      </c>
      <c r="AC46" s="223" t="str">
        <f t="shared" si="29"/>
        <v/>
      </c>
      <c r="AD46" s="224" t="str">
        <f t="shared" si="30"/>
        <v/>
      </c>
      <c r="AE46" s="214" t="str">
        <f t="shared" si="31"/>
        <v/>
      </c>
      <c r="AF46" s="214"/>
      <c r="AG46" s="214"/>
      <c r="AH46" s="214"/>
      <c r="AI46" s="214"/>
      <c r="AJ46" s="214"/>
      <c r="AK46" s="214"/>
      <c r="AL46" s="214"/>
      <c r="AM46" s="214"/>
      <c r="AN46" s="214"/>
      <c r="AO46" s="75"/>
      <c r="AP46" s="75"/>
      <c r="AQ46" s="75"/>
      <c r="AR46" s="75"/>
      <c r="AS46" s="75"/>
      <c r="AT46" s="225">
        <f t="shared" si="32"/>
        <v>0</v>
      </c>
      <c r="AU46" s="226">
        <f t="shared" si="33"/>
        <v>0</v>
      </c>
      <c r="AV46" s="114" t="str">
        <f t="shared" si="15"/>
        <v/>
      </c>
      <c r="AW46" s="75" t="str">
        <f t="shared" si="16"/>
        <v>S/I</v>
      </c>
    </row>
    <row r="47" spans="1:52" ht="15" customHeight="1" x14ac:dyDescent="0.2">
      <c r="A47" s="526" t="str">
        <f>'RESUMEN REGION'!A49</f>
        <v/>
      </c>
      <c r="B47" s="526">
        <f>'RESUMEN REGION'!B49</f>
        <v>0</v>
      </c>
      <c r="C47" s="526" t="str">
        <f>'RESUMEN REGION'!C49</f>
        <v/>
      </c>
      <c r="D47" s="527">
        <f>'RESUMEN REGION'!E49</f>
        <v>0</v>
      </c>
      <c r="E47" s="528" t="str">
        <f>+IFERROR(VLOOKUP(B47,'RES EVAL. INFORMES'!$B$11:$AD$42,4,FALSE),"")</f>
        <v/>
      </c>
      <c r="F47" s="529" t="str">
        <f t="shared" si="24"/>
        <v/>
      </c>
      <c r="G47" s="530">
        <f>'RESUMEN REGION'!G49</f>
        <v>0</v>
      </c>
      <c r="H47" s="111"/>
      <c r="I47" s="112" t="str">
        <f t="shared" si="4"/>
        <v/>
      </c>
      <c r="J47" s="113">
        <f>'RESUMEN REGION'!BO49</f>
        <v>0</v>
      </c>
      <c r="K47" s="111"/>
      <c r="L47" s="112" t="str">
        <f t="shared" si="5"/>
        <v/>
      </c>
      <c r="M47" s="529" t="str">
        <f t="shared" si="6"/>
        <v/>
      </c>
      <c r="N47" s="529" t="str">
        <f t="shared" si="25"/>
        <v/>
      </c>
      <c r="O47" s="474" t="str">
        <f>+IFERROR(IF($B47=0,"",VLOOKUP($B47,'EV ADM FINANCIERA'!$B$11:$AZ$194,4,FALSE)),"")</f>
        <v/>
      </c>
      <c r="P47" s="474" t="str">
        <f>+IFERROR(IF($B47=0,"",VLOOKUP($B47,'EV ADM FINANCIERA'!$B$11:$AZ$194,$P$4,FALSE)),"")</f>
        <v/>
      </c>
      <c r="Q47" s="474" t="str">
        <f>+IFERROR(IF($B47=0,"",VLOOKUP($B47,'EV ADM FINANCIERA'!$B$11:$AZ$194,$Q$4,FALSE)),"")</f>
        <v/>
      </c>
      <c r="R47" s="474" t="str">
        <f>+IFERROR(IF($B47=0,"",VLOOKUP($B47,'EV ADM FINANCIERA'!$B$11:$AZ$194,$R$4,FALSE)),"")</f>
        <v/>
      </c>
      <c r="S47" s="470" t="str">
        <f>+IFERROR(IF($B47=0,"",VLOOKUP($B47,'EV ADM FINANCIERA'!$B$11:$AZ$194,S$4,FALSE)),"")</f>
        <v/>
      </c>
      <c r="T47" s="532" t="str">
        <f t="shared" si="7"/>
        <v/>
      </c>
      <c r="U47" s="714"/>
      <c r="V47" s="715"/>
      <c r="W47" s="529" t="str">
        <f t="shared" si="8"/>
        <v/>
      </c>
      <c r="X47" s="533" t="str">
        <f t="shared" si="26"/>
        <v/>
      </c>
      <c r="Y47" s="111"/>
      <c r="Z47" s="75"/>
      <c r="AA47" s="223" t="str">
        <f t="shared" si="27"/>
        <v/>
      </c>
      <c r="AB47" s="223" t="str">
        <f t="shared" si="28"/>
        <v/>
      </c>
      <c r="AC47" s="223" t="str">
        <f t="shared" si="29"/>
        <v/>
      </c>
      <c r="AD47" s="224" t="str">
        <f t="shared" si="30"/>
        <v/>
      </c>
      <c r="AE47" s="214" t="str">
        <f t="shared" si="31"/>
        <v/>
      </c>
      <c r="AF47" s="214"/>
      <c r="AG47" s="214"/>
      <c r="AH47" s="214"/>
      <c r="AI47" s="214"/>
      <c r="AJ47" s="214"/>
      <c r="AK47" s="214"/>
      <c r="AL47" s="214"/>
      <c r="AM47" s="214"/>
      <c r="AN47" s="214"/>
      <c r="AO47" s="75"/>
      <c r="AP47" s="75"/>
      <c r="AQ47" s="75"/>
      <c r="AR47" s="75"/>
      <c r="AS47" s="75"/>
      <c r="AT47" s="225">
        <f t="shared" si="32"/>
        <v>0</v>
      </c>
      <c r="AU47" s="226">
        <f t="shared" si="33"/>
        <v>0</v>
      </c>
      <c r="AV47" s="114" t="str">
        <f t="shared" si="15"/>
        <v/>
      </c>
      <c r="AW47" s="75" t="str">
        <f t="shared" si="16"/>
        <v>S/I</v>
      </c>
    </row>
    <row r="48" spans="1:52" ht="15" customHeight="1" x14ac:dyDescent="0.2">
      <c r="A48" s="526" t="str">
        <f>'RESUMEN REGION'!A50</f>
        <v/>
      </c>
      <c r="B48" s="526">
        <f>'RESUMEN REGION'!B50</f>
        <v>0</v>
      </c>
      <c r="C48" s="526" t="str">
        <f>'RESUMEN REGION'!C50</f>
        <v/>
      </c>
      <c r="D48" s="527">
        <f>'RESUMEN REGION'!E50</f>
        <v>0</v>
      </c>
      <c r="E48" s="528" t="str">
        <f>+IFERROR(VLOOKUP(B48,'RES EVAL. INFORMES'!$B$11:$AD$42,4,FALSE),"")</f>
        <v/>
      </c>
      <c r="F48" s="529" t="str">
        <f t="shared" si="24"/>
        <v/>
      </c>
      <c r="G48" s="530">
        <f>'RESUMEN REGION'!G50</f>
        <v>0</v>
      </c>
      <c r="H48" s="111"/>
      <c r="I48" s="112" t="str">
        <f t="shared" si="4"/>
        <v/>
      </c>
      <c r="J48" s="113">
        <f>'RESUMEN REGION'!BO50</f>
        <v>0</v>
      </c>
      <c r="K48" s="111"/>
      <c r="L48" s="112" t="str">
        <f t="shared" si="5"/>
        <v/>
      </c>
      <c r="M48" s="529" t="str">
        <f t="shared" si="6"/>
        <v/>
      </c>
      <c r="N48" s="529" t="str">
        <f t="shared" si="25"/>
        <v/>
      </c>
      <c r="O48" s="474" t="str">
        <f>+IFERROR(IF($B48=0,"",VLOOKUP($B48,'EV ADM FINANCIERA'!$B$11:$AZ$194,4,FALSE)),"")</f>
        <v/>
      </c>
      <c r="P48" s="474" t="str">
        <f>+IFERROR(IF($B48=0,"",VLOOKUP($B48,'EV ADM FINANCIERA'!$B$11:$AZ$194,$P$4,FALSE)),"")</f>
        <v/>
      </c>
      <c r="Q48" s="474" t="str">
        <f>+IFERROR(IF($B48=0,"",VLOOKUP($B48,'EV ADM FINANCIERA'!$B$11:$AZ$194,$Q$4,FALSE)),"")</f>
        <v/>
      </c>
      <c r="R48" s="474" t="str">
        <f>+IFERROR(IF($B48=0,"",VLOOKUP($B48,'EV ADM FINANCIERA'!$B$11:$AZ$194,$R$4,FALSE)),"")</f>
        <v/>
      </c>
      <c r="S48" s="470" t="str">
        <f>+IFERROR(IF($B48=0,"",VLOOKUP($B48,'EV ADM FINANCIERA'!$B$11:$AZ$194,S$4,FALSE)),"")</f>
        <v/>
      </c>
      <c r="T48" s="532" t="str">
        <f t="shared" si="7"/>
        <v/>
      </c>
      <c r="U48" s="714"/>
      <c r="V48" s="715"/>
      <c r="W48" s="529" t="str">
        <f t="shared" si="8"/>
        <v/>
      </c>
      <c r="X48" s="533" t="str">
        <f t="shared" si="26"/>
        <v/>
      </c>
      <c r="Y48" s="111"/>
      <c r="Z48" s="75"/>
      <c r="AA48" s="223" t="str">
        <f t="shared" si="27"/>
        <v/>
      </c>
      <c r="AB48" s="223" t="str">
        <f t="shared" si="28"/>
        <v/>
      </c>
      <c r="AC48" s="223" t="str">
        <f t="shared" si="29"/>
        <v/>
      </c>
      <c r="AD48" s="224" t="str">
        <f t="shared" si="30"/>
        <v/>
      </c>
      <c r="AE48" s="214" t="str">
        <f t="shared" si="31"/>
        <v/>
      </c>
      <c r="AF48" s="214"/>
      <c r="AG48" s="214"/>
      <c r="AH48" s="214"/>
      <c r="AI48" s="214"/>
      <c r="AJ48" s="214"/>
      <c r="AK48" s="214"/>
      <c r="AL48" s="214"/>
      <c r="AM48" s="214"/>
      <c r="AN48" s="214"/>
      <c r="AO48" s="75"/>
      <c r="AP48" s="75"/>
      <c r="AQ48" s="75"/>
      <c r="AR48" s="75"/>
      <c r="AS48" s="75"/>
      <c r="AT48" s="225">
        <f t="shared" si="32"/>
        <v>0</v>
      </c>
      <c r="AU48" s="226">
        <f t="shared" si="33"/>
        <v>0</v>
      </c>
      <c r="AV48" s="114" t="str">
        <f t="shared" si="15"/>
        <v/>
      </c>
      <c r="AW48" s="75" t="str">
        <f t="shared" si="16"/>
        <v>S/I</v>
      </c>
    </row>
    <row r="49" spans="1:49" ht="15" customHeight="1" x14ac:dyDescent="0.2">
      <c r="A49" s="526" t="str">
        <f>'RESUMEN REGION'!A51</f>
        <v/>
      </c>
      <c r="B49" s="526">
        <f>'RESUMEN REGION'!B51</f>
        <v>0</v>
      </c>
      <c r="C49" s="526" t="str">
        <f>'RESUMEN REGION'!C51</f>
        <v/>
      </c>
      <c r="D49" s="527">
        <f>'RESUMEN REGION'!E51</f>
        <v>0</v>
      </c>
      <c r="E49" s="528" t="str">
        <f>+IFERROR(VLOOKUP(B49,'RES EVAL. INFORMES'!$B$11:$AD$42,4,FALSE),"")</f>
        <v/>
      </c>
      <c r="F49" s="529" t="str">
        <f t="shared" si="24"/>
        <v/>
      </c>
      <c r="G49" s="530">
        <f>'RESUMEN REGION'!G51</f>
        <v>0</v>
      </c>
      <c r="H49" s="111"/>
      <c r="I49" s="112" t="str">
        <f t="shared" si="4"/>
        <v/>
      </c>
      <c r="J49" s="113">
        <f>'RESUMEN REGION'!BO51</f>
        <v>0</v>
      </c>
      <c r="K49" s="111"/>
      <c r="L49" s="112" t="str">
        <f t="shared" si="5"/>
        <v/>
      </c>
      <c r="M49" s="529" t="str">
        <f t="shared" si="6"/>
        <v/>
      </c>
      <c r="N49" s="529" t="str">
        <f t="shared" si="25"/>
        <v/>
      </c>
      <c r="O49" s="474" t="str">
        <f>+IFERROR(IF($B49=0,"",VLOOKUP($B49,'EV ADM FINANCIERA'!$B$11:$AZ$194,4,FALSE)),"")</f>
        <v/>
      </c>
      <c r="P49" s="474" t="str">
        <f>+IFERROR(IF($B49=0,"",VLOOKUP($B49,'EV ADM FINANCIERA'!$B$11:$AZ$194,$P$4,FALSE)),"")</f>
        <v/>
      </c>
      <c r="Q49" s="474" t="str">
        <f>+IFERROR(IF($B49=0,"",VLOOKUP($B49,'EV ADM FINANCIERA'!$B$11:$AZ$194,$Q$4,FALSE)),"")</f>
        <v/>
      </c>
      <c r="R49" s="474" t="str">
        <f>+IFERROR(IF($B49=0,"",VLOOKUP($B49,'EV ADM FINANCIERA'!$B$11:$AZ$194,$R$4,FALSE)),"")</f>
        <v/>
      </c>
      <c r="S49" s="470" t="str">
        <f>+IFERROR(IF($B49=0,"",VLOOKUP($B49,'EV ADM FINANCIERA'!$B$11:$AZ$194,S$4,FALSE)),"")</f>
        <v/>
      </c>
      <c r="T49" s="532" t="str">
        <f t="shared" si="7"/>
        <v/>
      </c>
      <c r="U49" s="714"/>
      <c r="V49" s="715"/>
      <c r="W49" s="529" t="str">
        <f t="shared" si="8"/>
        <v/>
      </c>
      <c r="X49" s="533" t="str">
        <f t="shared" si="26"/>
        <v/>
      </c>
      <c r="Y49" s="111"/>
      <c r="Z49" s="75"/>
      <c r="AA49" s="223" t="str">
        <f t="shared" si="27"/>
        <v/>
      </c>
      <c r="AB49" s="223" t="str">
        <f t="shared" si="28"/>
        <v/>
      </c>
      <c r="AC49" s="223" t="str">
        <f t="shared" si="29"/>
        <v/>
      </c>
      <c r="AD49" s="224" t="str">
        <f t="shared" si="30"/>
        <v/>
      </c>
      <c r="AE49" s="214" t="str">
        <f t="shared" si="31"/>
        <v/>
      </c>
      <c r="AF49" s="214"/>
      <c r="AG49" s="214"/>
      <c r="AH49" s="214"/>
      <c r="AI49" s="214"/>
      <c r="AJ49" s="214"/>
      <c r="AK49" s="214"/>
      <c r="AL49" s="214"/>
      <c r="AM49" s="214"/>
      <c r="AN49" s="214"/>
      <c r="AO49" s="75"/>
      <c r="AP49" s="75"/>
      <c r="AQ49" s="75"/>
      <c r="AR49" s="75"/>
      <c r="AS49" s="75"/>
      <c r="AT49" s="225">
        <f t="shared" si="32"/>
        <v>0</v>
      </c>
      <c r="AU49" s="226">
        <f t="shared" si="33"/>
        <v>0</v>
      </c>
      <c r="AV49" s="114" t="str">
        <f t="shared" si="15"/>
        <v/>
      </c>
      <c r="AW49" s="75" t="str">
        <f t="shared" si="16"/>
        <v>S/I</v>
      </c>
    </row>
    <row r="50" spans="1:49" ht="15" customHeight="1" x14ac:dyDescent="0.2">
      <c r="A50" s="526" t="str">
        <f>'RESUMEN REGION'!A52</f>
        <v/>
      </c>
      <c r="B50" s="526">
        <f>'RESUMEN REGION'!B52</f>
        <v>0</v>
      </c>
      <c r="C50" s="526" t="str">
        <f>'RESUMEN REGION'!C52</f>
        <v/>
      </c>
      <c r="D50" s="527">
        <f>'RESUMEN REGION'!E52</f>
        <v>0</v>
      </c>
      <c r="E50" s="528" t="str">
        <f>+IFERROR(VLOOKUP(B50,'RES EVAL. INFORMES'!$B$11:$AD$42,4,FALSE),"")</f>
        <v/>
      </c>
      <c r="F50" s="529" t="str">
        <f t="shared" si="24"/>
        <v/>
      </c>
      <c r="G50" s="530">
        <f>'RESUMEN REGION'!G52</f>
        <v>0</v>
      </c>
      <c r="H50" s="111"/>
      <c r="I50" s="112" t="str">
        <f t="shared" si="4"/>
        <v/>
      </c>
      <c r="J50" s="113">
        <f>'RESUMEN REGION'!BO52</f>
        <v>0</v>
      </c>
      <c r="K50" s="111"/>
      <c r="L50" s="112" t="str">
        <f t="shared" si="5"/>
        <v/>
      </c>
      <c r="M50" s="529" t="str">
        <f t="shared" si="6"/>
        <v/>
      </c>
      <c r="N50" s="529" t="str">
        <f t="shared" si="25"/>
        <v/>
      </c>
      <c r="O50" s="474" t="str">
        <f>+IFERROR(IF($B50=0,"",VLOOKUP($B50,'EV ADM FINANCIERA'!$B$11:$AZ$194,4,FALSE)),"")</f>
        <v/>
      </c>
      <c r="P50" s="474" t="str">
        <f>+IFERROR(IF($B50=0,"",VLOOKUP($B50,'EV ADM FINANCIERA'!$B$11:$AZ$194,$P$4,FALSE)),"")</f>
        <v/>
      </c>
      <c r="Q50" s="474" t="str">
        <f>+IFERROR(IF($B50=0,"",VLOOKUP($B50,'EV ADM FINANCIERA'!$B$11:$AZ$194,$Q$4,FALSE)),"")</f>
        <v/>
      </c>
      <c r="R50" s="474" t="str">
        <f>+IFERROR(IF($B50=0,"",VLOOKUP($B50,'EV ADM FINANCIERA'!$B$11:$AZ$194,$R$4,FALSE)),"")</f>
        <v/>
      </c>
      <c r="S50" s="470" t="str">
        <f>+IFERROR(IF($B50=0,"",VLOOKUP($B50,'EV ADM FINANCIERA'!$B$11:$AZ$194,S$4,FALSE)),"")</f>
        <v/>
      </c>
      <c r="T50" s="532" t="str">
        <f t="shared" si="7"/>
        <v/>
      </c>
      <c r="U50" s="714"/>
      <c r="V50" s="715"/>
      <c r="W50" s="529" t="str">
        <f t="shared" si="8"/>
        <v/>
      </c>
      <c r="X50" s="533" t="str">
        <f t="shared" si="26"/>
        <v/>
      </c>
      <c r="Y50" s="111"/>
      <c r="Z50" s="75"/>
      <c r="AA50" s="223" t="str">
        <f t="shared" si="27"/>
        <v/>
      </c>
      <c r="AB50" s="223" t="str">
        <f t="shared" si="28"/>
        <v/>
      </c>
      <c r="AC50" s="223" t="str">
        <f t="shared" si="29"/>
        <v/>
      </c>
      <c r="AD50" s="224" t="str">
        <f t="shared" si="30"/>
        <v/>
      </c>
      <c r="AE50" s="214" t="str">
        <f t="shared" si="31"/>
        <v/>
      </c>
      <c r="AF50" s="214"/>
      <c r="AG50" s="214"/>
      <c r="AH50" s="214"/>
      <c r="AI50" s="214"/>
      <c r="AJ50" s="214"/>
      <c r="AK50" s="214"/>
      <c r="AL50" s="214"/>
      <c r="AM50" s="214"/>
      <c r="AN50" s="214"/>
      <c r="AO50" s="75"/>
      <c r="AP50" s="75"/>
      <c r="AQ50" s="75"/>
      <c r="AR50" s="75"/>
      <c r="AS50" s="75"/>
      <c r="AT50" s="225">
        <f t="shared" si="32"/>
        <v>0</v>
      </c>
      <c r="AU50" s="226">
        <f t="shared" si="33"/>
        <v>0</v>
      </c>
      <c r="AV50" s="114" t="str">
        <f t="shared" si="15"/>
        <v/>
      </c>
      <c r="AW50" s="75" t="str">
        <f t="shared" si="16"/>
        <v>S/I</v>
      </c>
    </row>
    <row r="51" spans="1:49" ht="15" customHeight="1" x14ac:dyDescent="0.2">
      <c r="A51" s="526" t="str">
        <f>'RESUMEN REGION'!A53</f>
        <v/>
      </c>
      <c r="B51" s="526">
        <f>'RESUMEN REGION'!B53</f>
        <v>0</v>
      </c>
      <c r="C51" s="526" t="str">
        <f>'RESUMEN REGION'!C53</f>
        <v/>
      </c>
      <c r="D51" s="527">
        <f>'RESUMEN REGION'!E53</f>
        <v>0</v>
      </c>
      <c r="E51" s="528" t="str">
        <f>+IFERROR(VLOOKUP(B51,'RES EVAL. INFORMES'!$B$11:$AD$42,4,FALSE),"")</f>
        <v/>
      </c>
      <c r="F51" s="529" t="str">
        <f t="shared" si="24"/>
        <v/>
      </c>
      <c r="G51" s="530">
        <f>'RESUMEN REGION'!G53</f>
        <v>0</v>
      </c>
      <c r="H51" s="111"/>
      <c r="I51" s="112" t="str">
        <f t="shared" si="4"/>
        <v/>
      </c>
      <c r="J51" s="113">
        <f>'RESUMEN REGION'!BO53</f>
        <v>0</v>
      </c>
      <c r="K51" s="111"/>
      <c r="L51" s="112" t="str">
        <f t="shared" si="5"/>
        <v/>
      </c>
      <c r="M51" s="529" t="str">
        <f t="shared" si="6"/>
        <v/>
      </c>
      <c r="N51" s="529" t="str">
        <f t="shared" si="25"/>
        <v/>
      </c>
      <c r="O51" s="474" t="str">
        <f>+IFERROR(IF($B51=0,"",VLOOKUP($B51,'EV ADM FINANCIERA'!$B$11:$AZ$194,4,FALSE)),"")</f>
        <v/>
      </c>
      <c r="P51" s="474" t="str">
        <f>+IFERROR(IF($B51=0,"",VLOOKUP($B51,'EV ADM FINANCIERA'!$B$11:$AZ$194,$P$4,FALSE)),"")</f>
        <v/>
      </c>
      <c r="Q51" s="474" t="str">
        <f>+IFERROR(IF($B51=0,"",VLOOKUP($B51,'EV ADM FINANCIERA'!$B$11:$AZ$194,$Q$4,FALSE)),"")</f>
        <v/>
      </c>
      <c r="R51" s="474" t="str">
        <f>+IFERROR(IF($B51=0,"",VLOOKUP($B51,'EV ADM FINANCIERA'!$B$11:$AZ$194,$R$4,FALSE)),"")</f>
        <v/>
      </c>
      <c r="S51" s="470" t="str">
        <f>+IFERROR(IF($B51=0,"",VLOOKUP($B51,'EV ADM FINANCIERA'!$B$11:$AZ$194,S$4,FALSE)),"")</f>
        <v/>
      </c>
      <c r="T51" s="532" t="str">
        <f t="shared" si="7"/>
        <v/>
      </c>
      <c r="U51" s="714"/>
      <c r="V51" s="715"/>
      <c r="W51" s="529" t="str">
        <f t="shared" si="8"/>
        <v/>
      </c>
      <c r="X51" s="533" t="str">
        <f t="shared" si="26"/>
        <v/>
      </c>
      <c r="Y51" s="111"/>
      <c r="Z51" s="75"/>
      <c r="AA51" s="223" t="str">
        <f t="shared" si="27"/>
        <v/>
      </c>
      <c r="AB51" s="223" t="str">
        <f t="shared" si="28"/>
        <v/>
      </c>
      <c r="AC51" s="223" t="str">
        <f t="shared" si="29"/>
        <v/>
      </c>
      <c r="AD51" s="224" t="str">
        <f t="shared" si="30"/>
        <v/>
      </c>
      <c r="AE51" s="214" t="str">
        <f t="shared" si="31"/>
        <v/>
      </c>
      <c r="AF51" s="214"/>
      <c r="AG51" s="214"/>
      <c r="AH51" s="214"/>
      <c r="AI51" s="214"/>
      <c r="AJ51" s="214"/>
      <c r="AK51" s="214"/>
      <c r="AL51" s="214"/>
      <c r="AM51" s="214"/>
      <c r="AN51" s="214"/>
      <c r="AO51" s="75"/>
      <c r="AP51" s="75"/>
      <c r="AQ51" s="75"/>
      <c r="AR51" s="75"/>
      <c r="AS51" s="75"/>
      <c r="AT51" s="225">
        <f t="shared" si="32"/>
        <v>0</v>
      </c>
      <c r="AU51" s="226">
        <f t="shared" si="33"/>
        <v>0</v>
      </c>
      <c r="AV51" s="114" t="str">
        <f t="shared" si="15"/>
        <v/>
      </c>
      <c r="AW51" s="75" t="str">
        <f t="shared" si="16"/>
        <v>S/I</v>
      </c>
    </row>
    <row r="52" spans="1:49" ht="15" customHeight="1" x14ac:dyDescent="0.2">
      <c r="A52" s="526" t="str">
        <f>'RESUMEN REGION'!A54</f>
        <v/>
      </c>
      <c r="B52" s="526">
        <f>'RESUMEN REGION'!B54</f>
        <v>0</v>
      </c>
      <c r="C52" s="526" t="str">
        <f>'RESUMEN REGION'!C54</f>
        <v/>
      </c>
      <c r="D52" s="527">
        <f>'RESUMEN REGION'!E54</f>
        <v>0</v>
      </c>
      <c r="E52" s="528" t="str">
        <f>+IFERROR(VLOOKUP(B52,'RES EVAL. INFORMES'!$B$11:$AD$42,4,FALSE),"")</f>
        <v/>
      </c>
      <c r="F52" s="529" t="str">
        <f t="shared" si="24"/>
        <v/>
      </c>
      <c r="G52" s="530">
        <f>'RESUMEN REGION'!G54</f>
        <v>0</v>
      </c>
      <c r="H52" s="111"/>
      <c r="I52" s="112" t="str">
        <f t="shared" si="4"/>
        <v/>
      </c>
      <c r="J52" s="113">
        <f>'RESUMEN REGION'!BO54</f>
        <v>0</v>
      </c>
      <c r="K52" s="111"/>
      <c r="L52" s="112" t="str">
        <f t="shared" si="5"/>
        <v/>
      </c>
      <c r="M52" s="529" t="str">
        <f t="shared" si="6"/>
        <v/>
      </c>
      <c r="N52" s="529" t="str">
        <f t="shared" si="25"/>
        <v/>
      </c>
      <c r="O52" s="474" t="str">
        <f>+IFERROR(IF($B52=0,"",VLOOKUP($B52,'EV ADM FINANCIERA'!$B$11:$AZ$194,4,FALSE)),"")</f>
        <v/>
      </c>
      <c r="P52" s="474" t="str">
        <f>+IFERROR(IF($B52=0,"",VLOOKUP($B52,'EV ADM FINANCIERA'!$B$11:$AZ$194,$P$4,FALSE)),"")</f>
        <v/>
      </c>
      <c r="Q52" s="474" t="str">
        <f>+IFERROR(IF($B52=0,"",VLOOKUP($B52,'EV ADM FINANCIERA'!$B$11:$AZ$194,$Q$4,FALSE)),"")</f>
        <v/>
      </c>
      <c r="R52" s="474" t="str">
        <f>+IFERROR(IF($B52=0,"",VLOOKUP($B52,'EV ADM FINANCIERA'!$B$11:$AZ$194,$R$4,FALSE)),"")</f>
        <v/>
      </c>
      <c r="S52" s="470" t="str">
        <f>+IFERROR(IF($B52=0,"",VLOOKUP($B52,'EV ADM FINANCIERA'!$B$11:$AZ$194,S$4,FALSE)),"")</f>
        <v/>
      </c>
      <c r="T52" s="532" t="str">
        <f t="shared" si="7"/>
        <v/>
      </c>
      <c r="U52" s="714"/>
      <c r="V52" s="715"/>
      <c r="W52" s="529" t="str">
        <f t="shared" si="8"/>
        <v/>
      </c>
      <c r="X52" s="533" t="str">
        <f t="shared" si="26"/>
        <v/>
      </c>
      <c r="Y52" s="111"/>
      <c r="Z52" s="75"/>
      <c r="AA52" s="223" t="str">
        <f t="shared" si="27"/>
        <v/>
      </c>
      <c r="AB52" s="223" t="str">
        <f t="shared" si="28"/>
        <v/>
      </c>
      <c r="AC52" s="223" t="str">
        <f t="shared" si="29"/>
        <v/>
      </c>
      <c r="AD52" s="224" t="str">
        <f t="shared" si="30"/>
        <v/>
      </c>
      <c r="AE52" s="214" t="str">
        <f t="shared" si="31"/>
        <v/>
      </c>
      <c r="AF52" s="214"/>
      <c r="AG52" s="214"/>
      <c r="AH52" s="214"/>
      <c r="AI52" s="214"/>
      <c r="AJ52" s="214"/>
      <c r="AK52" s="214"/>
      <c r="AL52" s="214"/>
      <c r="AM52" s="214"/>
      <c r="AN52" s="214"/>
      <c r="AO52" s="75"/>
      <c r="AP52" s="75"/>
      <c r="AQ52" s="75"/>
      <c r="AR52" s="75"/>
      <c r="AS52" s="75"/>
      <c r="AT52" s="225">
        <f t="shared" si="32"/>
        <v>0</v>
      </c>
      <c r="AU52" s="226">
        <f t="shared" si="33"/>
        <v>0</v>
      </c>
      <c r="AV52" s="114" t="str">
        <f t="shared" si="15"/>
        <v/>
      </c>
      <c r="AW52" s="75" t="str">
        <f t="shared" si="16"/>
        <v>S/I</v>
      </c>
    </row>
    <row r="53" spans="1:49" ht="15" customHeight="1" x14ac:dyDescent="0.2">
      <c r="A53" s="526" t="str">
        <f>'RESUMEN REGION'!A55</f>
        <v/>
      </c>
      <c r="B53" s="526">
        <f>'RESUMEN REGION'!B55</f>
        <v>0</v>
      </c>
      <c r="C53" s="526" t="str">
        <f>'RESUMEN REGION'!C55</f>
        <v/>
      </c>
      <c r="D53" s="527">
        <f>'RESUMEN REGION'!E55</f>
        <v>0</v>
      </c>
      <c r="E53" s="528" t="str">
        <f>+IFERROR(VLOOKUP(B53,'RES EVAL. INFORMES'!$B$11:$AD$42,4,FALSE),"")</f>
        <v/>
      </c>
      <c r="F53" s="529" t="str">
        <f t="shared" si="24"/>
        <v/>
      </c>
      <c r="G53" s="530">
        <f>'RESUMEN REGION'!G55</f>
        <v>0</v>
      </c>
      <c r="H53" s="111"/>
      <c r="I53" s="112" t="str">
        <f t="shared" si="4"/>
        <v/>
      </c>
      <c r="J53" s="113">
        <f>'RESUMEN REGION'!BO55</f>
        <v>0</v>
      </c>
      <c r="K53" s="111"/>
      <c r="L53" s="112" t="str">
        <f t="shared" si="5"/>
        <v/>
      </c>
      <c r="M53" s="529" t="str">
        <f t="shared" si="6"/>
        <v/>
      </c>
      <c r="N53" s="529" t="str">
        <f t="shared" si="25"/>
        <v/>
      </c>
      <c r="O53" s="474" t="str">
        <f>+IFERROR(IF($B53=0,"",VLOOKUP($B53,'EV ADM FINANCIERA'!$B$11:$AZ$194,4,FALSE)),"")</f>
        <v/>
      </c>
      <c r="P53" s="474" t="str">
        <f>+IFERROR(IF($B53=0,"",VLOOKUP($B53,'EV ADM FINANCIERA'!$B$11:$AZ$194,$P$4,FALSE)),"")</f>
        <v/>
      </c>
      <c r="Q53" s="474" t="str">
        <f>+IFERROR(IF($B53=0,"",VLOOKUP($B53,'EV ADM FINANCIERA'!$B$11:$AZ$194,$Q$4,FALSE)),"")</f>
        <v/>
      </c>
      <c r="R53" s="474" t="str">
        <f>+IFERROR(IF($B53=0,"",VLOOKUP($B53,'EV ADM FINANCIERA'!$B$11:$AZ$194,$R$4,FALSE)),"")</f>
        <v/>
      </c>
      <c r="S53" s="470" t="str">
        <f>+IFERROR(IF($B53=0,"",VLOOKUP($B53,'EV ADM FINANCIERA'!$B$11:$AZ$194,S$4,FALSE)),"")</f>
        <v/>
      </c>
      <c r="T53" s="532" t="str">
        <f t="shared" si="7"/>
        <v/>
      </c>
      <c r="U53" s="714"/>
      <c r="V53" s="715"/>
      <c r="W53" s="529" t="str">
        <f t="shared" si="8"/>
        <v/>
      </c>
      <c r="X53" s="533" t="str">
        <f t="shared" si="26"/>
        <v/>
      </c>
      <c r="Y53" s="111"/>
      <c r="Z53" s="75"/>
      <c r="AA53" s="223" t="str">
        <f t="shared" si="27"/>
        <v/>
      </c>
      <c r="AB53" s="223" t="str">
        <f t="shared" si="28"/>
        <v/>
      </c>
      <c r="AC53" s="223" t="str">
        <f t="shared" si="29"/>
        <v/>
      </c>
      <c r="AD53" s="224" t="str">
        <f t="shared" si="30"/>
        <v/>
      </c>
      <c r="AE53" s="214" t="str">
        <f t="shared" si="31"/>
        <v/>
      </c>
      <c r="AF53" s="214"/>
      <c r="AG53" s="214"/>
      <c r="AH53" s="214"/>
      <c r="AI53" s="214"/>
      <c r="AJ53" s="214"/>
      <c r="AK53" s="214"/>
      <c r="AL53" s="214"/>
      <c r="AM53" s="214"/>
      <c r="AN53" s="214"/>
      <c r="AO53" s="75"/>
      <c r="AP53" s="75"/>
      <c r="AQ53" s="75"/>
      <c r="AR53" s="75"/>
      <c r="AS53" s="75"/>
      <c r="AT53" s="225">
        <f t="shared" si="32"/>
        <v>0</v>
      </c>
      <c r="AU53" s="226">
        <f t="shared" si="33"/>
        <v>0</v>
      </c>
      <c r="AV53" s="114" t="str">
        <f t="shared" si="15"/>
        <v/>
      </c>
      <c r="AW53" s="75" t="str">
        <f t="shared" si="16"/>
        <v>S/I</v>
      </c>
    </row>
    <row r="54" spans="1:49" ht="15" customHeight="1" x14ac:dyDescent="0.2">
      <c r="A54" s="526" t="str">
        <f>'RESUMEN REGION'!A56</f>
        <v/>
      </c>
      <c r="B54" s="526">
        <f>'RESUMEN REGION'!B56</f>
        <v>0</v>
      </c>
      <c r="C54" s="526" t="str">
        <f>'RESUMEN REGION'!C56</f>
        <v/>
      </c>
      <c r="D54" s="527">
        <f>'RESUMEN REGION'!E56</f>
        <v>0</v>
      </c>
      <c r="E54" s="528" t="str">
        <f>+IFERROR(VLOOKUP(B54,'RES EVAL. INFORMES'!$B$11:$AD$42,4,FALSE),"")</f>
        <v/>
      </c>
      <c r="F54" s="529" t="str">
        <f t="shared" si="24"/>
        <v/>
      </c>
      <c r="G54" s="530">
        <f>'RESUMEN REGION'!G56</f>
        <v>0</v>
      </c>
      <c r="H54" s="111"/>
      <c r="I54" s="112" t="str">
        <f t="shared" si="4"/>
        <v/>
      </c>
      <c r="J54" s="113">
        <f>'RESUMEN REGION'!BO56</f>
        <v>0</v>
      </c>
      <c r="K54" s="111"/>
      <c r="L54" s="112" t="str">
        <f t="shared" si="5"/>
        <v/>
      </c>
      <c r="M54" s="529" t="str">
        <f t="shared" si="6"/>
        <v/>
      </c>
      <c r="N54" s="529" t="str">
        <f t="shared" si="25"/>
        <v/>
      </c>
      <c r="O54" s="474" t="str">
        <f>+IFERROR(IF($B54=0,"",VLOOKUP($B54,'EV ADM FINANCIERA'!$B$11:$AZ$194,4,FALSE)),"")</f>
        <v/>
      </c>
      <c r="P54" s="474" t="str">
        <f>+IFERROR(IF($B54=0,"",VLOOKUP($B54,'EV ADM FINANCIERA'!$B$11:$AZ$194,$P$4,FALSE)),"")</f>
        <v/>
      </c>
      <c r="Q54" s="474" t="str">
        <f>+IFERROR(IF($B54=0,"",VLOOKUP($B54,'EV ADM FINANCIERA'!$B$11:$AZ$194,$Q$4,FALSE)),"")</f>
        <v/>
      </c>
      <c r="R54" s="474" t="str">
        <f>+IFERROR(IF($B54=0,"",VLOOKUP($B54,'EV ADM FINANCIERA'!$B$11:$AZ$194,$R$4,FALSE)),"")</f>
        <v/>
      </c>
      <c r="S54" s="470" t="str">
        <f>+IFERROR(IF($B54=0,"",VLOOKUP($B54,'EV ADM FINANCIERA'!$B$11:$AZ$194,S$4,FALSE)),"")</f>
        <v/>
      </c>
      <c r="T54" s="532" t="str">
        <f t="shared" si="7"/>
        <v/>
      </c>
      <c r="U54" s="714"/>
      <c r="V54" s="715"/>
      <c r="W54" s="529" t="str">
        <f t="shared" si="8"/>
        <v/>
      </c>
      <c r="X54" s="533" t="str">
        <f t="shared" si="26"/>
        <v/>
      </c>
      <c r="Y54" s="111"/>
      <c r="Z54" s="75"/>
      <c r="AA54" s="223" t="str">
        <f t="shared" si="27"/>
        <v/>
      </c>
      <c r="AB54" s="223" t="str">
        <f t="shared" si="28"/>
        <v/>
      </c>
      <c r="AC54" s="223" t="str">
        <f t="shared" si="29"/>
        <v/>
      </c>
      <c r="AD54" s="224" t="str">
        <f t="shared" si="30"/>
        <v/>
      </c>
      <c r="AE54" s="214" t="str">
        <f t="shared" si="31"/>
        <v/>
      </c>
      <c r="AF54" s="214"/>
      <c r="AG54" s="214"/>
      <c r="AH54" s="214"/>
      <c r="AI54" s="214"/>
      <c r="AJ54" s="214"/>
      <c r="AK54" s="214"/>
      <c r="AL54" s="214"/>
      <c r="AM54" s="214"/>
      <c r="AN54" s="214"/>
      <c r="AO54" s="75"/>
      <c r="AP54" s="75"/>
      <c r="AQ54" s="75"/>
      <c r="AR54" s="75"/>
      <c r="AS54" s="75"/>
      <c r="AT54" s="225">
        <f t="shared" si="32"/>
        <v>0</v>
      </c>
      <c r="AU54" s="226">
        <f t="shared" si="33"/>
        <v>0</v>
      </c>
      <c r="AV54" s="114" t="str">
        <f t="shared" si="15"/>
        <v/>
      </c>
      <c r="AW54" s="75" t="str">
        <f t="shared" si="16"/>
        <v>S/I</v>
      </c>
    </row>
    <row r="55" spans="1:49" ht="15" customHeight="1" x14ac:dyDescent="0.2">
      <c r="A55" s="526" t="str">
        <f>'RESUMEN REGION'!A57</f>
        <v/>
      </c>
      <c r="B55" s="526">
        <f>'RESUMEN REGION'!B57</f>
        <v>0</v>
      </c>
      <c r="C55" s="526" t="str">
        <f>'RESUMEN REGION'!C57</f>
        <v/>
      </c>
      <c r="D55" s="527">
        <f>'RESUMEN REGION'!E57</f>
        <v>0</v>
      </c>
      <c r="E55" s="528" t="str">
        <f>+IFERROR(VLOOKUP(B55,'RES EVAL. INFORMES'!$B$11:$AD$42,4,FALSE),"")</f>
        <v/>
      </c>
      <c r="F55" s="529" t="str">
        <f t="shared" si="24"/>
        <v/>
      </c>
      <c r="G55" s="530">
        <f>'RESUMEN REGION'!G57</f>
        <v>0</v>
      </c>
      <c r="H55" s="111"/>
      <c r="I55" s="112" t="str">
        <f t="shared" si="4"/>
        <v/>
      </c>
      <c r="J55" s="113">
        <f>'RESUMEN REGION'!BO57</f>
        <v>0</v>
      </c>
      <c r="K55" s="111"/>
      <c r="L55" s="112" t="str">
        <f t="shared" si="5"/>
        <v/>
      </c>
      <c r="M55" s="529" t="str">
        <f t="shared" si="6"/>
        <v/>
      </c>
      <c r="N55" s="529" t="str">
        <f t="shared" si="25"/>
        <v/>
      </c>
      <c r="O55" s="474" t="str">
        <f>+IFERROR(IF($B55=0,"",VLOOKUP($B55,'EV ADM FINANCIERA'!$B$11:$AZ$194,4,FALSE)),"")</f>
        <v/>
      </c>
      <c r="P55" s="474" t="str">
        <f>+IFERROR(IF($B55=0,"",VLOOKUP($B55,'EV ADM FINANCIERA'!$B$11:$AZ$194,$P$4,FALSE)),"")</f>
        <v/>
      </c>
      <c r="Q55" s="474" t="str">
        <f>+IFERROR(IF($B55=0,"",VLOOKUP($B55,'EV ADM FINANCIERA'!$B$11:$AZ$194,$Q$4,FALSE)),"")</f>
        <v/>
      </c>
      <c r="R55" s="474" t="str">
        <f>+IFERROR(IF($B55=0,"",VLOOKUP($B55,'EV ADM FINANCIERA'!$B$11:$AZ$194,$R$4,FALSE)),"")</f>
        <v/>
      </c>
      <c r="S55" s="470" t="str">
        <f>+IFERROR(IF($B55=0,"",VLOOKUP($B55,'EV ADM FINANCIERA'!$B$11:$AZ$194,S$4,FALSE)),"")</f>
        <v/>
      </c>
      <c r="T55" s="532" t="str">
        <f t="shared" si="7"/>
        <v/>
      </c>
      <c r="U55" s="714"/>
      <c r="V55" s="715"/>
      <c r="W55" s="529" t="str">
        <f t="shared" si="8"/>
        <v/>
      </c>
      <c r="X55" s="533" t="str">
        <f t="shared" si="26"/>
        <v/>
      </c>
      <c r="Y55" s="111"/>
      <c r="Z55" s="75"/>
      <c r="AA55" s="223" t="str">
        <f t="shared" si="27"/>
        <v/>
      </c>
      <c r="AB55" s="223" t="str">
        <f t="shared" si="28"/>
        <v/>
      </c>
      <c r="AC55" s="223" t="str">
        <f t="shared" si="29"/>
        <v/>
      </c>
      <c r="AD55" s="224" t="str">
        <f t="shared" si="30"/>
        <v/>
      </c>
      <c r="AE55" s="214" t="str">
        <f t="shared" si="31"/>
        <v/>
      </c>
      <c r="AF55" s="214"/>
      <c r="AG55" s="214"/>
      <c r="AH55" s="214"/>
      <c r="AI55" s="214"/>
      <c r="AJ55" s="214"/>
      <c r="AK55" s="214"/>
      <c r="AL55" s="214"/>
      <c r="AM55" s="214"/>
      <c r="AN55" s="214"/>
      <c r="AO55" s="75"/>
      <c r="AP55" s="75"/>
      <c r="AQ55" s="75"/>
      <c r="AR55" s="75"/>
      <c r="AS55" s="75"/>
      <c r="AT55" s="225">
        <f t="shared" si="32"/>
        <v>0</v>
      </c>
      <c r="AU55" s="226">
        <f t="shared" si="33"/>
        <v>0</v>
      </c>
      <c r="AV55" s="114" t="str">
        <f t="shared" si="15"/>
        <v/>
      </c>
      <c r="AW55" s="75" t="str">
        <f t="shared" si="16"/>
        <v>S/I</v>
      </c>
    </row>
    <row r="56" spans="1:49" ht="15" customHeight="1" x14ac:dyDescent="0.2">
      <c r="A56" s="526" t="str">
        <f>'RESUMEN REGION'!A58</f>
        <v/>
      </c>
      <c r="B56" s="526">
        <f>'RESUMEN REGION'!B58</f>
        <v>0</v>
      </c>
      <c r="C56" s="526" t="str">
        <f>'RESUMEN REGION'!C58</f>
        <v/>
      </c>
      <c r="D56" s="527">
        <f>'RESUMEN REGION'!E58</f>
        <v>0</v>
      </c>
      <c r="E56" s="528" t="str">
        <f>+IFERROR(VLOOKUP(B56,'RES EVAL. INFORMES'!$B$11:$AD$42,4,FALSE),"")</f>
        <v/>
      </c>
      <c r="F56" s="529" t="str">
        <f t="shared" si="24"/>
        <v/>
      </c>
      <c r="G56" s="530">
        <f>'RESUMEN REGION'!G58</f>
        <v>0</v>
      </c>
      <c r="H56" s="111"/>
      <c r="I56" s="112" t="str">
        <f t="shared" si="4"/>
        <v/>
      </c>
      <c r="J56" s="113">
        <f>'RESUMEN REGION'!BO58</f>
        <v>0</v>
      </c>
      <c r="K56" s="111"/>
      <c r="L56" s="112" t="str">
        <f t="shared" si="5"/>
        <v/>
      </c>
      <c r="M56" s="529" t="str">
        <f t="shared" si="6"/>
        <v/>
      </c>
      <c r="N56" s="529" t="str">
        <f t="shared" si="25"/>
        <v/>
      </c>
      <c r="O56" s="474" t="str">
        <f>+IFERROR(IF($B56=0,"",VLOOKUP($B56,'EV ADM FINANCIERA'!$B$11:$AZ$194,4,FALSE)),"")</f>
        <v/>
      </c>
      <c r="P56" s="474" t="str">
        <f>+IFERROR(IF($B56=0,"",VLOOKUP($B56,'EV ADM FINANCIERA'!$B$11:$AZ$194,$P$4,FALSE)),"")</f>
        <v/>
      </c>
      <c r="Q56" s="474" t="str">
        <f>+IFERROR(IF($B56=0,"",VLOOKUP($B56,'EV ADM FINANCIERA'!$B$11:$AZ$194,$Q$4,FALSE)),"")</f>
        <v/>
      </c>
      <c r="R56" s="474" t="str">
        <f>+IFERROR(IF($B56=0,"",VLOOKUP($B56,'EV ADM FINANCIERA'!$B$11:$AZ$194,$R$4,FALSE)),"")</f>
        <v/>
      </c>
      <c r="S56" s="470" t="str">
        <f>+IFERROR(IF($B56=0,"",VLOOKUP($B56,'EV ADM FINANCIERA'!$B$11:$AZ$194,S$4,FALSE)),"")</f>
        <v/>
      </c>
      <c r="T56" s="532" t="str">
        <f t="shared" si="7"/>
        <v/>
      </c>
      <c r="U56" s="714"/>
      <c r="V56" s="715"/>
      <c r="W56" s="529" t="str">
        <f t="shared" si="8"/>
        <v/>
      </c>
      <c r="X56" s="533" t="str">
        <f t="shared" si="26"/>
        <v/>
      </c>
      <c r="Y56" s="111"/>
      <c r="Z56" s="75"/>
      <c r="AA56" s="223" t="str">
        <f t="shared" si="27"/>
        <v/>
      </c>
      <c r="AB56" s="223" t="str">
        <f t="shared" si="28"/>
        <v/>
      </c>
      <c r="AC56" s="223" t="str">
        <f t="shared" si="29"/>
        <v/>
      </c>
      <c r="AD56" s="224" t="str">
        <f t="shared" si="30"/>
        <v/>
      </c>
      <c r="AE56" s="214" t="str">
        <f t="shared" si="31"/>
        <v/>
      </c>
      <c r="AF56" s="214"/>
      <c r="AG56" s="214"/>
      <c r="AH56" s="214"/>
      <c r="AI56" s="214"/>
      <c r="AJ56" s="214"/>
      <c r="AK56" s="214"/>
      <c r="AL56" s="214"/>
      <c r="AM56" s="214"/>
      <c r="AN56" s="214"/>
      <c r="AO56" s="75"/>
      <c r="AP56" s="75"/>
      <c r="AQ56" s="75"/>
      <c r="AR56" s="75"/>
      <c r="AS56" s="75"/>
      <c r="AT56" s="225">
        <f t="shared" si="32"/>
        <v>0</v>
      </c>
      <c r="AU56" s="226">
        <f t="shared" si="33"/>
        <v>0</v>
      </c>
      <c r="AV56" s="114" t="str">
        <f t="shared" si="15"/>
        <v/>
      </c>
      <c r="AW56" s="75" t="str">
        <f t="shared" si="16"/>
        <v>S/I</v>
      </c>
    </row>
    <row r="57" spans="1:49" ht="15" customHeight="1" x14ac:dyDescent="0.2">
      <c r="A57" s="526" t="str">
        <f>'RESUMEN REGION'!A59</f>
        <v/>
      </c>
      <c r="B57" s="526">
        <f>'RESUMEN REGION'!B59</f>
        <v>0</v>
      </c>
      <c r="C57" s="526" t="str">
        <f>'RESUMEN REGION'!C59</f>
        <v/>
      </c>
      <c r="D57" s="527">
        <f>'RESUMEN REGION'!E59</f>
        <v>0</v>
      </c>
      <c r="E57" s="528" t="str">
        <f>+IFERROR(VLOOKUP(B57,'RES EVAL. INFORMES'!$B$11:$AD$42,4,FALSE),"")</f>
        <v/>
      </c>
      <c r="F57" s="529" t="str">
        <f t="shared" si="24"/>
        <v/>
      </c>
      <c r="G57" s="530">
        <f>'RESUMEN REGION'!G59</f>
        <v>0</v>
      </c>
      <c r="H57" s="111"/>
      <c r="I57" s="112" t="str">
        <f t="shared" si="4"/>
        <v/>
      </c>
      <c r="J57" s="113">
        <f>'RESUMEN REGION'!BO59</f>
        <v>0</v>
      </c>
      <c r="K57" s="111"/>
      <c r="L57" s="112" t="str">
        <f t="shared" si="5"/>
        <v/>
      </c>
      <c r="M57" s="529" t="str">
        <f t="shared" si="6"/>
        <v/>
      </c>
      <c r="N57" s="529" t="str">
        <f t="shared" si="25"/>
        <v/>
      </c>
      <c r="O57" s="474" t="str">
        <f>+IFERROR(IF($B57=0,"",VLOOKUP($B57,'EV ADM FINANCIERA'!$B$11:$AZ$194,4,FALSE)),"")</f>
        <v/>
      </c>
      <c r="P57" s="474" t="str">
        <f>+IFERROR(IF($B57=0,"",VLOOKUP($B57,'EV ADM FINANCIERA'!$B$11:$AZ$194,$P$4,FALSE)),"")</f>
        <v/>
      </c>
      <c r="Q57" s="474" t="str">
        <f>+IFERROR(IF($B57=0,"",VLOOKUP($B57,'EV ADM FINANCIERA'!$B$11:$AZ$194,$Q$4,FALSE)),"")</f>
        <v/>
      </c>
      <c r="R57" s="474" t="str">
        <f>+IFERROR(IF($B57=0,"",VLOOKUP($B57,'EV ADM FINANCIERA'!$B$11:$AZ$194,$R$4,FALSE)),"")</f>
        <v/>
      </c>
      <c r="S57" s="470" t="str">
        <f>+IFERROR(IF($B57=0,"",VLOOKUP($B57,'EV ADM FINANCIERA'!$B$11:$AZ$194,S$4,FALSE)),"")</f>
        <v/>
      </c>
      <c r="T57" s="532" t="str">
        <f t="shared" si="7"/>
        <v/>
      </c>
      <c r="U57" s="714"/>
      <c r="V57" s="715"/>
      <c r="W57" s="529" t="str">
        <f t="shared" si="8"/>
        <v/>
      </c>
      <c r="X57" s="533" t="str">
        <f t="shared" si="26"/>
        <v/>
      </c>
      <c r="Y57" s="111"/>
      <c r="Z57" s="75"/>
      <c r="AA57" s="223" t="str">
        <f t="shared" si="27"/>
        <v/>
      </c>
      <c r="AB57" s="223" t="str">
        <f t="shared" si="28"/>
        <v/>
      </c>
      <c r="AC57" s="223" t="str">
        <f t="shared" si="29"/>
        <v/>
      </c>
      <c r="AD57" s="224" t="str">
        <f t="shared" si="30"/>
        <v/>
      </c>
      <c r="AE57" s="214" t="str">
        <f t="shared" si="31"/>
        <v/>
      </c>
      <c r="AF57" s="214"/>
      <c r="AG57" s="214"/>
      <c r="AH57" s="214"/>
      <c r="AI57" s="214"/>
      <c r="AJ57" s="214"/>
      <c r="AK57" s="214"/>
      <c r="AL57" s="214"/>
      <c r="AM57" s="214"/>
      <c r="AN57" s="214"/>
      <c r="AO57" s="75"/>
      <c r="AP57" s="75"/>
      <c r="AQ57" s="75"/>
      <c r="AR57" s="75"/>
      <c r="AS57" s="75"/>
      <c r="AT57" s="225">
        <f t="shared" si="32"/>
        <v>0</v>
      </c>
      <c r="AU57" s="226">
        <f t="shared" si="33"/>
        <v>0</v>
      </c>
      <c r="AV57" s="114" t="str">
        <f t="shared" si="15"/>
        <v/>
      </c>
      <c r="AW57" s="75" t="str">
        <f t="shared" si="16"/>
        <v>S/I</v>
      </c>
    </row>
    <row r="58" spans="1:49" ht="15" customHeight="1" x14ac:dyDescent="0.2">
      <c r="A58" s="526" t="str">
        <f>'RESUMEN REGION'!A60</f>
        <v/>
      </c>
      <c r="B58" s="526">
        <f>'RESUMEN REGION'!B60</f>
        <v>0</v>
      </c>
      <c r="C58" s="526" t="str">
        <f>'RESUMEN REGION'!C60</f>
        <v/>
      </c>
      <c r="D58" s="527">
        <f>'RESUMEN REGION'!E60</f>
        <v>0</v>
      </c>
      <c r="E58" s="528" t="str">
        <f>+IFERROR(VLOOKUP(B58,'RES EVAL. INFORMES'!$B$11:$AD$42,4,FALSE),"")</f>
        <v/>
      </c>
      <c r="F58" s="529" t="str">
        <f t="shared" si="24"/>
        <v/>
      </c>
      <c r="G58" s="530">
        <f>'RESUMEN REGION'!G60</f>
        <v>0</v>
      </c>
      <c r="H58" s="111"/>
      <c r="I58" s="112" t="str">
        <f t="shared" si="4"/>
        <v/>
      </c>
      <c r="J58" s="113">
        <f>'RESUMEN REGION'!BO60</f>
        <v>0</v>
      </c>
      <c r="K58" s="111"/>
      <c r="L58" s="112" t="str">
        <f t="shared" si="5"/>
        <v/>
      </c>
      <c r="M58" s="529" t="str">
        <f t="shared" si="6"/>
        <v/>
      </c>
      <c r="N58" s="529" t="str">
        <f t="shared" si="25"/>
        <v/>
      </c>
      <c r="O58" s="474" t="str">
        <f>+IFERROR(IF($B58=0,"",VLOOKUP($B58,'EV ADM FINANCIERA'!$B$11:$AZ$194,4,FALSE)),"")</f>
        <v/>
      </c>
      <c r="P58" s="474" t="str">
        <f>+IFERROR(IF($B58=0,"",VLOOKUP($B58,'EV ADM FINANCIERA'!$B$11:$AZ$194,$P$4,FALSE)),"")</f>
        <v/>
      </c>
      <c r="Q58" s="474" t="str">
        <f>+IFERROR(IF($B58=0,"",VLOOKUP($B58,'EV ADM FINANCIERA'!$B$11:$AZ$194,$Q$4,FALSE)),"")</f>
        <v/>
      </c>
      <c r="R58" s="474" t="str">
        <f>+IFERROR(IF($B58=0,"",VLOOKUP($B58,'EV ADM FINANCIERA'!$B$11:$AZ$194,$R$4,FALSE)),"")</f>
        <v/>
      </c>
      <c r="S58" s="470" t="str">
        <f>+IFERROR(IF($B58=0,"",VLOOKUP($B58,'EV ADM FINANCIERA'!$B$11:$AZ$194,S$4,FALSE)),"")</f>
        <v/>
      </c>
      <c r="T58" s="532" t="str">
        <f t="shared" si="7"/>
        <v/>
      </c>
      <c r="U58" s="714"/>
      <c r="V58" s="715"/>
      <c r="W58" s="529" t="str">
        <f t="shared" si="8"/>
        <v/>
      </c>
      <c r="X58" s="533" t="str">
        <f t="shared" si="26"/>
        <v/>
      </c>
      <c r="Y58" s="111"/>
      <c r="Z58" s="75"/>
      <c r="AA58" s="223" t="str">
        <f t="shared" si="27"/>
        <v/>
      </c>
      <c r="AB58" s="223" t="str">
        <f t="shared" si="28"/>
        <v/>
      </c>
      <c r="AC58" s="223" t="str">
        <f t="shared" si="29"/>
        <v/>
      </c>
      <c r="AD58" s="224" t="str">
        <f t="shared" si="30"/>
        <v/>
      </c>
      <c r="AE58" s="214" t="str">
        <f t="shared" si="31"/>
        <v/>
      </c>
      <c r="AF58" s="214"/>
      <c r="AG58" s="214"/>
      <c r="AH58" s="214"/>
      <c r="AI58" s="214"/>
      <c r="AJ58" s="214"/>
      <c r="AK58" s="214"/>
      <c r="AL58" s="214"/>
      <c r="AM58" s="214"/>
      <c r="AN58" s="214"/>
      <c r="AO58" s="75"/>
      <c r="AP58" s="75"/>
      <c r="AQ58" s="75"/>
      <c r="AR58" s="75"/>
      <c r="AS58" s="75"/>
      <c r="AT58" s="225">
        <f t="shared" si="32"/>
        <v>0</v>
      </c>
      <c r="AU58" s="226">
        <f t="shared" si="33"/>
        <v>0</v>
      </c>
      <c r="AV58" s="114" t="str">
        <f t="shared" si="15"/>
        <v/>
      </c>
      <c r="AW58" s="75" t="str">
        <f t="shared" si="16"/>
        <v>S/I</v>
      </c>
    </row>
    <row r="59" spans="1:49" ht="15" customHeight="1" x14ac:dyDescent="0.2">
      <c r="A59" s="526" t="str">
        <f>'RESUMEN REGION'!A61</f>
        <v/>
      </c>
      <c r="B59" s="526">
        <f>'RESUMEN REGION'!B61</f>
        <v>0</v>
      </c>
      <c r="C59" s="526" t="str">
        <f>'RESUMEN REGION'!C61</f>
        <v/>
      </c>
      <c r="D59" s="527">
        <f>'RESUMEN REGION'!E61</f>
        <v>0</v>
      </c>
      <c r="E59" s="528" t="str">
        <f>+IFERROR(VLOOKUP(B59,'RES EVAL. INFORMES'!$B$11:$AD$42,4,FALSE),"")</f>
        <v/>
      </c>
      <c r="F59" s="529" t="str">
        <f t="shared" si="24"/>
        <v/>
      </c>
      <c r="G59" s="530">
        <f>'RESUMEN REGION'!G61</f>
        <v>0</v>
      </c>
      <c r="H59" s="111"/>
      <c r="I59" s="112" t="str">
        <f t="shared" si="4"/>
        <v/>
      </c>
      <c r="J59" s="113">
        <f>'RESUMEN REGION'!BO61</f>
        <v>0</v>
      </c>
      <c r="K59" s="111"/>
      <c r="L59" s="112" t="str">
        <f t="shared" si="5"/>
        <v/>
      </c>
      <c r="M59" s="529" t="str">
        <f t="shared" si="6"/>
        <v/>
      </c>
      <c r="N59" s="529" t="str">
        <f t="shared" si="25"/>
        <v/>
      </c>
      <c r="O59" s="474" t="str">
        <f>+IFERROR(IF($B59=0,"",VLOOKUP($B59,'EV ADM FINANCIERA'!$B$11:$AZ$194,4,FALSE)),"")</f>
        <v/>
      </c>
      <c r="P59" s="474" t="str">
        <f>+IFERROR(IF($B59=0,"",VLOOKUP($B59,'EV ADM FINANCIERA'!$B$11:$AZ$194,$P$4,FALSE)),"")</f>
        <v/>
      </c>
      <c r="Q59" s="474" t="str">
        <f>+IFERROR(IF($B59=0,"",VLOOKUP($B59,'EV ADM FINANCIERA'!$B$11:$AZ$194,$Q$4,FALSE)),"")</f>
        <v/>
      </c>
      <c r="R59" s="474" t="str">
        <f>+IFERROR(IF($B59=0,"",VLOOKUP($B59,'EV ADM FINANCIERA'!$B$11:$AZ$194,$R$4,FALSE)),"")</f>
        <v/>
      </c>
      <c r="S59" s="470" t="str">
        <f>+IFERROR(IF($B59=0,"",VLOOKUP($B59,'EV ADM FINANCIERA'!$B$11:$AZ$194,S$4,FALSE)),"")</f>
        <v/>
      </c>
      <c r="T59" s="532" t="str">
        <f t="shared" si="7"/>
        <v/>
      </c>
      <c r="U59" s="714"/>
      <c r="V59" s="715"/>
      <c r="W59" s="529" t="str">
        <f t="shared" si="8"/>
        <v/>
      </c>
      <c r="X59" s="533" t="str">
        <f t="shared" si="26"/>
        <v/>
      </c>
      <c r="Y59" s="111"/>
      <c r="Z59" s="75"/>
      <c r="AA59" s="223" t="str">
        <f t="shared" si="27"/>
        <v/>
      </c>
      <c r="AB59" s="223" t="str">
        <f t="shared" si="28"/>
        <v/>
      </c>
      <c r="AC59" s="223" t="str">
        <f t="shared" si="29"/>
        <v/>
      </c>
      <c r="AD59" s="224" t="str">
        <f t="shared" si="30"/>
        <v/>
      </c>
      <c r="AE59" s="214" t="str">
        <f t="shared" si="31"/>
        <v/>
      </c>
      <c r="AF59" s="214"/>
      <c r="AG59" s="214"/>
      <c r="AH59" s="214"/>
      <c r="AI59" s="214"/>
      <c r="AJ59" s="214"/>
      <c r="AK59" s="214"/>
      <c r="AL59" s="214"/>
      <c r="AM59" s="214"/>
      <c r="AN59" s="214"/>
      <c r="AO59" s="75"/>
      <c r="AP59" s="75"/>
      <c r="AQ59" s="75"/>
      <c r="AR59" s="75"/>
      <c r="AS59" s="75"/>
      <c r="AT59" s="225">
        <f t="shared" si="32"/>
        <v>0</v>
      </c>
      <c r="AU59" s="226">
        <f t="shared" si="33"/>
        <v>0</v>
      </c>
      <c r="AV59" s="114" t="str">
        <f t="shared" si="15"/>
        <v/>
      </c>
      <c r="AW59" s="75" t="str">
        <f t="shared" si="16"/>
        <v>S/I</v>
      </c>
    </row>
    <row r="60" spans="1:49" ht="15" customHeight="1" x14ac:dyDescent="0.2">
      <c r="A60" s="526" t="str">
        <f>'RESUMEN REGION'!A62</f>
        <v/>
      </c>
      <c r="B60" s="526">
        <f>'RESUMEN REGION'!B62</f>
        <v>0</v>
      </c>
      <c r="C60" s="526" t="str">
        <f>'RESUMEN REGION'!C62</f>
        <v/>
      </c>
      <c r="D60" s="527">
        <f>'RESUMEN REGION'!E62</f>
        <v>0</v>
      </c>
      <c r="E60" s="528" t="str">
        <f>+IFERROR(VLOOKUP(B60,'RES EVAL. INFORMES'!$B$11:$AD$42,4,FALSE),"")</f>
        <v/>
      </c>
      <c r="F60" s="529" t="str">
        <f t="shared" si="24"/>
        <v/>
      </c>
      <c r="G60" s="530">
        <f>'RESUMEN REGION'!G62</f>
        <v>0</v>
      </c>
      <c r="H60" s="111"/>
      <c r="I60" s="112" t="str">
        <f t="shared" si="4"/>
        <v/>
      </c>
      <c r="J60" s="113">
        <f>'RESUMEN REGION'!BO62</f>
        <v>0</v>
      </c>
      <c r="K60" s="111"/>
      <c r="L60" s="112" t="str">
        <f t="shared" si="5"/>
        <v/>
      </c>
      <c r="M60" s="529" t="str">
        <f t="shared" si="6"/>
        <v/>
      </c>
      <c r="N60" s="529" t="str">
        <f t="shared" si="25"/>
        <v/>
      </c>
      <c r="O60" s="474" t="str">
        <f>+IFERROR(IF($B60=0,"",VLOOKUP($B60,'EV ADM FINANCIERA'!$B$11:$AZ$194,4,FALSE)),"")</f>
        <v/>
      </c>
      <c r="P60" s="474" t="str">
        <f>+IFERROR(IF($B60=0,"",VLOOKUP($B60,'EV ADM FINANCIERA'!$B$11:$AZ$194,$P$4,FALSE)),"")</f>
        <v/>
      </c>
      <c r="Q60" s="474" t="str">
        <f>+IFERROR(IF($B60=0,"",VLOOKUP($B60,'EV ADM FINANCIERA'!$B$11:$AZ$194,$Q$4,FALSE)),"")</f>
        <v/>
      </c>
      <c r="R60" s="474" t="str">
        <f>+IFERROR(IF($B60=0,"",VLOOKUP($B60,'EV ADM FINANCIERA'!$B$11:$AZ$194,$R$4,FALSE)),"")</f>
        <v/>
      </c>
      <c r="S60" s="470" t="str">
        <f>+IFERROR(IF($B60=0,"",VLOOKUP($B60,'EV ADM FINANCIERA'!$B$11:$AZ$194,S$4,FALSE)),"")</f>
        <v/>
      </c>
      <c r="T60" s="532" t="str">
        <f t="shared" si="7"/>
        <v/>
      </c>
      <c r="U60" s="714"/>
      <c r="V60" s="715"/>
      <c r="W60" s="529" t="str">
        <f t="shared" si="8"/>
        <v/>
      </c>
      <c r="X60" s="533" t="str">
        <f t="shared" si="26"/>
        <v/>
      </c>
      <c r="Y60" s="111"/>
      <c r="Z60" s="75"/>
      <c r="AA60" s="223" t="str">
        <f t="shared" si="27"/>
        <v/>
      </c>
      <c r="AB60" s="223" t="str">
        <f t="shared" si="28"/>
        <v/>
      </c>
      <c r="AC60" s="223" t="str">
        <f t="shared" si="29"/>
        <v/>
      </c>
      <c r="AD60" s="224" t="str">
        <f t="shared" si="30"/>
        <v/>
      </c>
      <c r="AE60" s="214" t="str">
        <f t="shared" si="31"/>
        <v/>
      </c>
      <c r="AF60" s="214"/>
      <c r="AG60" s="214"/>
      <c r="AH60" s="214"/>
      <c r="AI60" s="214"/>
      <c r="AJ60" s="214"/>
      <c r="AK60" s="214"/>
      <c r="AL60" s="214"/>
      <c r="AM60" s="214"/>
      <c r="AN60" s="214"/>
      <c r="AO60" s="75"/>
      <c r="AP60" s="75"/>
      <c r="AQ60" s="75"/>
      <c r="AR60" s="75"/>
      <c r="AS60" s="75"/>
      <c r="AT60" s="225">
        <f t="shared" si="32"/>
        <v>0</v>
      </c>
      <c r="AU60" s="226">
        <f t="shared" si="33"/>
        <v>0</v>
      </c>
      <c r="AV60" s="114" t="str">
        <f t="shared" si="15"/>
        <v/>
      </c>
      <c r="AW60" s="75" t="str">
        <f t="shared" si="16"/>
        <v>S/I</v>
      </c>
    </row>
    <row r="61" spans="1:49" ht="15" customHeight="1" x14ac:dyDescent="0.2">
      <c r="A61" s="526" t="str">
        <f>'RESUMEN REGION'!A63</f>
        <v/>
      </c>
      <c r="B61" s="526">
        <f>'RESUMEN REGION'!B63</f>
        <v>0</v>
      </c>
      <c r="C61" s="526" t="str">
        <f>'RESUMEN REGION'!C63</f>
        <v/>
      </c>
      <c r="D61" s="527">
        <f>'RESUMEN REGION'!E63</f>
        <v>0</v>
      </c>
      <c r="E61" s="528" t="str">
        <f>+IFERROR(VLOOKUP(B61,'RES EVAL. INFORMES'!$B$11:$AD$42,4,FALSE),"")</f>
        <v/>
      </c>
      <c r="F61" s="529" t="str">
        <f t="shared" si="24"/>
        <v/>
      </c>
      <c r="G61" s="530">
        <f>'RESUMEN REGION'!G63</f>
        <v>0</v>
      </c>
      <c r="H61" s="111"/>
      <c r="I61" s="112" t="str">
        <f t="shared" si="4"/>
        <v/>
      </c>
      <c r="J61" s="113">
        <f>'RESUMEN REGION'!BO63</f>
        <v>0</v>
      </c>
      <c r="K61" s="111"/>
      <c r="L61" s="112" t="str">
        <f t="shared" si="5"/>
        <v/>
      </c>
      <c r="M61" s="529" t="str">
        <f t="shared" si="6"/>
        <v/>
      </c>
      <c r="N61" s="529" t="str">
        <f t="shared" si="25"/>
        <v/>
      </c>
      <c r="O61" s="474" t="str">
        <f>+IFERROR(IF($B61=0,"",VLOOKUP($B61,'EV ADM FINANCIERA'!$B$11:$AZ$194,4,FALSE)),"")</f>
        <v/>
      </c>
      <c r="P61" s="474" t="str">
        <f>+IFERROR(IF($B61=0,"",VLOOKUP($B61,'EV ADM FINANCIERA'!$B$11:$AZ$194,$P$4,FALSE)),"")</f>
        <v/>
      </c>
      <c r="Q61" s="474" t="str">
        <f>+IFERROR(IF($B61=0,"",VLOOKUP($B61,'EV ADM FINANCIERA'!$B$11:$AZ$194,$Q$4,FALSE)),"")</f>
        <v/>
      </c>
      <c r="R61" s="474" t="str">
        <f>+IFERROR(IF($B61=0,"",VLOOKUP($B61,'EV ADM FINANCIERA'!$B$11:$AZ$194,$R$4,FALSE)),"")</f>
        <v/>
      </c>
      <c r="S61" s="470" t="str">
        <f>+IFERROR(IF($B61=0,"",VLOOKUP($B61,'EV ADM FINANCIERA'!$B$11:$AZ$194,S$4,FALSE)),"")</f>
        <v/>
      </c>
      <c r="T61" s="532" t="str">
        <f t="shared" si="7"/>
        <v/>
      </c>
      <c r="U61" s="714"/>
      <c r="V61" s="715"/>
      <c r="W61" s="529" t="str">
        <f t="shared" si="8"/>
        <v/>
      </c>
      <c r="X61" s="533" t="str">
        <f t="shared" si="26"/>
        <v/>
      </c>
      <c r="Y61" s="111"/>
      <c r="Z61" s="75"/>
      <c r="AA61" s="223" t="str">
        <f t="shared" si="27"/>
        <v/>
      </c>
      <c r="AB61" s="223" t="str">
        <f t="shared" si="28"/>
        <v/>
      </c>
      <c r="AC61" s="223" t="str">
        <f t="shared" si="29"/>
        <v/>
      </c>
      <c r="AD61" s="224" t="str">
        <f t="shared" si="30"/>
        <v/>
      </c>
      <c r="AE61" s="214" t="str">
        <f t="shared" si="31"/>
        <v/>
      </c>
      <c r="AF61" s="214"/>
      <c r="AG61" s="214"/>
      <c r="AH61" s="214"/>
      <c r="AI61" s="214"/>
      <c r="AJ61" s="214"/>
      <c r="AK61" s="214"/>
      <c r="AL61" s="214"/>
      <c r="AM61" s="214"/>
      <c r="AN61" s="214"/>
      <c r="AO61" s="75"/>
      <c r="AP61" s="75"/>
      <c r="AQ61" s="75"/>
      <c r="AR61" s="75"/>
      <c r="AS61" s="75"/>
      <c r="AT61" s="225">
        <f t="shared" si="32"/>
        <v>0</v>
      </c>
      <c r="AU61" s="226">
        <f t="shared" si="33"/>
        <v>0</v>
      </c>
      <c r="AV61" s="114" t="str">
        <f t="shared" si="15"/>
        <v/>
      </c>
      <c r="AW61" s="75" t="str">
        <f t="shared" si="16"/>
        <v>S/I</v>
      </c>
    </row>
    <row r="62" spans="1:49" ht="15" customHeight="1" x14ac:dyDescent="0.2">
      <c r="A62" s="526" t="str">
        <f>'RESUMEN REGION'!A64</f>
        <v/>
      </c>
      <c r="B62" s="526">
        <f>'RESUMEN REGION'!B64</f>
        <v>0</v>
      </c>
      <c r="C62" s="526" t="str">
        <f>'RESUMEN REGION'!C64</f>
        <v/>
      </c>
      <c r="D62" s="527">
        <f>'RESUMEN REGION'!E64</f>
        <v>0</v>
      </c>
      <c r="E62" s="528" t="str">
        <f>+IFERROR(VLOOKUP(B62,'RES EVAL. INFORMES'!$B$11:$AD$42,4,FALSE),"")</f>
        <v/>
      </c>
      <c r="F62" s="529" t="str">
        <f t="shared" si="24"/>
        <v/>
      </c>
      <c r="G62" s="530">
        <f>'RESUMEN REGION'!G64</f>
        <v>0</v>
      </c>
      <c r="H62" s="111"/>
      <c r="I62" s="112" t="str">
        <f t="shared" si="4"/>
        <v/>
      </c>
      <c r="J62" s="113">
        <f>'RESUMEN REGION'!BO64</f>
        <v>0</v>
      </c>
      <c r="K62" s="111"/>
      <c r="L62" s="112" t="str">
        <f t="shared" si="5"/>
        <v/>
      </c>
      <c r="M62" s="529" t="str">
        <f t="shared" si="6"/>
        <v/>
      </c>
      <c r="N62" s="529" t="str">
        <f t="shared" si="25"/>
        <v/>
      </c>
      <c r="O62" s="474" t="str">
        <f>+IFERROR(IF($B62=0,"",VLOOKUP($B62,'EV ADM FINANCIERA'!$B$11:$AZ$194,4,FALSE)),"")</f>
        <v/>
      </c>
      <c r="P62" s="474" t="str">
        <f>+IFERROR(IF($B62=0,"",VLOOKUP($B62,'EV ADM FINANCIERA'!$B$11:$AZ$194,$P$4,FALSE)),"")</f>
        <v/>
      </c>
      <c r="Q62" s="474" t="str">
        <f>+IFERROR(IF($B62=0,"",VLOOKUP($B62,'EV ADM FINANCIERA'!$B$11:$AZ$194,$Q$4,FALSE)),"")</f>
        <v/>
      </c>
      <c r="R62" s="474" t="str">
        <f>+IFERROR(IF($B62=0,"",VLOOKUP($B62,'EV ADM FINANCIERA'!$B$11:$AZ$194,$R$4,FALSE)),"")</f>
        <v/>
      </c>
      <c r="S62" s="470" t="str">
        <f>+IFERROR(IF($B62=0,"",VLOOKUP($B62,'EV ADM FINANCIERA'!$B$11:$AZ$194,S$4,FALSE)),"")</f>
        <v/>
      </c>
      <c r="T62" s="532" t="str">
        <f t="shared" si="7"/>
        <v/>
      </c>
      <c r="U62" s="714"/>
      <c r="V62" s="715"/>
      <c r="W62" s="529" t="str">
        <f t="shared" si="8"/>
        <v/>
      </c>
      <c r="X62" s="533" t="str">
        <f t="shared" si="26"/>
        <v/>
      </c>
      <c r="Y62" s="111"/>
      <c r="Z62" s="75"/>
      <c r="AA62" s="223" t="str">
        <f t="shared" si="27"/>
        <v/>
      </c>
      <c r="AB62" s="223" t="str">
        <f t="shared" si="28"/>
        <v/>
      </c>
      <c r="AC62" s="223" t="str">
        <f t="shared" si="29"/>
        <v/>
      </c>
      <c r="AD62" s="224" t="str">
        <f t="shared" si="30"/>
        <v/>
      </c>
      <c r="AE62" s="214" t="str">
        <f t="shared" si="31"/>
        <v/>
      </c>
      <c r="AF62" s="214"/>
      <c r="AG62" s="214"/>
      <c r="AH62" s="214"/>
      <c r="AI62" s="214"/>
      <c r="AJ62" s="214"/>
      <c r="AK62" s="214"/>
      <c r="AL62" s="214"/>
      <c r="AM62" s="214"/>
      <c r="AN62" s="214"/>
      <c r="AO62" s="75"/>
      <c r="AP62" s="75"/>
      <c r="AQ62" s="75"/>
      <c r="AR62" s="75"/>
      <c r="AS62" s="75"/>
      <c r="AT62" s="225">
        <f t="shared" si="32"/>
        <v>0</v>
      </c>
      <c r="AU62" s="226">
        <f t="shared" si="33"/>
        <v>0</v>
      </c>
      <c r="AV62" s="114" t="str">
        <f t="shared" si="15"/>
        <v/>
      </c>
      <c r="AW62" s="75" t="str">
        <f t="shared" si="16"/>
        <v>S/I</v>
      </c>
    </row>
    <row r="63" spans="1:49" ht="15" customHeight="1" x14ac:dyDescent="0.2">
      <c r="A63" s="526" t="str">
        <f>'RESUMEN REGION'!A65</f>
        <v/>
      </c>
      <c r="B63" s="526">
        <f>'RESUMEN REGION'!B65</f>
        <v>0</v>
      </c>
      <c r="C63" s="526" t="str">
        <f>'RESUMEN REGION'!C65</f>
        <v/>
      </c>
      <c r="D63" s="527">
        <f>'RESUMEN REGION'!E65</f>
        <v>0</v>
      </c>
      <c r="E63" s="528" t="str">
        <f>+IFERROR(VLOOKUP(B63,'RES EVAL. INFORMES'!$B$11:$AD$42,4,FALSE),"")</f>
        <v/>
      </c>
      <c r="F63" s="529" t="str">
        <f t="shared" si="24"/>
        <v/>
      </c>
      <c r="G63" s="530">
        <f>'RESUMEN REGION'!G65</f>
        <v>0</v>
      </c>
      <c r="H63" s="111"/>
      <c r="I63" s="112" t="str">
        <f t="shared" si="4"/>
        <v/>
      </c>
      <c r="J63" s="113">
        <f>'RESUMEN REGION'!BO65</f>
        <v>0</v>
      </c>
      <c r="K63" s="111"/>
      <c r="L63" s="112" t="str">
        <f t="shared" si="5"/>
        <v/>
      </c>
      <c r="M63" s="529" t="str">
        <f t="shared" si="6"/>
        <v/>
      </c>
      <c r="N63" s="529" t="str">
        <f t="shared" si="25"/>
        <v/>
      </c>
      <c r="O63" s="474" t="str">
        <f>+IFERROR(IF($B63=0,"",VLOOKUP($B63,'EV ADM FINANCIERA'!$B$11:$AZ$194,4,FALSE)),"")</f>
        <v/>
      </c>
      <c r="P63" s="474" t="str">
        <f>+IFERROR(IF($B63=0,"",VLOOKUP($B63,'EV ADM FINANCIERA'!$B$11:$AZ$194,$P$4,FALSE)),"")</f>
        <v/>
      </c>
      <c r="Q63" s="474" t="str">
        <f>+IFERROR(IF($B63=0,"",VLOOKUP($B63,'EV ADM FINANCIERA'!$B$11:$AZ$194,$Q$4,FALSE)),"")</f>
        <v/>
      </c>
      <c r="R63" s="474" t="str">
        <f>+IFERROR(IF($B63=0,"",VLOOKUP($B63,'EV ADM FINANCIERA'!$B$11:$AZ$194,$R$4,FALSE)),"")</f>
        <v/>
      </c>
      <c r="S63" s="470" t="str">
        <f>+IFERROR(IF($B63=0,"",VLOOKUP($B63,'EV ADM FINANCIERA'!$B$11:$AZ$194,S$4,FALSE)),"")</f>
        <v/>
      </c>
      <c r="T63" s="532" t="str">
        <f t="shared" si="7"/>
        <v/>
      </c>
      <c r="U63" s="714"/>
      <c r="V63" s="715"/>
      <c r="W63" s="529" t="str">
        <f t="shared" si="8"/>
        <v/>
      </c>
      <c r="X63" s="533" t="str">
        <f t="shared" si="26"/>
        <v/>
      </c>
      <c r="Y63" s="111"/>
      <c r="Z63" s="75"/>
      <c r="AA63" s="223" t="str">
        <f t="shared" si="27"/>
        <v/>
      </c>
      <c r="AB63" s="223" t="str">
        <f t="shared" si="28"/>
        <v/>
      </c>
      <c r="AC63" s="223" t="str">
        <f t="shared" si="29"/>
        <v/>
      </c>
      <c r="AD63" s="224" t="str">
        <f t="shared" si="30"/>
        <v/>
      </c>
      <c r="AE63" s="214" t="str">
        <f t="shared" si="31"/>
        <v/>
      </c>
      <c r="AF63" s="214"/>
      <c r="AG63" s="214"/>
      <c r="AH63" s="214"/>
      <c r="AI63" s="214"/>
      <c r="AJ63" s="214"/>
      <c r="AK63" s="214"/>
      <c r="AL63" s="214"/>
      <c r="AM63" s="214"/>
      <c r="AN63" s="214"/>
      <c r="AO63" s="75"/>
      <c r="AP63" s="75"/>
      <c r="AQ63" s="75"/>
      <c r="AR63" s="75"/>
      <c r="AS63" s="75"/>
      <c r="AT63" s="225">
        <f t="shared" si="32"/>
        <v>0</v>
      </c>
      <c r="AU63" s="226">
        <f t="shared" si="33"/>
        <v>0</v>
      </c>
      <c r="AV63" s="114" t="str">
        <f t="shared" si="15"/>
        <v/>
      </c>
      <c r="AW63" s="75" t="str">
        <f t="shared" si="16"/>
        <v>S/I</v>
      </c>
    </row>
    <row r="64" spans="1:49" ht="15" customHeight="1" x14ac:dyDescent="0.2">
      <c r="A64" s="526" t="str">
        <f>'RESUMEN REGION'!A66</f>
        <v/>
      </c>
      <c r="B64" s="526">
        <f>'RESUMEN REGION'!B66</f>
        <v>0</v>
      </c>
      <c r="C64" s="526" t="str">
        <f>'RESUMEN REGION'!C66</f>
        <v/>
      </c>
      <c r="D64" s="527">
        <f>'RESUMEN REGION'!E66</f>
        <v>0</v>
      </c>
      <c r="E64" s="528" t="str">
        <f>+IFERROR(VLOOKUP(B64,'RES EVAL. INFORMES'!$B$11:$AD$42,4,FALSE),"")</f>
        <v/>
      </c>
      <c r="F64" s="529" t="str">
        <f t="shared" si="24"/>
        <v/>
      </c>
      <c r="G64" s="530">
        <f>'RESUMEN REGION'!G66</f>
        <v>0</v>
      </c>
      <c r="H64" s="111"/>
      <c r="I64" s="112" t="str">
        <f t="shared" si="4"/>
        <v/>
      </c>
      <c r="J64" s="113">
        <f>'RESUMEN REGION'!BO66</f>
        <v>0</v>
      </c>
      <c r="K64" s="111"/>
      <c r="L64" s="112" t="str">
        <f t="shared" si="5"/>
        <v/>
      </c>
      <c r="M64" s="529" t="str">
        <f t="shared" si="6"/>
        <v/>
      </c>
      <c r="N64" s="529" t="str">
        <f t="shared" si="25"/>
        <v/>
      </c>
      <c r="O64" s="474" t="str">
        <f>+IFERROR(IF($B64=0,"",VLOOKUP($B64,'EV ADM FINANCIERA'!$B$11:$AZ$194,4,FALSE)),"")</f>
        <v/>
      </c>
      <c r="P64" s="474" t="str">
        <f>+IFERROR(IF($B64=0,"",VLOOKUP($B64,'EV ADM FINANCIERA'!$B$11:$AZ$194,$P$4,FALSE)),"")</f>
        <v/>
      </c>
      <c r="Q64" s="474" t="str">
        <f>+IFERROR(IF($B64=0,"",VLOOKUP($B64,'EV ADM FINANCIERA'!$B$11:$AZ$194,$Q$4,FALSE)),"")</f>
        <v/>
      </c>
      <c r="R64" s="474" t="str">
        <f>+IFERROR(IF($B64=0,"",VLOOKUP($B64,'EV ADM FINANCIERA'!$B$11:$AZ$194,$R$4,FALSE)),"")</f>
        <v/>
      </c>
      <c r="S64" s="470" t="str">
        <f>+IFERROR(IF($B64=0,"",VLOOKUP($B64,'EV ADM FINANCIERA'!$B$11:$AZ$194,S$4,FALSE)),"")</f>
        <v/>
      </c>
      <c r="T64" s="532" t="str">
        <f t="shared" si="7"/>
        <v/>
      </c>
      <c r="U64" s="714"/>
      <c r="V64" s="715"/>
      <c r="W64" s="529" t="str">
        <f t="shared" si="8"/>
        <v/>
      </c>
      <c r="X64" s="533" t="str">
        <f t="shared" si="26"/>
        <v/>
      </c>
      <c r="Y64" s="111"/>
      <c r="Z64" s="75"/>
      <c r="AA64" s="223" t="str">
        <f t="shared" si="27"/>
        <v/>
      </c>
      <c r="AB64" s="223" t="str">
        <f t="shared" si="28"/>
        <v/>
      </c>
      <c r="AC64" s="223" t="str">
        <f t="shared" si="29"/>
        <v/>
      </c>
      <c r="AD64" s="224" t="str">
        <f t="shared" si="30"/>
        <v/>
      </c>
      <c r="AE64" s="214" t="str">
        <f t="shared" si="31"/>
        <v/>
      </c>
      <c r="AF64" s="214"/>
      <c r="AG64" s="214"/>
      <c r="AH64" s="214"/>
      <c r="AI64" s="214"/>
      <c r="AJ64" s="214"/>
      <c r="AK64" s="214"/>
      <c r="AL64" s="214"/>
      <c r="AM64" s="214"/>
      <c r="AN64" s="214"/>
      <c r="AO64" s="75"/>
      <c r="AP64" s="75"/>
      <c r="AQ64" s="75"/>
      <c r="AR64" s="75"/>
      <c r="AS64" s="75"/>
      <c r="AT64" s="225">
        <f t="shared" si="32"/>
        <v>0</v>
      </c>
      <c r="AU64" s="226">
        <f t="shared" si="33"/>
        <v>0</v>
      </c>
      <c r="AV64" s="114" t="str">
        <f t="shared" si="15"/>
        <v/>
      </c>
      <c r="AW64" s="75" t="str">
        <f t="shared" si="16"/>
        <v>S/I</v>
      </c>
    </row>
    <row r="65" spans="1:49" ht="15" customHeight="1" x14ac:dyDescent="0.2">
      <c r="A65" s="526" t="str">
        <f>'RESUMEN REGION'!A67</f>
        <v/>
      </c>
      <c r="B65" s="526">
        <f>'RESUMEN REGION'!B67</f>
        <v>0</v>
      </c>
      <c r="C65" s="526" t="str">
        <f>'RESUMEN REGION'!C67</f>
        <v/>
      </c>
      <c r="D65" s="527">
        <f>'RESUMEN REGION'!E67</f>
        <v>0</v>
      </c>
      <c r="E65" s="528" t="str">
        <f>+IFERROR(VLOOKUP(B65,'RES EVAL. INFORMES'!$B$11:$AD$42,4,FALSE),"")</f>
        <v/>
      </c>
      <c r="F65" s="529" t="str">
        <f t="shared" si="24"/>
        <v/>
      </c>
      <c r="G65" s="530">
        <f>'RESUMEN REGION'!G67</f>
        <v>0</v>
      </c>
      <c r="H65" s="111"/>
      <c r="I65" s="112" t="str">
        <f t="shared" si="4"/>
        <v/>
      </c>
      <c r="J65" s="113">
        <f>'RESUMEN REGION'!BO67</f>
        <v>0</v>
      </c>
      <c r="K65" s="111"/>
      <c r="L65" s="112" t="str">
        <f t="shared" si="5"/>
        <v/>
      </c>
      <c r="M65" s="529" t="str">
        <f t="shared" si="6"/>
        <v/>
      </c>
      <c r="N65" s="529" t="str">
        <f t="shared" si="25"/>
        <v/>
      </c>
      <c r="O65" s="474" t="str">
        <f>+IFERROR(IF($B65=0,"",VLOOKUP($B65,'EV ADM FINANCIERA'!$B$11:$AZ$194,4,FALSE)),"")</f>
        <v/>
      </c>
      <c r="P65" s="474" t="str">
        <f>+IFERROR(IF($B65=0,"",VLOOKUP($B65,'EV ADM FINANCIERA'!$B$11:$AZ$194,$P$4,FALSE)),"")</f>
        <v/>
      </c>
      <c r="Q65" s="474" t="str">
        <f>+IFERROR(IF($B65=0,"",VLOOKUP($B65,'EV ADM FINANCIERA'!$B$11:$AZ$194,$Q$4,FALSE)),"")</f>
        <v/>
      </c>
      <c r="R65" s="474" t="str">
        <f>+IFERROR(IF($B65=0,"",VLOOKUP($B65,'EV ADM FINANCIERA'!$B$11:$AZ$194,$R$4,FALSE)),"")</f>
        <v/>
      </c>
      <c r="S65" s="470" t="str">
        <f>+IFERROR(IF($B65=0,"",VLOOKUP($B65,'EV ADM FINANCIERA'!$B$11:$AZ$194,S$4,FALSE)),"")</f>
        <v/>
      </c>
      <c r="T65" s="532" t="str">
        <f t="shared" si="7"/>
        <v/>
      </c>
      <c r="U65" s="714"/>
      <c r="V65" s="715"/>
      <c r="W65" s="529" t="str">
        <f t="shared" si="8"/>
        <v/>
      </c>
      <c r="X65" s="533" t="str">
        <f t="shared" si="26"/>
        <v/>
      </c>
      <c r="Y65" s="111"/>
      <c r="Z65" s="75"/>
      <c r="AA65" s="223" t="str">
        <f t="shared" si="27"/>
        <v/>
      </c>
      <c r="AB65" s="223" t="str">
        <f t="shared" si="28"/>
        <v/>
      </c>
      <c r="AC65" s="223" t="str">
        <f t="shared" si="29"/>
        <v/>
      </c>
      <c r="AD65" s="224" t="str">
        <f t="shared" si="30"/>
        <v/>
      </c>
      <c r="AE65" s="214" t="str">
        <f t="shared" si="31"/>
        <v/>
      </c>
      <c r="AF65" s="214"/>
      <c r="AG65" s="214"/>
      <c r="AH65" s="214"/>
      <c r="AI65" s="214"/>
      <c r="AJ65" s="214"/>
      <c r="AK65" s="214"/>
      <c r="AL65" s="214"/>
      <c r="AM65" s="214"/>
      <c r="AN65" s="214"/>
      <c r="AO65" s="75"/>
      <c r="AP65" s="75"/>
      <c r="AQ65" s="75"/>
      <c r="AR65" s="75"/>
      <c r="AS65" s="75"/>
      <c r="AT65" s="225">
        <f t="shared" si="32"/>
        <v>0</v>
      </c>
      <c r="AU65" s="226">
        <f t="shared" si="33"/>
        <v>0</v>
      </c>
      <c r="AV65" s="114" t="str">
        <f t="shared" si="15"/>
        <v/>
      </c>
      <c r="AW65" s="75" t="str">
        <f t="shared" si="16"/>
        <v>S/I</v>
      </c>
    </row>
    <row r="66" spans="1:49" ht="15" customHeight="1" x14ac:dyDescent="0.2">
      <c r="A66" s="526" t="str">
        <f>'RESUMEN REGION'!A68</f>
        <v/>
      </c>
      <c r="B66" s="526">
        <f>'RESUMEN REGION'!B68</f>
        <v>0</v>
      </c>
      <c r="C66" s="526" t="str">
        <f>'RESUMEN REGION'!C68</f>
        <v/>
      </c>
      <c r="D66" s="527">
        <f>'RESUMEN REGION'!E68</f>
        <v>0</v>
      </c>
      <c r="E66" s="528" t="str">
        <f>+IFERROR(VLOOKUP(B66,'RES EVAL. INFORMES'!$B$11:$AD$42,4,FALSE),"")</f>
        <v/>
      </c>
      <c r="F66" s="529" t="str">
        <f t="shared" si="24"/>
        <v/>
      </c>
      <c r="G66" s="530">
        <f>'RESUMEN REGION'!G68</f>
        <v>0</v>
      </c>
      <c r="H66" s="111"/>
      <c r="I66" s="112" t="str">
        <f t="shared" si="4"/>
        <v/>
      </c>
      <c r="J66" s="113">
        <f>'RESUMEN REGION'!BO68</f>
        <v>0</v>
      </c>
      <c r="K66" s="111"/>
      <c r="L66" s="112" t="str">
        <f t="shared" si="5"/>
        <v/>
      </c>
      <c r="M66" s="529" t="str">
        <f t="shared" si="6"/>
        <v/>
      </c>
      <c r="N66" s="529" t="str">
        <f t="shared" si="25"/>
        <v/>
      </c>
      <c r="O66" s="474" t="str">
        <f>+IFERROR(IF($B66=0,"",VLOOKUP($B66,'EV ADM FINANCIERA'!$B$11:$AZ$194,4,FALSE)),"")</f>
        <v/>
      </c>
      <c r="P66" s="474" t="str">
        <f>+IFERROR(IF($B66=0,"",VLOOKUP($B66,'EV ADM FINANCIERA'!$B$11:$AZ$194,$P$4,FALSE)),"")</f>
        <v/>
      </c>
      <c r="Q66" s="474" t="str">
        <f>+IFERROR(IF($B66=0,"",VLOOKUP($B66,'EV ADM FINANCIERA'!$B$11:$AZ$194,$Q$4,FALSE)),"")</f>
        <v/>
      </c>
      <c r="R66" s="474" t="str">
        <f>+IFERROR(IF($B66=0,"",VLOOKUP($B66,'EV ADM FINANCIERA'!$B$11:$AZ$194,$R$4,FALSE)),"")</f>
        <v/>
      </c>
      <c r="S66" s="470" t="str">
        <f>+IFERROR(IF($B66=0,"",VLOOKUP($B66,'EV ADM FINANCIERA'!$B$11:$AZ$194,S$4,FALSE)),"")</f>
        <v/>
      </c>
      <c r="T66" s="532" t="str">
        <f t="shared" si="7"/>
        <v/>
      </c>
      <c r="U66" s="714"/>
      <c r="V66" s="715"/>
      <c r="W66" s="529" t="str">
        <f t="shared" si="8"/>
        <v/>
      </c>
      <c r="X66" s="533" t="str">
        <f t="shared" si="26"/>
        <v/>
      </c>
      <c r="Y66" s="111"/>
      <c r="Z66" s="75"/>
      <c r="AA66" s="223" t="str">
        <f t="shared" si="27"/>
        <v/>
      </c>
      <c r="AB66" s="223" t="str">
        <f t="shared" si="28"/>
        <v/>
      </c>
      <c r="AC66" s="223" t="str">
        <f t="shared" si="29"/>
        <v/>
      </c>
      <c r="AD66" s="224" t="str">
        <f t="shared" si="30"/>
        <v/>
      </c>
      <c r="AE66" s="214" t="str">
        <f t="shared" si="31"/>
        <v/>
      </c>
      <c r="AF66" s="214"/>
      <c r="AG66" s="214"/>
      <c r="AH66" s="214"/>
      <c r="AI66" s="214"/>
      <c r="AJ66" s="214"/>
      <c r="AK66" s="214"/>
      <c r="AL66" s="214"/>
      <c r="AM66" s="214"/>
      <c r="AN66" s="214"/>
      <c r="AO66" s="75"/>
      <c r="AP66" s="75"/>
      <c r="AQ66" s="75"/>
      <c r="AR66" s="75"/>
      <c r="AS66" s="75"/>
      <c r="AT66" s="225">
        <f t="shared" si="32"/>
        <v>0</v>
      </c>
      <c r="AU66" s="226">
        <f t="shared" si="33"/>
        <v>0</v>
      </c>
      <c r="AV66" s="114" t="str">
        <f t="shared" si="15"/>
        <v/>
      </c>
      <c r="AW66" s="75" t="str">
        <f t="shared" si="16"/>
        <v>S/I</v>
      </c>
    </row>
    <row r="67" spans="1:49" ht="15" customHeight="1" x14ac:dyDescent="0.2">
      <c r="A67" s="526" t="str">
        <f>'RESUMEN REGION'!A69</f>
        <v/>
      </c>
      <c r="B67" s="526">
        <f>'RESUMEN REGION'!B69</f>
        <v>0</v>
      </c>
      <c r="C67" s="526" t="str">
        <f>'RESUMEN REGION'!C69</f>
        <v/>
      </c>
      <c r="D67" s="527">
        <f>'RESUMEN REGION'!E69</f>
        <v>0</v>
      </c>
      <c r="E67" s="528" t="str">
        <f>+IFERROR(VLOOKUP(B67,'RES EVAL. INFORMES'!$B$11:$AD$42,4,FALSE),"")</f>
        <v/>
      </c>
      <c r="F67" s="529" t="str">
        <f t="shared" si="24"/>
        <v/>
      </c>
      <c r="G67" s="530">
        <f>'RESUMEN REGION'!G69</f>
        <v>0</v>
      </c>
      <c r="H67" s="111"/>
      <c r="I67" s="112" t="str">
        <f t="shared" si="4"/>
        <v/>
      </c>
      <c r="J67" s="113">
        <f>'RESUMEN REGION'!BO69</f>
        <v>0</v>
      </c>
      <c r="K67" s="111"/>
      <c r="L67" s="112" t="str">
        <f t="shared" si="5"/>
        <v/>
      </c>
      <c r="M67" s="529" t="str">
        <f t="shared" si="6"/>
        <v/>
      </c>
      <c r="N67" s="529" t="str">
        <f t="shared" si="25"/>
        <v/>
      </c>
      <c r="O67" s="474" t="str">
        <f>+IFERROR(IF($B67=0,"",VLOOKUP($B67,'EV ADM FINANCIERA'!$B$11:$AZ$194,4,FALSE)),"")</f>
        <v/>
      </c>
      <c r="P67" s="474" t="str">
        <f>+IFERROR(IF($B67=0,"",VLOOKUP($B67,'EV ADM FINANCIERA'!$B$11:$AZ$194,$P$4,FALSE)),"")</f>
        <v/>
      </c>
      <c r="Q67" s="474" t="str">
        <f>+IFERROR(IF($B67=0,"",VLOOKUP($B67,'EV ADM FINANCIERA'!$B$11:$AZ$194,$Q$4,FALSE)),"")</f>
        <v/>
      </c>
      <c r="R67" s="474" t="str">
        <f>+IFERROR(IF($B67=0,"",VLOOKUP($B67,'EV ADM FINANCIERA'!$B$11:$AZ$194,$R$4,FALSE)),"")</f>
        <v/>
      </c>
      <c r="S67" s="470" t="str">
        <f>+IFERROR(IF($B67=0,"",VLOOKUP($B67,'EV ADM FINANCIERA'!$B$11:$AZ$194,S$4,FALSE)),"")</f>
        <v/>
      </c>
      <c r="T67" s="532" t="str">
        <f t="shared" si="7"/>
        <v/>
      </c>
      <c r="U67" s="714"/>
      <c r="V67" s="715"/>
      <c r="W67" s="529" t="str">
        <f t="shared" si="8"/>
        <v/>
      </c>
      <c r="X67" s="533" t="str">
        <f t="shared" si="26"/>
        <v/>
      </c>
      <c r="Y67" s="111"/>
      <c r="Z67" s="75"/>
      <c r="AA67" s="223" t="str">
        <f t="shared" si="27"/>
        <v/>
      </c>
      <c r="AB67" s="223" t="str">
        <f t="shared" si="28"/>
        <v/>
      </c>
      <c r="AC67" s="223" t="str">
        <f t="shared" si="29"/>
        <v/>
      </c>
      <c r="AD67" s="224" t="str">
        <f t="shared" si="30"/>
        <v/>
      </c>
      <c r="AE67" s="214" t="str">
        <f t="shared" si="31"/>
        <v/>
      </c>
      <c r="AF67" s="214"/>
      <c r="AG67" s="214"/>
      <c r="AH67" s="214"/>
      <c r="AI67" s="214"/>
      <c r="AJ67" s="214"/>
      <c r="AK67" s="214"/>
      <c r="AL67" s="214"/>
      <c r="AM67" s="214"/>
      <c r="AN67" s="214"/>
      <c r="AO67" s="75"/>
      <c r="AP67" s="75"/>
      <c r="AQ67" s="75"/>
      <c r="AR67" s="75"/>
      <c r="AS67" s="75"/>
      <c r="AT67" s="225">
        <f t="shared" si="32"/>
        <v>0</v>
      </c>
      <c r="AU67" s="226">
        <f t="shared" si="33"/>
        <v>0</v>
      </c>
      <c r="AV67" s="114" t="str">
        <f t="shared" si="15"/>
        <v/>
      </c>
      <c r="AW67" s="75" t="str">
        <f t="shared" si="16"/>
        <v>S/I</v>
      </c>
    </row>
    <row r="68" spans="1:49" ht="15" customHeight="1" x14ac:dyDescent="0.2">
      <c r="A68" s="526" t="str">
        <f>'RESUMEN REGION'!A70</f>
        <v/>
      </c>
      <c r="B68" s="526">
        <f>'RESUMEN REGION'!B70</f>
        <v>0</v>
      </c>
      <c r="C68" s="526" t="str">
        <f>'RESUMEN REGION'!C70</f>
        <v/>
      </c>
      <c r="D68" s="527">
        <f>'RESUMEN REGION'!E70</f>
        <v>0</v>
      </c>
      <c r="E68" s="528" t="str">
        <f>+IFERROR(VLOOKUP(B68,'RES EVAL. INFORMES'!$B$11:$AD$42,4,FALSE),"")</f>
        <v/>
      </c>
      <c r="F68" s="529" t="str">
        <f t="shared" si="24"/>
        <v/>
      </c>
      <c r="G68" s="530">
        <f>'RESUMEN REGION'!G70</f>
        <v>0</v>
      </c>
      <c r="H68" s="111"/>
      <c r="I68" s="112" t="str">
        <f t="shared" si="4"/>
        <v/>
      </c>
      <c r="J68" s="113">
        <f>'RESUMEN REGION'!BO70</f>
        <v>0</v>
      </c>
      <c r="K68" s="111"/>
      <c r="L68" s="112" t="str">
        <f t="shared" si="5"/>
        <v/>
      </c>
      <c r="M68" s="529" t="str">
        <f t="shared" si="6"/>
        <v/>
      </c>
      <c r="N68" s="529" t="str">
        <f t="shared" si="25"/>
        <v/>
      </c>
      <c r="O68" s="474" t="str">
        <f>+IFERROR(IF($B68=0,"",VLOOKUP($B68,'EV ADM FINANCIERA'!$B$11:$AZ$194,4,FALSE)),"")</f>
        <v/>
      </c>
      <c r="P68" s="474" t="str">
        <f>+IFERROR(IF($B68=0,"",VLOOKUP($B68,'EV ADM FINANCIERA'!$B$11:$AZ$194,$P$4,FALSE)),"")</f>
        <v/>
      </c>
      <c r="Q68" s="474" t="str">
        <f>+IFERROR(IF($B68=0,"",VLOOKUP($B68,'EV ADM FINANCIERA'!$B$11:$AZ$194,$Q$4,FALSE)),"")</f>
        <v/>
      </c>
      <c r="R68" s="474" t="str">
        <f>+IFERROR(IF($B68=0,"",VLOOKUP($B68,'EV ADM FINANCIERA'!$B$11:$AZ$194,$R$4,FALSE)),"")</f>
        <v/>
      </c>
      <c r="S68" s="470" t="str">
        <f>+IFERROR(IF($B68=0,"",VLOOKUP($B68,'EV ADM FINANCIERA'!$B$11:$AZ$194,S$4,FALSE)),"")</f>
        <v/>
      </c>
      <c r="T68" s="532" t="str">
        <f t="shared" si="7"/>
        <v/>
      </c>
      <c r="U68" s="714"/>
      <c r="V68" s="715"/>
      <c r="W68" s="529" t="str">
        <f t="shared" si="8"/>
        <v/>
      </c>
      <c r="X68" s="533" t="str">
        <f t="shared" si="26"/>
        <v/>
      </c>
      <c r="Y68" s="111"/>
      <c r="Z68" s="75"/>
      <c r="AA68" s="223" t="str">
        <f t="shared" si="27"/>
        <v/>
      </c>
      <c r="AB68" s="223" t="str">
        <f t="shared" si="28"/>
        <v/>
      </c>
      <c r="AC68" s="223" t="str">
        <f t="shared" si="29"/>
        <v/>
      </c>
      <c r="AD68" s="224" t="str">
        <f t="shared" si="30"/>
        <v/>
      </c>
      <c r="AE68" s="214" t="str">
        <f t="shared" si="31"/>
        <v/>
      </c>
      <c r="AF68" s="214"/>
      <c r="AG68" s="214"/>
      <c r="AH68" s="214"/>
      <c r="AI68" s="214"/>
      <c r="AJ68" s="214"/>
      <c r="AK68" s="214"/>
      <c r="AL68" s="214"/>
      <c r="AM68" s="214"/>
      <c r="AN68" s="214"/>
      <c r="AO68" s="75"/>
      <c r="AP68" s="75"/>
      <c r="AQ68" s="75"/>
      <c r="AR68" s="75"/>
      <c r="AS68" s="75"/>
      <c r="AT68" s="225">
        <f t="shared" si="32"/>
        <v>0</v>
      </c>
      <c r="AU68" s="226">
        <f t="shared" si="33"/>
        <v>0</v>
      </c>
      <c r="AV68" s="114" t="str">
        <f t="shared" si="15"/>
        <v/>
      </c>
      <c r="AW68" s="75" t="str">
        <f t="shared" si="16"/>
        <v>S/I</v>
      </c>
    </row>
    <row r="69" spans="1:49" ht="15" customHeight="1" x14ac:dyDescent="0.2">
      <c r="A69" s="526" t="str">
        <f>'RESUMEN REGION'!A71</f>
        <v/>
      </c>
      <c r="B69" s="526">
        <f>'RESUMEN REGION'!B71</f>
        <v>0</v>
      </c>
      <c r="C69" s="526" t="str">
        <f>'RESUMEN REGION'!C71</f>
        <v/>
      </c>
      <c r="D69" s="527">
        <f>'RESUMEN REGION'!E71</f>
        <v>0</v>
      </c>
      <c r="E69" s="528" t="str">
        <f>+IFERROR(VLOOKUP(B69,'RES EVAL. INFORMES'!$B$11:$AD$42,4,FALSE),"")</f>
        <v/>
      </c>
      <c r="F69" s="529" t="str">
        <f t="shared" si="24"/>
        <v/>
      </c>
      <c r="G69" s="530">
        <f>'RESUMEN REGION'!G71</f>
        <v>0</v>
      </c>
      <c r="H69" s="111"/>
      <c r="I69" s="112" t="str">
        <f t="shared" si="4"/>
        <v/>
      </c>
      <c r="J69" s="113">
        <f>'RESUMEN REGION'!BO71</f>
        <v>0</v>
      </c>
      <c r="K69" s="111"/>
      <c r="L69" s="112" t="str">
        <f t="shared" si="5"/>
        <v/>
      </c>
      <c r="M69" s="529" t="str">
        <f t="shared" si="6"/>
        <v/>
      </c>
      <c r="N69" s="529" t="str">
        <f t="shared" si="25"/>
        <v/>
      </c>
      <c r="O69" s="474" t="str">
        <f>+IFERROR(IF($B69=0,"",VLOOKUP($B69,'EV ADM FINANCIERA'!$B$11:$AZ$194,4,FALSE)),"")</f>
        <v/>
      </c>
      <c r="P69" s="474" t="str">
        <f>+IFERROR(IF($B69=0,"",VLOOKUP($B69,'EV ADM FINANCIERA'!$B$11:$AZ$194,$P$4,FALSE)),"")</f>
        <v/>
      </c>
      <c r="Q69" s="474" t="str">
        <f>+IFERROR(IF($B69=0,"",VLOOKUP($B69,'EV ADM FINANCIERA'!$B$11:$AZ$194,$Q$4,FALSE)),"")</f>
        <v/>
      </c>
      <c r="R69" s="474" t="str">
        <f>+IFERROR(IF($B69=0,"",VLOOKUP($B69,'EV ADM FINANCIERA'!$B$11:$AZ$194,$R$4,FALSE)),"")</f>
        <v/>
      </c>
      <c r="S69" s="470" t="str">
        <f>+IFERROR(IF($B69=0,"",VLOOKUP($B69,'EV ADM FINANCIERA'!$B$11:$AZ$194,S$4,FALSE)),"")</f>
        <v/>
      </c>
      <c r="T69" s="532" t="str">
        <f t="shared" si="7"/>
        <v/>
      </c>
      <c r="U69" s="714"/>
      <c r="V69" s="715"/>
      <c r="W69" s="529" t="str">
        <f t="shared" si="8"/>
        <v/>
      </c>
      <c r="X69" s="533" t="str">
        <f t="shared" si="26"/>
        <v/>
      </c>
      <c r="Y69" s="111"/>
      <c r="Z69" s="75"/>
      <c r="AA69" s="223" t="str">
        <f t="shared" si="27"/>
        <v/>
      </c>
      <c r="AB69" s="223" t="str">
        <f t="shared" si="28"/>
        <v/>
      </c>
      <c r="AC69" s="223" t="str">
        <f t="shared" si="29"/>
        <v/>
      </c>
      <c r="AD69" s="224" t="str">
        <f t="shared" si="30"/>
        <v/>
      </c>
      <c r="AE69" s="214" t="str">
        <f t="shared" si="31"/>
        <v/>
      </c>
      <c r="AF69" s="214"/>
      <c r="AG69" s="214"/>
      <c r="AH69" s="214"/>
      <c r="AI69" s="214"/>
      <c r="AJ69" s="214"/>
      <c r="AK69" s="214"/>
      <c r="AL69" s="214"/>
      <c r="AM69" s="214"/>
      <c r="AN69" s="214"/>
      <c r="AO69" s="75"/>
      <c r="AP69" s="75"/>
      <c r="AQ69" s="75"/>
      <c r="AR69" s="75"/>
      <c r="AS69" s="75"/>
      <c r="AT69" s="225">
        <f t="shared" si="32"/>
        <v>0</v>
      </c>
      <c r="AU69" s="226">
        <f t="shared" si="33"/>
        <v>0</v>
      </c>
      <c r="AV69" s="114" t="str">
        <f t="shared" si="15"/>
        <v/>
      </c>
      <c r="AW69" s="75" t="str">
        <f t="shared" si="16"/>
        <v>S/I</v>
      </c>
    </row>
    <row r="70" spans="1:49" ht="15" customHeight="1" x14ac:dyDescent="0.2">
      <c r="A70" s="526" t="str">
        <f>'RESUMEN REGION'!A72</f>
        <v/>
      </c>
      <c r="B70" s="526">
        <f>'RESUMEN REGION'!B72</f>
        <v>0</v>
      </c>
      <c r="C70" s="526" t="str">
        <f>'RESUMEN REGION'!C72</f>
        <v/>
      </c>
      <c r="D70" s="527">
        <f>'RESUMEN REGION'!E72</f>
        <v>0</v>
      </c>
      <c r="E70" s="528" t="str">
        <f>+IFERROR(VLOOKUP(B70,'RES EVAL. INFORMES'!$B$11:$AD$42,4,FALSE),"")</f>
        <v/>
      </c>
      <c r="F70" s="529" t="str">
        <f t="shared" si="24"/>
        <v/>
      </c>
      <c r="G70" s="530">
        <f>'RESUMEN REGION'!G72</f>
        <v>0</v>
      </c>
      <c r="H70" s="111"/>
      <c r="I70" s="112" t="str">
        <f t="shared" si="4"/>
        <v/>
      </c>
      <c r="J70" s="113">
        <f>'RESUMEN REGION'!BO72</f>
        <v>0</v>
      </c>
      <c r="K70" s="111"/>
      <c r="L70" s="112" t="str">
        <f t="shared" si="5"/>
        <v/>
      </c>
      <c r="M70" s="529" t="str">
        <f t="shared" si="6"/>
        <v/>
      </c>
      <c r="N70" s="529" t="str">
        <f t="shared" si="25"/>
        <v/>
      </c>
      <c r="O70" s="474" t="str">
        <f>+IFERROR(IF($B70=0,"",VLOOKUP($B70,'EV ADM FINANCIERA'!$B$11:$AZ$194,4,FALSE)),"")</f>
        <v/>
      </c>
      <c r="P70" s="474" t="str">
        <f>+IFERROR(IF($B70=0,"",VLOOKUP($B70,'EV ADM FINANCIERA'!$B$11:$AZ$194,$P$4,FALSE)),"")</f>
        <v/>
      </c>
      <c r="Q70" s="474" t="str">
        <f>+IFERROR(IF($B70=0,"",VLOOKUP($B70,'EV ADM FINANCIERA'!$B$11:$AZ$194,$Q$4,FALSE)),"")</f>
        <v/>
      </c>
      <c r="R70" s="474" t="str">
        <f>+IFERROR(IF($B70=0,"",VLOOKUP($B70,'EV ADM FINANCIERA'!$B$11:$AZ$194,$R$4,FALSE)),"")</f>
        <v/>
      </c>
      <c r="S70" s="470" t="str">
        <f>+IFERROR(IF($B70=0,"",VLOOKUP($B70,'EV ADM FINANCIERA'!$B$11:$AZ$194,S$4,FALSE)),"")</f>
        <v/>
      </c>
      <c r="T70" s="532" t="str">
        <f t="shared" si="7"/>
        <v/>
      </c>
      <c r="U70" s="714"/>
      <c r="V70" s="715"/>
      <c r="W70" s="529" t="str">
        <f t="shared" si="8"/>
        <v/>
      </c>
      <c r="X70" s="533" t="str">
        <f t="shared" si="26"/>
        <v/>
      </c>
      <c r="Y70" s="111"/>
      <c r="Z70" s="75"/>
      <c r="AA70" s="223" t="str">
        <f t="shared" si="27"/>
        <v/>
      </c>
      <c r="AB70" s="223" t="str">
        <f t="shared" si="28"/>
        <v/>
      </c>
      <c r="AC70" s="223" t="str">
        <f t="shared" si="29"/>
        <v/>
      </c>
      <c r="AD70" s="224" t="str">
        <f t="shared" si="30"/>
        <v/>
      </c>
      <c r="AE70" s="214" t="str">
        <f t="shared" si="31"/>
        <v/>
      </c>
      <c r="AF70" s="214"/>
      <c r="AG70" s="214"/>
      <c r="AH70" s="214"/>
      <c r="AI70" s="214"/>
      <c r="AJ70" s="214"/>
      <c r="AK70" s="214"/>
      <c r="AL70" s="214"/>
      <c r="AM70" s="214"/>
      <c r="AN70" s="214"/>
      <c r="AO70" s="75"/>
      <c r="AP70" s="75"/>
      <c r="AQ70" s="75"/>
      <c r="AR70" s="75"/>
      <c r="AS70" s="75"/>
      <c r="AT70" s="225">
        <f t="shared" si="32"/>
        <v>0</v>
      </c>
      <c r="AU70" s="226">
        <f t="shared" si="33"/>
        <v>0</v>
      </c>
      <c r="AV70" s="114" t="str">
        <f t="shared" si="15"/>
        <v/>
      </c>
      <c r="AW70" s="75" t="str">
        <f t="shared" si="16"/>
        <v>S/I</v>
      </c>
    </row>
    <row r="71" spans="1:49" ht="15" customHeight="1" x14ac:dyDescent="0.2">
      <c r="A71" s="526" t="str">
        <f>'RESUMEN REGION'!A73</f>
        <v/>
      </c>
      <c r="B71" s="526">
        <f>'RESUMEN REGION'!B73</f>
        <v>0</v>
      </c>
      <c r="C71" s="526" t="str">
        <f>'RESUMEN REGION'!C73</f>
        <v/>
      </c>
      <c r="D71" s="527">
        <f>'RESUMEN REGION'!E73</f>
        <v>0</v>
      </c>
      <c r="E71" s="528" t="str">
        <f>+IFERROR(VLOOKUP(B71,'RES EVAL. INFORMES'!$B$11:$AD$42,4,FALSE),"")</f>
        <v/>
      </c>
      <c r="F71" s="529" t="str">
        <f t="shared" si="24"/>
        <v/>
      </c>
      <c r="G71" s="530">
        <f>'RESUMEN REGION'!G73</f>
        <v>0</v>
      </c>
      <c r="H71" s="111"/>
      <c r="I71" s="112" t="str">
        <f t="shared" si="4"/>
        <v/>
      </c>
      <c r="J71" s="113">
        <f>'RESUMEN REGION'!BO73</f>
        <v>0</v>
      </c>
      <c r="K71" s="111"/>
      <c r="L71" s="112" t="str">
        <f t="shared" si="5"/>
        <v/>
      </c>
      <c r="M71" s="529" t="str">
        <f t="shared" si="6"/>
        <v/>
      </c>
      <c r="N71" s="529" t="str">
        <f t="shared" si="25"/>
        <v/>
      </c>
      <c r="O71" s="474" t="str">
        <f>+IFERROR(IF($B71=0,"",VLOOKUP($B71,'EV ADM FINANCIERA'!$B$11:$AZ$194,4,FALSE)),"")</f>
        <v/>
      </c>
      <c r="P71" s="474" t="str">
        <f>+IFERROR(IF($B71=0,"",VLOOKUP($B71,'EV ADM FINANCIERA'!$B$11:$AZ$194,$P$4,FALSE)),"")</f>
        <v/>
      </c>
      <c r="Q71" s="474" t="str">
        <f>+IFERROR(IF($B71=0,"",VLOOKUP($B71,'EV ADM FINANCIERA'!$B$11:$AZ$194,$Q$4,FALSE)),"")</f>
        <v/>
      </c>
      <c r="R71" s="474" t="str">
        <f>+IFERROR(IF($B71=0,"",VLOOKUP($B71,'EV ADM FINANCIERA'!$B$11:$AZ$194,$R$4,FALSE)),"")</f>
        <v/>
      </c>
      <c r="S71" s="470" t="str">
        <f>+IFERROR(IF($B71=0,"",VLOOKUP($B71,'EV ADM FINANCIERA'!$B$11:$AZ$194,S$4,FALSE)),"")</f>
        <v/>
      </c>
      <c r="T71" s="532" t="str">
        <f t="shared" si="7"/>
        <v/>
      </c>
      <c r="U71" s="714"/>
      <c r="V71" s="715"/>
      <c r="W71" s="529" t="str">
        <f t="shared" si="8"/>
        <v/>
      </c>
      <c r="X71" s="533" t="str">
        <f t="shared" si="26"/>
        <v/>
      </c>
      <c r="Y71" s="111"/>
      <c r="Z71" s="75"/>
      <c r="AA71" s="223" t="str">
        <f t="shared" si="27"/>
        <v/>
      </c>
      <c r="AB71" s="223" t="str">
        <f t="shared" si="28"/>
        <v/>
      </c>
      <c r="AC71" s="223" t="str">
        <f t="shared" si="29"/>
        <v/>
      </c>
      <c r="AD71" s="224" t="str">
        <f t="shared" si="30"/>
        <v/>
      </c>
      <c r="AE71" s="214" t="str">
        <f t="shared" si="31"/>
        <v/>
      </c>
      <c r="AF71" s="214"/>
      <c r="AG71" s="214"/>
      <c r="AH71" s="214"/>
      <c r="AI71" s="214"/>
      <c r="AJ71" s="214"/>
      <c r="AK71" s="214"/>
      <c r="AL71" s="214"/>
      <c r="AM71" s="214"/>
      <c r="AN71" s="214"/>
      <c r="AO71" s="75"/>
      <c r="AP71" s="75"/>
      <c r="AQ71" s="75"/>
      <c r="AR71" s="75"/>
      <c r="AS71" s="75"/>
      <c r="AT71" s="225">
        <f t="shared" si="32"/>
        <v>0</v>
      </c>
      <c r="AU71" s="226">
        <f t="shared" si="33"/>
        <v>0</v>
      </c>
      <c r="AV71" s="114" t="str">
        <f t="shared" si="15"/>
        <v/>
      </c>
      <c r="AW71" s="75" t="str">
        <f t="shared" si="16"/>
        <v>S/I</v>
      </c>
    </row>
    <row r="72" spans="1:49" ht="15" customHeight="1" x14ac:dyDescent="0.2">
      <c r="A72" s="526" t="str">
        <f>'RESUMEN REGION'!A74</f>
        <v/>
      </c>
      <c r="B72" s="526">
        <f>'RESUMEN REGION'!B74</f>
        <v>0</v>
      </c>
      <c r="C72" s="526" t="str">
        <f>'RESUMEN REGION'!C74</f>
        <v/>
      </c>
      <c r="D72" s="527">
        <f>'RESUMEN REGION'!E74</f>
        <v>0</v>
      </c>
      <c r="E72" s="528" t="str">
        <f>+IFERROR(VLOOKUP(B72,'RES EVAL. INFORMES'!$B$11:$AD$42,4,FALSE),"")</f>
        <v/>
      </c>
      <c r="F72" s="529" t="str">
        <f t="shared" si="24"/>
        <v/>
      </c>
      <c r="G72" s="530">
        <f>'RESUMEN REGION'!G74</f>
        <v>0</v>
      </c>
      <c r="H72" s="111"/>
      <c r="I72" s="112" t="str">
        <f t="shared" si="4"/>
        <v/>
      </c>
      <c r="J72" s="113">
        <f>'RESUMEN REGION'!BO74</f>
        <v>0</v>
      </c>
      <c r="K72" s="111"/>
      <c r="L72" s="112" t="str">
        <f t="shared" si="5"/>
        <v/>
      </c>
      <c r="M72" s="529" t="str">
        <f t="shared" si="6"/>
        <v/>
      </c>
      <c r="N72" s="529" t="str">
        <f t="shared" si="25"/>
        <v/>
      </c>
      <c r="O72" s="474" t="str">
        <f>+IFERROR(IF($B72=0,"",VLOOKUP($B72,'EV ADM FINANCIERA'!$B$11:$AZ$194,4,FALSE)),"")</f>
        <v/>
      </c>
      <c r="P72" s="474" t="str">
        <f>+IFERROR(IF($B72=0,"",VLOOKUP($B72,'EV ADM FINANCIERA'!$B$11:$AZ$194,$P$4,FALSE)),"")</f>
        <v/>
      </c>
      <c r="Q72" s="474" t="str">
        <f>+IFERROR(IF($B72=0,"",VLOOKUP($B72,'EV ADM FINANCIERA'!$B$11:$AZ$194,$Q$4,FALSE)),"")</f>
        <v/>
      </c>
      <c r="R72" s="474" t="str">
        <f>+IFERROR(IF($B72=0,"",VLOOKUP($B72,'EV ADM FINANCIERA'!$B$11:$AZ$194,$R$4,FALSE)),"")</f>
        <v/>
      </c>
      <c r="S72" s="470" t="str">
        <f>+IFERROR(IF($B72=0,"",VLOOKUP($B72,'EV ADM FINANCIERA'!$B$11:$AZ$194,S$4,FALSE)),"")</f>
        <v/>
      </c>
      <c r="T72" s="532" t="str">
        <f t="shared" si="7"/>
        <v/>
      </c>
      <c r="U72" s="714"/>
      <c r="V72" s="715"/>
      <c r="W72" s="529" t="str">
        <f t="shared" si="8"/>
        <v/>
      </c>
      <c r="X72" s="533" t="str">
        <f t="shared" si="26"/>
        <v/>
      </c>
      <c r="Y72" s="111"/>
      <c r="Z72" s="75"/>
      <c r="AA72" s="223" t="str">
        <f t="shared" si="27"/>
        <v/>
      </c>
      <c r="AB72" s="223" t="str">
        <f t="shared" si="28"/>
        <v/>
      </c>
      <c r="AC72" s="223" t="str">
        <f t="shared" si="29"/>
        <v/>
      </c>
      <c r="AD72" s="224" t="str">
        <f t="shared" si="30"/>
        <v/>
      </c>
      <c r="AE72" s="214" t="str">
        <f t="shared" si="31"/>
        <v/>
      </c>
      <c r="AF72" s="214"/>
      <c r="AG72" s="214"/>
      <c r="AH72" s="214"/>
      <c r="AI72" s="214"/>
      <c r="AJ72" s="214"/>
      <c r="AK72" s="214"/>
      <c r="AL72" s="214"/>
      <c r="AM72" s="214"/>
      <c r="AN72" s="214"/>
      <c r="AO72" s="75"/>
      <c r="AP72" s="75"/>
      <c r="AQ72" s="75"/>
      <c r="AR72" s="75"/>
      <c r="AS72" s="75"/>
      <c r="AT72" s="225">
        <f t="shared" si="32"/>
        <v>0</v>
      </c>
      <c r="AU72" s="226">
        <f t="shared" si="33"/>
        <v>0</v>
      </c>
      <c r="AV72" s="114" t="str">
        <f t="shared" si="15"/>
        <v/>
      </c>
      <c r="AW72" s="75" t="str">
        <f t="shared" si="16"/>
        <v>S/I</v>
      </c>
    </row>
    <row r="73" spans="1:49" ht="15" customHeight="1" x14ac:dyDescent="0.2">
      <c r="A73" s="526" t="str">
        <f>'RESUMEN REGION'!A75</f>
        <v/>
      </c>
      <c r="B73" s="526">
        <f>'RESUMEN REGION'!B75</f>
        <v>0</v>
      </c>
      <c r="C73" s="526" t="str">
        <f>'RESUMEN REGION'!C75</f>
        <v/>
      </c>
      <c r="D73" s="527">
        <f>'RESUMEN REGION'!E75</f>
        <v>0</v>
      </c>
      <c r="E73" s="528" t="str">
        <f>+IFERROR(VLOOKUP(B73,'RES EVAL. INFORMES'!$B$11:$AD$42,4,FALSE),"")</f>
        <v/>
      </c>
      <c r="F73" s="529" t="str">
        <f t="shared" si="24"/>
        <v/>
      </c>
      <c r="G73" s="530">
        <f>'RESUMEN REGION'!G75</f>
        <v>0</v>
      </c>
      <c r="H73" s="111"/>
      <c r="I73" s="112" t="str">
        <f t="shared" si="4"/>
        <v/>
      </c>
      <c r="J73" s="113">
        <f>'RESUMEN REGION'!BO75</f>
        <v>0</v>
      </c>
      <c r="K73" s="111"/>
      <c r="L73" s="112" t="str">
        <f t="shared" si="5"/>
        <v/>
      </c>
      <c r="M73" s="529" t="str">
        <f t="shared" si="6"/>
        <v/>
      </c>
      <c r="N73" s="529" t="str">
        <f t="shared" si="25"/>
        <v/>
      </c>
      <c r="O73" s="474" t="str">
        <f>+IFERROR(IF($B73=0,"",VLOOKUP($B73,'EV ADM FINANCIERA'!$B$11:$AZ$194,4,FALSE)),"")</f>
        <v/>
      </c>
      <c r="P73" s="474" t="str">
        <f>+IFERROR(IF($B73=0,"",VLOOKUP($B73,'EV ADM FINANCIERA'!$B$11:$AZ$194,$P$4,FALSE)),"")</f>
        <v/>
      </c>
      <c r="Q73" s="474" t="str">
        <f>+IFERROR(IF($B73=0,"",VLOOKUP($B73,'EV ADM FINANCIERA'!$B$11:$AZ$194,$Q$4,FALSE)),"")</f>
        <v/>
      </c>
      <c r="R73" s="474" t="str">
        <f>+IFERROR(IF($B73=0,"",VLOOKUP($B73,'EV ADM FINANCIERA'!$B$11:$AZ$194,$R$4,FALSE)),"")</f>
        <v/>
      </c>
      <c r="S73" s="470" t="str">
        <f>+IFERROR(IF($B73=0,"",VLOOKUP($B73,'EV ADM FINANCIERA'!$B$11:$AZ$194,S$4,FALSE)),"")</f>
        <v/>
      </c>
      <c r="T73" s="532" t="str">
        <f t="shared" si="7"/>
        <v/>
      </c>
      <c r="U73" s="714"/>
      <c r="V73" s="715"/>
      <c r="W73" s="529" t="str">
        <f t="shared" si="8"/>
        <v/>
      </c>
      <c r="X73" s="533" t="str">
        <f t="shared" si="26"/>
        <v/>
      </c>
      <c r="Y73" s="111"/>
      <c r="Z73" s="75"/>
      <c r="AA73" s="223" t="str">
        <f t="shared" si="27"/>
        <v/>
      </c>
      <c r="AB73" s="223" t="str">
        <f t="shared" si="28"/>
        <v/>
      </c>
      <c r="AC73" s="223" t="str">
        <f t="shared" si="29"/>
        <v/>
      </c>
      <c r="AD73" s="224" t="str">
        <f t="shared" si="30"/>
        <v/>
      </c>
      <c r="AE73" s="214" t="str">
        <f t="shared" si="31"/>
        <v/>
      </c>
      <c r="AF73" s="214"/>
      <c r="AG73" s="214"/>
      <c r="AH73" s="214"/>
      <c r="AI73" s="214"/>
      <c r="AJ73" s="214"/>
      <c r="AK73" s="214"/>
      <c r="AL73" s="214"/>
      <c r="AM73" s="214"/>
      <c r="AN73" s="214"/>
      <c r="AO73" s="75"/>
      <c r="AP73" s="75"/>
      <c r="AQ73" s="75"/>
      <c r="AR73" s="75"/>
      <c r="AS73" s="75"/>
      <c r="AT73" s="225">
        <f t="shared" si="32"/>
        <v>0</v>
      </c>
      <c r="AU73" s="226">
        <f t="shared" si="33"/>
        <v>0</v>
      </c>
      <c r="AV73" s="114" t="str">
        <f t="shared" si="15"/>
        <v/>
      </c>
      <c r="AW73" s="75" t="str">
        <f t="shared" si="16"/>
        <v>S/I</v>
      </c>
    </row>
    <row r="74" spans="1:49" ht="15" customHeight="1" x14ac:dyDescent="0.2">
      <c r="A74" s="526" t="str">
        <f>'RESUMEN REGION'!A76</f>
        <v/>
      </c>
      <c r="B74" s="526">
        <f>'RESUMEN REGION'!B76</f>
        <v>0</v>
      </c>
      <c r="C74" s="526" t="str">
        <f>'RESUMEN REGION'!C76</f>
        <v/>
      </c>
      <c r="D74" s="527">
        <f>'RESUMEN REGION'!E76</f>
        <v>0</v>
      </c>
      <c r="E74" s="528" t="str">
        <f>+IFERROR(VLOOKUP(B74,'RES EVAL. INFORMES'!$B$11:$AD$42,4,FALSE),"")</f>
        <v/>
      </c>
      <c r="F74" s="529" t="str">
        <f t="shared" si="24"/>
        <v/>
      </c>
      <c r="G74" s="530">
        <f>'RESUMEN REGION'!G76</f>
        <v>0</v>
      </c>
      <c r="H74" s="111"/>
      <c r="I74" s="112" t="str">
        <f t="shared" si="4"/>
        <v/>
      </c>
      <c r="J74" s="113">
        <f>'RESUMEN REGION'!BO76</f>
        <v>0</v>
      </c>
      <c r="K74" s="111"/>
      <c r="L74" s="112" t="str">
        <f t="shared" si="5"/>
        <v/>
      </c>
      <c r="M74" s="529" t="str">
        <f t="shared" si="6"/>
        <v/>
      </c>
      <c r="N74" s="529" t="str">
        <f t="shared" si="25"/>
        <v/>
      </c>
      <c r="O74" s="474" t="str">
        <f>+IFERROR(IF($B74=0,"",VLOOKUP($B74,'EV ADM FINANCIERA'!$B$11:$AZ$194,4,FALSE)),"")</f>
        <v/>
      </c>
      <c r="P74" s="474" t="str">
        <f>+IFERROR(IF($B74=0,"",VLOOKUP($B74,'EV ADM FINANCIERA'!$B$11:$AZ$194,$P$4,FALSE)),"")</f>
        <v/>
      </c>
      <c r="Q74" s="474" t="str">
        <f>+IFERROR(IF($B74=0,"",VLOOKUP($B74,'EV ADM FINANCIERA'!$B$11:$AZ$194,$Q$4,FALSE)),"")</f>
        <v/>
      </c>
      <c r="R74" s="474" t="str">
        <f>+IFERROR(IF($B74=0,"",VLOOKUP($B74,'EV ADM FINANCIERA'!$B$11:$AZ$194,$R$4,FALSE)),"")</f>
        <v/>
      </c>
      <c r="S74" s="470" t="str">
        <f>+IFERROR(IF($B74=0,"",VLOOKUP($B74,'EV ADM FINANCIERA'!$B$11:$AZ$194,S$4,FALSE)),"")</f>
        <v/>
      </c>
      <c r="T74" s="532" t="str">
        <f t="shared" si="7"/>
        <v/>
      </c>
      <c r="U74" s="714"/>
      <c r="V74" s="715"/>
      <c r="W74" s="529" t="str">
        <f t="shared" si="8"/>
        <v/>
      </c>
      <c r="X74" s="533" t="str">
        <f t="shared" si="26"/>
        <v/>
      </c>
      <c r="Y74" s="111"/>
      <c r="Z74" s="75"/>
      <c r="AA74" s="223" t="str">
        <f t="shared" si="27"/>
        <v/>
      </c>
      <c r="AB74" s="223" t="str">
        <f t="shared" si="28"/>
        <v/>
      </c>
      <c r="AC74" s="223" t="str">
        <f t="shared" si="29"/>
        <v/>
      </c>
      <c r="AD74" s="224" t="str">
        <f t="shared" si="30"/>
        <v/>
      </c>
      <c r="AE74" s="214" t="str">
        <f t="shared" si="31"/>
        <v/>
      </c>
      <c r="AF74" s="214"/>
      <c r="AG74" s="214"/>
      <c r="AH74" s="214"/>
      <c r="AI74" s="214"/>
      <c r="AJ74" s="214"/>
      <c r="AK74" s="214"/>
      <c r="AL74" s="214"/>
      <c r="AM74" s="214"/>
      <c r="AN74" s="214"/>
      <c r="AO74" s="75"/>
      <c r="AP74" s="75"/>
      <c r="AQ74" s="75"/>
      <c r="AR74" s="75"/>
      <c r="AS74" s="75"/>
      <c r="AT74" s="225">
        <f t="shared" si="32"/>
        <v>0</v>
      </c>
      <c r="AU74" s="226">
        <f t="shared" si="33"/>
        <v>0</v>
      </c>
      <c r="AV74" s="114" t="str">
        <f t="shared" si="15"/>
        <v/>
      </c>
      <c r="AW74" s="75" t="str">
        <f t="shared" si="16"/>
        <v>S/I</v>
      </c>
    </row>
    <row r="75" spans="1:49" ht="15" customHeight="1" x14ac:dyDescent="0.2">
      <c r="A75" s="526" t="str">
        <f>'RESUMEN REGION'!A77</f>
        <v/>
      </c>
      <c r="B75" s="526">
        <f>'RESUMEN REGION'!B77</f>
        <v>0</v>
      </c>
      <c r="C75" s="526" t="str">
        <f>'RESUMEN REGION'!C77</f>
        <v/>
      </c>
      <c r="D75" s="527">
        <f>'RESUMEN REGION'!E77</f>
        <v>0</v>
      </c>
      <c r="E75" s="528" t="str">
        <f>+IFERROR(VLOOKUP(B75,'RES EVAL. INFORMES'!$B$11:$AD$42,4,FALSE),"")</f>
        <v/>
      </c>
      <c r="F75" s="529" t="str">
        <f t="shared" si="24"/>
        <v/>
      </c>
      <c r="G75" s="530">
        <f>'RESUMEN REGION'!G77</f>
        <v>0</v>
      </c>
      <c r="H75" s="111"/>
      <c r="I75" s="112" t="str">
        <f t="shared" si="4"/>
        <v/>
      </c>
      <c r="J75" s="113">
        <f>'RESUMEN REGION'!BO77</f>
        <v>0</v>
      </c>
      <c r="K75" s="111"/>
      <c r="L75" s="112" t="str">
        <f t="shared" si="5"/>
        <v/>
      </c>
      <c r="M75" s="529" t="str">
        <f t="shared" si="6"/>
        <v/>
      </c>
      <c r="N75" s="529" t="str">
        <f t="shared" si="25"/>
        <v/>
      </c>
      <c r="O75" s="474" t="str">
        <f>+IFERROR(IF($B75=0,"",VLOOKUP($B75,'EV ADM FINANCIERA'!$B$11:$AZ$194,4,FALSE)),"")</f>
        <v/>
      </c>
      <c r="P75" s="474" t="str">
        <f>+IFERROR(IF($B75=0,"",VLOOKUP($B75,'EV ADM FINANCIERA'!$B$11:$AZ$194,$P$4,FALSE)),"")</f>
        <v/>
      </c>
      <c r="Q75" s="474" t="str">
        <f>+IFERROR(IF($B75=0,"",VLOOKUP($B75,'EV ADM FINANCIERA'!$B$11:$AZ$194,$Q$4,FALSE)),"")</f>
        <v/>
      </c>
      <c r="R75" s="474" t="str">
        <f>+IFERROR(IF($B75=0,"",VLOOKUP($B75,'EV ADM FINANCIERA'!$B$11:$AZ$194,$R$4,FALSE)),"")</f>
        <v/>
      </c>
      <c r="S75" s="470" t="str">
        <f>+IFERROR(IF($B75=0,"",VLOOKUP($B75,'EV ADM FINANCIERA'!$B$11:$AZ$194,S$4,FALSE)),"")</f>
        <v/>
      </c>
      <c r="T75" s="532" t="str">
        <f t="shared" si="7"/>
        <v/>
      </c>
      <c r="U75" s="714"/>
      <c r="V75" s="715"/>
      <c r="W75" s="529" t="str">
        <f t="shared" si="8"/>
        <v/>
      </c>
      <c r="X75" s="533" t="str">
        <f t="shared" si="26"/>
        <v/>
      </c>
      <c r="Y75" s="111"/>
      <c r="Z75" s="75"/>
      <c r="AA75" s="223" t="str">
        <f t="shared" si="27"/>
        <v/>
      </c>
      <c r="AB75" s="223" t="str">
        <f t="shared" si="28"/>
        <v/>
      </c>
      <c r="AC75" s="223" t="str">
        <f t="shared" si="29"/>
        <v/>
      </c>
      <c r="AD75" s="224" t="str">
        <f t="shared" si="30"/>
        <v/>
      </c>
      <c r="AE75" s="214" t="str">
        <f t="shared" si="31"/>
        <v/>
      </c>
      <c r="AF75" s="214"/>
      <c r="AG75" s="214"/>
      <c r="AH75" s="214"/>
      <c r="AI75" s="214"/>
      <c r="AJ75" s="214"/>
      <c r="AK75" s="214"/>
      <c r="AL75" s="214"/>
      <c r="AM75" s="214"/>
      <c r="AN75" s="214"/>
      <c r="AO75" s="75"/>
      <c r="AP75" s="75"/>
      <c r="AQ75" s="75"/>
      <c r="AR75" s="75"/>
      <c r="AS75" s="75"/>
      <c r="AT75" s="225">
        <f t="shared" si="32"/>
        <v>0</v>
      </c>
      <c r="AU75" s="226">
        <f t="shared" si="33"/>
        <v>0</v>
      </c>
      <c r="AV75" s="114" t="str">
        <f t="shared" si="15"/>
        <v/>
      </c>
      <c r="AW75" s="75" t="str">
        <f t="shared" si="16"/>
        <v>S/I</v>
      </c>
    </row>
    <row r="76" spans="1:49" ht="15" customHeight="1" x14ac:dyDescent="0.2">
      <c r="A76" s="526" t="str">
        <f>'RESUMEN REGION'!A78</f>
        <v/>
      </c>
      <c r="B76" s="526">
        <f>'RESUMEN REGION'!B78</f>
        <v>0</v>
      </c>
      <c r="C76" s="526" t="str">
        <f>'RESUMEN REGION'!C78</f>
        <v/>
      </c>
      <c r="D76" s="527">
        <f>'RESUMEN REGION'!E78</f>
        <v>0</v>
      </c>
      <c r="E76" s="528" t="str">
        <f>+IFERROR(VLOOKUP(B76,'RES EVAL. INFORMES'!$B$11:$AD$42,4,FALSE),"")</f>
        <v/>
      </c>
      <c r="F76" s="529" t="str">
        <f t="shared" si="24"/>
        <v/>
      </c>
      <c r="G76" s="530">
        <f>'RESUMEN REGION'!G78</f>
        <v>0</v>
      </c>
      <c r="H76" s="111"/>
      <c r="I76" s="112" t="str">
        <f t="shared" si="4"/>
        <v/>
      </c>
      <c r="J76" s="113">
        <f>'RESUMEN REGION'!BO78</f>
        <v>0</v>
      </c>
      <c r="K76" s="111"/>
      <c r="L76" s="112" t="str">
        <f t="shared" si="5"/>
        <v/>
      </c>
      <c r="M76" s="529" t="str">
        <f t="shared" si="6"/>
        <v/>
      </c>
      <c r="N76" s="529" t="str">
        <f t="shared" si="25"/>
        <v/>
      </c>
      <c r="O76" s="474" t="str">
        <f>+IFERROR(IF($B76=0,"",VLOOKUP($B76,'EV ADM FINANCIERA'!$B$11:$AZ$194,4,FALSE)),"")</f>
        <v/>
      </c>
      <c r="P76" s="474" t="str">
        <f>+IFERROR(IF($B76=0,"",VLOOKUP($B76,'EV ADM FINANCIERA'!$B$11:$AZ$194,$P$4,FALSE)),"")</f>
        <v/>
      </c>
      <c r="Q76" s="474" t="str">
        <f>+IFERROR(IF($B76=0,"",VLOOKUP($B76,'EV ADM FINANCIERA'!$B$11:$AZ$194,$Q$4,FALSE)),"")</f>
        <v/>
      </c>
      <c r="R76" s="474" t="str">
        <f>+IFERROR(IF($B76=0,"",VLOOKUP($B76,'EV ADM FINANCIERA'!$B$11:$AZ$194,$R$4,FALSE)),"")</f>
        <v/>
      </c>
      <c r="S76" s="470" t="str">
        <f>+IFERROR(IF($B76=0,"",VLOOKUP($B76,'EV ADM FINANCIERA'!$B$11:$AZ$194,S$4,FALSE)),"")</f>
        <v/>
      </c>
      <c r="T76" s="532" t="str">
        <f t="shared" si="7"/>
        <v/>
      </c>
      <c r="U76" s="714"/>
      <c r="V76" s="715"/>
      <c r="W76" s="529" t="str">
        <f t="shared" si="8"/>
        <v/>
      </c>
      <c r="X76" s="533" t="str">
        <f t="shared" si="26"/>
        <v/>
      </c>
      <c r="Y76" s="111"/>
      <c r="Z76" s="75"/>
      <c r="AA76" s="223" t="str">
        <f t="shared" si="27"/>
        <v/>
      </c>
      <c r="AB76" s="223" t="str">
        <f t="shared" si="28"/>
        <v/>
      </c>
      <c r="AC76" s="223" t="str">
        <f t="shared" si="29"/>
        <v/>
      </c>
      <c r="AD76" s="224" t="str">
        <f t="shared" si="30"/>
        <v/>
      </c>
      <c r="AE76" s="214" t="str">
        <f t="shared" si="31"/>
        <v/>
      </c>
      <c r="AF76" s="214"/>
      <c r="AG76" s="214"/>
      <c r="AH76" s="214"/>
      <c r="AI76" s="214"/>
      <c r="AJ76" s="214"/>
      <c r="AK76" s="214"/>
      <c r="AL76" s="214"/>
      <c r="AM76" s="214"/>
      <c r="AN76" s="214"/>
      <c r="AO76" s="75"/>
      <c r="AP76" s="75"/>
      <c r="AQ76" s="75"/>
      <c r="AR76" s="75"/>
      <c r="AS76" s="75"/>
      <c r="AT76" s="225">
        <f t="shared" si="32"/>
        <v>0</v>
      </c>
      <c r="AU76" s="226">
        <f t="shared" si="33"/>
        <v>0</v>
      </c>
      <c r="AV76" s="114" t="str">
        <f t="shared" si="15"/>
        <v/>
      </c>
      <c r="AW76" s="75" t="str">
        <f t="shared" si="16"/>
        <v>S/I</v>
      </c>
    </row>
    <row r="77" spans="1:49" ht="15" customHeight="1" x14ac:dyDescent="0.2">
      <c r="A77" s="526" t="str">
        <f>'RESUMEN REGION'!A79</f>
        <v/>
      </c>
      <c r="B77" s="526">
        <f>'RESUMEN REGION'!B79</f>
        <v>0</v>
      </c>
      <c r="C77" s="526" t="str">
        <f>'RESUMEN REGION'!C79</f>
        <v/>
      </c>
      <c r="D77" s="527">
        <f>'RESUMEN REGION'!E79</f>
        <v>0</v>
      </c>
      <c r="E77" s="528" t="str">
        <f>+IFERROR(VLOOKUP(B77,'RES EVAL. INFORMES'!$B$11:$AD$42,4,FALSE),"")</f>
        <v/>
      </c>
      <c r="F77" s="529" t="str">
        <f t="shared" si="24"/>
        <v/>
      </c>
      <c r="G77" s="530">
        <f>'RESUMEN REGION'!G79</f>
        <v>0</v>
      </c>
      <c r="H77" s="111"/>
      <c r="I77" s="112" t="str">
        <f t="shared" si="4"/>
        <v/>
      </c>
      <c r="J77" s="113">
        <f>'RESUMEN REGION'!BO79</f>
        <v>0</v>
      </c>
      <c r="K77" s="111"/>
      <c r="L77" s="112" t="str">
        <f t="shared" si="5"/>
        <v/>
      </c>
      <c r="M77" s="529" t="str">
        <f t="shared" si="6"/>
        <v/>
      </c>
      <c r="N77" s="529" t="str">
        <f t="shared" si="25"/>
        <v/>
      </c>
      <c r="O77" s="474" t="str">
        <f>+IFERROR(IF($B77=0,"",VLOOKUP($B77,'EV ADM FINANCIERA'!$B$11:$AZ$194,4,FALSE)),"")</f>
        <v/>
      </c>
      <c r="P77" s="474" t="str">
        <f>+IFERROR(IF($B77=0,"",VLOOKUP($B77,'EV ADM FINANCIERA'!$B$11:$AZ$194,$P$4,FALSE)),"")</f>
        <v/>
      </c>
      <c r="Q77" s="474" t="str">
        <f>+IFERROR(IF($B77=0,"",VLOOKUP($B77,'EV ADM FINANCIERA'!$B$11:$AZ$194,$Q$4,FALSE)),"")</f>
        <v/>
      </c>
      <c r="R77" s="474" t="str">
        <f>+IFERROR(IF($B77=0,"",VLOOKUP($B77,'EV ADM FINANCIERA'!$B$11:$AZ$194,$R$4,FALSE)),"")</f>
        <v/>
      </c>
      <c r="S77" s="470" t="str">
        <f>+IFERROR(IF($B77=0,"",VLOOKUP($B77,'EV ADM FINANCIERA'!$B$11:$AZ$194,S$4,FALSE)),"")</f>
        <v/>
      </c>
      <c r="T77" s="532" t="str">
        <f t="shared" si="7"/>
        <v/>
      </c>
      <c r="U77" s="714"/>
      <c r="V77" s="715"/>
      <c r="W77" s="529" t="str">
        <f t="shared" si="8"/>
        <v/>
      </c>
      <c r="X77" s="533" t="str">
        <f t="shared" si="26"/>
        <v/>
      </c>
      <c r="Y77" s="111"/>
      <c r="Z77" s="75"/>
      <c r="AA77" s="223" t="str">
        <f t="shared" si="27"/>
        <v/>
      </c>
      <c r="AB77" s="223" t="str">
        <f t="shared" si="28"/>
        <v/>
      </c>
      <c r="AC77" s="223" t="str">
        <f t="shared" si="29"/>
        <v/>
      </c>
      <c r="AD77" s="224" t="str">
        <f t="shared" si="30"/>
        <v/>
      </c>
      <c r="AE77" s="214" t="str">
        <f t="shared" si="31"/>
        <v/>
      </c>
      <c r="AF77" s="214"/>
      <c r="AG77" s="214"/>
      <c r="AH77" s="214"/>
      <c r="AI77" s="214"/>
      <c r="AJ77" s="214"/>
      <c r="AK77" s="214"/>
      <c r="AL77" s="214"/>
      <c r="AM77" s="214"/>
      <c r="AN77" s="214"/>
      <c r="AO77" s="75"/>
      <c r="AP77" s="75"/>
      <c r="AQ77" s="75"/>
      <c r="AR77" s="75"/>
      <c r="AS77" s="75"/>
      <c r="AT77" s="225">
        <f t="shared" si="32"/>
        <v>0</v>
      </c>
      <c r="AU77" s="226">
        <f t="shared" si="33"/>
        <v>0</v>
      </c>
      <c r="AV77" s="114" t="str">
        <f t="shared" si="15"/>
        <v/>
      </c>
      <c r="AW77" s="75" t="str">
        <f t="shared" si="16"/>
        <v>S/I</v>
      </c>
    </row>
    <row r="78" spans="1:49" ht="15" customHeight="1" x14ac:dyDescent="0.2">
      <c r="A78" s="526" t="str">
        <f>'RESUMEN REGION'!A80</f>
        <v/>
      </c>
      <c r="B78" s="526">
        <f>'RESUMEN REGION'!B80</f>
        <v>0</v>
      </c>
      <c r="C78" s="526" t="str">
        <f>'RESUMEN REGION'!C80</f>
        <v/>
      </c>
      <c r="D78" s="527">
        <f>'RESUMEN REGION'!E80</f>
        <v>0</v>
      </c>
      <c r="E78" s="528" t="str">
        <f>+IFERROR(VLOOKUP(B78,'RES EVAL. INFORMES'!$B$11:$AD$42,4,FALSE),"")</f>
        <v/>
      </c>
      <c r="F78" s="529" t="str">
        <f t="shared" si="24"/>
        <v/>
      </c>
      <c r="G78" s="530">
        <f>'RESUMEN REGION'!G80</f>
        <v>0</v>
      </c>
      <c r="H78" s="111"/>
      <c r="I78" s="112" t="str">
        <f t="shared" si="4"/>
        <v/>
      </c>
      <c r="J78" s="113">
        <f>'RESUMEN REGION'!BO80</f>
        <v>0</v>
      </c>
      <c r="K78" s="111"/>
      <c r="L78" s="112" t="str">
        <f t="shared" si="5"/>
        <v/>
      </c>
      <c r="M78" s="529" t="str">
        <f t="shared" si="6"/>
        <v/>
      </c>
      <c r="N78" s="529" t="str">
        <f t="shared" si="25"/>
        <v/>
      </c>
      <c r="O78" s="474" t="str">
        <f>+IFERROR(IF($B78=0,"",VLOOKUP($B78,'EV ADM FINANCIERA'!$B$11:$AZ$194,4,FALSE)),"")</f>
        <v/>
      </c>
      <c r="P78" s="474" t="str">
        <f>+IFERROR(IF($B78=0,"",VLOOKUP($B78,'EV ADM FINANCIERA'!$B$11:$AZ$194,$P$4,FALSE)),"")</f>
        <v/>
      </c>
      <c r="Q78" s="474" t="str">
        <f>+IFERROR(IF($B78=0,"",VLOOKUP($B78,'EV ADM FINANCIERA'!$B$11:$AZ$194,$Q$4,FALSE)),"")</f>
        <v/>
      </c>
      <c r="R78" s="474" t="str">
        <f>+IFERROR(IF($B78=0,"",VLOOKUP($B78,'EV ADM FINANCIERA'!$B$11:$AZ$194,$R$4,FALSE)),"")</f>
        <v/>
      </c>
      <c r="S78" s="470" t="str">
        <f>+IFERROR(IF($B78=0,"",VLOOKUP($B78,'EV ADM FINANCIERA'!$B$11:$AZ$194,S$4,FALSE)),"")</f>
        <v/>
      </c>
      <c r="T78" s="532" t="str">
        <f t="shared" si="7"/>
        <v/>
      </c>
      <c r="U78" s="714"/>
      <c r="V78" s="715"/>
      <c r="W78" s="529" t="str">
        <f t="shared" si="8"/>
        <v/>
      </c>
      <c r="X78" s="533" t="str">
        <f t="shared" si="26"/>
        <v/>
      </c>
      <c r="Y78" s="111"/>
      <c r="Z78" s="75"/>
      <c r="AA78" s="223" t="str">
        <f t="shared" si="27"/>
        <v/>
      </c>
      <c r="AB78" s="223" t="str">
        <f t="shared" si="28"/>
        <v/>
      </c>
      <c r="AC78" s="223" t="str">
        <f t="shared" si="29"/>
        <v/>
      </c>
      <c r="AD78" s="224" t="str">
        <f t="shared" si="30"/>
        <v/>
      </c>
      <c r="AE78" s="214" t="str">
        <f t="shared" si="31"/>
        <v/>
      </c>
      <c r="AF78" s="214"/>
      <c r="AG78" s="214"/>
      <c r="AH78" s="214"/>
      <c r="AI78" s="214"/>
      <c r="AJ78" s="214"/>
      <c r="AK78" s="214"/>
      <c r="AL78" s="214"/>
      <c r="AM78" s="214"/>
      <c r="AN78" s="214"/>
      <c r="AO78" s="75"/>
      <c r="AP78" s="75"/>
      <c r="AQ78" s="75"/>
      <c r="AR78" s="75"/>
      <c r="AS78" s="75"/>
      <c r="AT78" s="225">
        <f t="shared" si="32"/>
        <v>0</v>
      </c>
      <c r="AU78" s="226">
        <f t="shared" si="33"/>
        <v>0</v>
      </c>
      <c r="AV78" s="114" t="str">
        <f t="shared" si="15"/>
        <v/>
      </c>
      <c r="AW78" s="75" t="str">
        <f t="shared" si="16"/>
        <v>S/I</v>
      </c>
    </row>
    <row r="79" spans="1:49" ht="15" customHeight="1" x14ac:dyDescent="0.2">
      <c r="A79" s="526" t="str">
        <f>'RESUMEN REGION'!A81</f>
        <v/>
      </c>
      <c r="B79" s="526">
        <f>'RESUMEN REGION'!B81</f>
        <v>0</v>
      </c>
      <c r="C79" s="526" t="str">
        <f>'RESUMEN REGION'!C81</f>
        <v/>
      </c>
      <c r="D79" s="527">
        <f>'RESUMEN REGION'!E81</f>
        <v>0</v>
      </c>
      <c r="E79" s="528" t="str">
        <f>+IFERROR(VLOOKUP(B79,'RES EVAL. INFORMES'!$B$11:$AD$42,4,FALSE),"")</f>
        <v/>
      </c>
      <c r="F79" s="529" t="str">
        <f t="shared" si="24"/>
        <v/>
      </c>
      <c r="G79" s="530">
        <f>'RESUMEN REGION'!G81</f>
        <v>0</v>
      </c>
      <c r="H79" s="111"/>
      <c r="I79" s="112" t="str">
        <f t="shared" si="4"/>
        <v/>
      </c>
      <c r="J79" s="113">
        <f>'RESUMEN REGION'!BO81</f>
        <v>0</v>
      </c>
      <c r="K79" s="111"/>
      <c r="L79" s="112" t="str">
        <f t="shared" si="5"/>
        <v/>
      </c>
      <c r="M79" s="529" t="str">
        <f t="shared" si="6"/>
        <v/>
      </c>
      <c r="N79" s="529" t="str">
        <f t="shared" si="25"/>
        <v/>
      </c>
      <c r="O79" s="474" t="str">
        <f>+IFERROR(IF($B79=0,"",VLOOKUP($B79,'EV ADM FINANCIERA'!$B$11:$AZ$194,4,FALSE)),"")</f>
        <v/>
      </c>
      <c r="P79" s="474" t="str">
        <f>+IFERROR(IF($B79=0,"",VLOOKUP($B79,'EV ADM FINANCIERA'!$B$11:$AZ$194,$P$4,FALSE)),"")</f>
        <v/>
      </c>
      <c r="Q79" s="474" t="str">
        <f>+IFERROR(IF($B79=0,"",VLOOKUP($B79,'EV ADM FINANCIERA'!$B$11:$AZ$194,$Q$4,FALSE)),"")</f>
        <v/>
      </c>
      <c r="R79" s="474" t="str">
        <f>+IFERROR(IF($B79=0,"",VLOOKUP($B79,'EV ADM FINANCIERA'!$B$11:$AZ$194,$R$4,FALSE)),"")</f>
        <v/>
      </c>
      <c r="S79" s="470" t="str">
        <f>+IFERROR(IF($B79=0,"",VLOOKUP($B79,'EV ADM FINANCIERA'!$B$11:$AZ$194,S$4,FALSE)),"")</f>
        <v/>
      </c>
      <c r="T79" s="532" t="str">
        <f t="shared" si="7"/>
        <v/>
      </c>
      <c r="U79" s="714"/>
      <c r="V79" s="715"/>
      <c r="W79" s="529" t="str">
        <f t="shared" si="8"/>
        <v/>
      </c>
      <c r="X79" s="533" t="str">
        <f t="shared" si="26"/>
        <v/>
      </c>
      <c r="Y79" s="111"/>
      <c r="Z79" s="75"/>
      <c r="AA79" s="223" t="str">
        <f t="shared" si="27"/>
        <v/>
      </c>
      <c r="AB79" s="223" t="str">
        <f t="shared" si="28"/>
        <v/>
      </c>
      <c r="AC79" s="223" t="str">
        <f t="shared" si="29"/>
        <v/>
      </c>
      <c r="AD79" s="224" t="str">
        <f t="shared" si="30"/>
        <v/>
      </c>
      <c r="AE79" s="214" t="str">
        <f t="shared" si="31"/>
        <v/>
      </c>
      <c r="AF79" s="214"/>
      <c r="AG79" s="214"/>
      <c r="AH79" s="214"/>
      <c r="AI79" s="214"/>
      <c r="AJ79" s="214"/>
      <c r="AK79" s="214"/>
      <c r="AL79" s="214"/>
      <c r="AM79" s="214"/>
      <c r="AN79" s="214"/>
      <c r="AO79" s="75"/>
      <c r="AP79" s="75"/>
      <c r="AQ79" s="75"/>
      <c r="AR79" s="75"/>
      <c r="AS79" s="75"/>
      <c r="AT79" s="225">
        <f t="shared" si="32"/>
        <v>0</v>
      </c>
      <c r="AU79" s="226">
        <f t="shared" si="33"/>
        <v>0</v>
      </c>
      <c r="AV79" s="114" t="str">
        <f t="shared" si="15"/>
        <v/>
      </c>
      <c r="AW79" s="75" t="str">
        <f t="shared" si="16"/>
        <v>S/I</v>
      </c>
    </row>
    <row r="80" spans="1:49" ht="15" customHeight="1" x14ac:dyDescent="0.2">
      <c r="A80" s="526" t="str">
        <f>'RESUMEN REGION'!A82</f>
        <v/>
      </c>
      <c r="B80" s="526">
        <f>'RESUMEN REGION'!B82</f>
        <v>0</v>
      </c>
      <c r="C80" s="526" t="str">
        <f>'RESUMEN REGION'!C82</f>
        <v/>
      </c>
      <c r="D80" s="527">
        <f>'RESUMEN REGION'!E82</f>
        <v>0</v>
      </c>
      <c r="E80" s="528" t="str">
        <f>+IFERROR(VLOOKUP(B80,'RES EVAL. INFORMES'!$B$11:$AD$42,4,FALSE),"")</f>
        <v/>
      </c>
      <c r="F80" s="529" t="str">
        <f t="shared" si="24"/>
        <v/>
      </c>
      <c r="G80" s="530">
        <f>'RESUMEN REGION'!G82</f>
        <v>0</v>
      </c>
      <c r="H80" s="111"/>
      <c r="I80" s="112" t="str">
        <f t="shared" si="4"/>
        <v/>
      </c>
      <c r="J80" s="113">
        <f>'RESUMEN REGION'!BO82</f>
        <v>0</v>
      </c>
      <c r="K80" s="111"/>
      <c r="L80" s="112" t="str">
        <f t="shared" si="5"/>
        <v/>
      </c>
      <c r="M80" s="529" t="str">
        <f t="shared" si="6"/>
        <v/>
      </c>
      <c r="N80" s="529" t="str">
        <f t="shared" si="25"/>
        <v/>
      </c>
      <c r="O80" s="474" t="str">
        <f>+IFERROR(IF($B80=0,"",VLOOKUP($B80,'EV ADM FINANCIERA'!$B$11:$AZ$194,4,FALSE)),"")</f>
        <v/>
      </c>
      <c r="P80" s="474" t="str">
        <f>+IFERROR(IF($B80=0,"",VLOOKUP($B80,'EV ADM FINANCIERA'!$B$11:$AZ$194,$P$4,FALSE)),"")</f>
        <v/>
      </c>
      <c r="Q80" s="474" t="str">
        <f>+IFERROR(IF($B80=0,"",VLOOKUP($B80,'EV ADM FINANCIERA'!$B$11:$AZ$194,$Q$4,FALSE)),"")</f>
        <v/>
      </c>
      <c r="R80" s="474" t="str">
        <f>+IFERROR(IF($B80=0,"",VLOOKUP($B80,'EV ADM FINANCIERA'!$B$11:$AZ$194,$R$4,FALSE)),"")</f>
        <v/>
      </c>
      <c r="S80" s="470" t="str">
        <f>+IFERROR(IF($B80=0,"",VLOOKUP($B80,'EV ADM FINANCIERA'!$B$11:$AZ$194,S$4,FALSE)),"")</f>
        <v/>
      </c>
      <c r="T80" s="532" t="str">
        <f t="shared" si="7"/>
        <v/>
      </c>
      <c r="U80" s="714"/>
      <c r="V80" s="715"/>
      <c r="W80" s="529" t="str">
        <f t="shared" si="8"/>
        <v/>
      </c>
      <c r="X80" s="533" t="str">
        <f t="shared" si="26"/>
        <v/>
      </c>
      <c r="Y80" s="111"/>
      <c r="Z80" s="75"/>
      <c r="AA80" s="223" t="str">
        <f t="shared" si="27"/>
        <v/>
      </c>
      <c r="AB80" s="223" t="str">
        <f t="shared" si="28"/>
        <v/>
      </c>
      <c r="AC80" s="223" t="str">
        <f t="shared" si="29"/>
        <v/>
      </c>
      <c r="AD80" s="224" t="str">
        <f t="shared" si="30"/>
        <v/>
      </c>
      <c r="AE80" s="214" t="str">
        <f t="shared" si="31"/>
        <v/>
      </c>
      <c r="AF80" s="214"/>
      <c r="AG80" s="214"/>
      <c r="AH80" s="214"/>
      <c r="AI80" s="214"/>
      <c r="AJ80" s="214"/>
      <c r="AK80" s="214"/>
      <c r="AL80" s="214"/>
      <c r="AM80" s="214"/>
      <c r="AN80" s="214"/>
      <c r="AO80" s="75"/>
      <c r="AP80" s="75"/>
      <c r="AQ80" s="75"/>
      <c r="AR80" s="75"/>
      <c r="AS80" s="75"/>
      <c r="AT80" s="225">
        <f t="shared" si="32"/>
        <v>0</v>
      </c>
      <c r="AU80" s="226">
        <f t="shared" si="33"/>
        <v>0</v>
      </c>
      <c r="AV80" s="114" t="str">
        <f t="shared" si="15"/>
        <v/>
      </c>
      <c r="AW80" s="75" t="str">
        <f t="shared" si="16"/>
        <v>S/I</v>
      </c>
    </row>
    <row r="81" spans="1:49" ht="15" customHeight="1" x14ac:dyDescent="0.2">
      <c r="A81" s="526" t="str">
        <f>'RESUMEN REGION'!A83</f>
        <v/>
      </c>
      <c r="B81" s="526">
        <f>'RESUMEN REGION'!B83</f>
        <v>0</v>
      </c>
      <c r="C81" s="526" t="str">
        <f>'RESUMEN REGION'!C83</f>
        <v/>
      </c>
      <c r="D81" s="527">
        <f>'RESUMEN REGION'!E83</f>
        <v>0</v>
      </c>
      <c r="E81" s="528" t="str">
        <f>+IFERROR(VLOOKUP(B81,'RES EVAL. INFORMES'!$B$11:$AD$42,4,FALSE),"")</f>
        <v/>
      </c>
      <c r="F81" s="529" t="str">
        <f t="shared" si="24"/>
        <v/>
      </c>
      <c r="G81" s="530">
        <f>'RESUMEN REGION'!G83</f>
        <v>0</v>
      </c>
      <c r="H81" s="111"/>
      <c r="I81" s="112" t="str">
        <f t="shared" si="4"/>
        <v/>
      </c>
      <c r="J81" s="113">
        <f>'RESUMEN REGION'!BO83</f>
        <v>0</v>
      </c>
      <c r="K81" s="111"/>
      <c r="L81" s="112" t="str">
        <f t="shared" si="5"/>
        <v/>
      </c>
      <c r="M81" s="529" t="str">
        <f t="shared" si="6"/>
        <v/>
      </c>
      <c r="N81" s="529" t="str">
        <f t="shared" si="25"/>
        <v/>
      </c>
      <c r="O81" s="474" t="str">
        <f>+IFERROR(IF($B81=0,"",VLOOKUP($B81,'EV ADM FINANCIERA'!$B$11:$AZ$194,4,FALSE)),"")</f>
        <v/>
      </c>
      <c r="P81" s="474" t="str">
        <f>+IFERROR(IF($B81=0,"",VLOOKUP($B81,'EV ADM FINANCIERA'!$B$11:$AZ$194,$P$4,FALSE)),"")</f>
        <v/>
      </c>
      <c r="Q81" s="474" t="str">
        <f>+IFERROR(IF($B81=0,"",VLOOKUP($B81,'EV ADM FINANCIERA'!$B$11:$AZ$194,$Q$4,FALSE)),"")</f>
        <v/>
      </c>
      <c r="R81" s="474" t="str">
        <f>+IFERROR(IF($B81=0,"",VLOOKUP($B81,'EV ADM FINANCIERA'!$B$11:$AZ$194,$R$4,FALSE)),"")</f>
        <v/>
      </c>
      <c r="S81" s="470" t="str">
        <f>+IFERROR(IF($B81=0,"",VLOOKUP($B81,'EV ADM FINANCIERA'!$B$11:$AZ$194,S$4,FALSE)),"")</f>
        <v/>
      </c>
      <c r="T81" s="532" t="str">
        <f t="shared" si="7"/>
        <v/>
      </c>
      <c r="U81" s="714"/>
      <c r="V81" s="715"/>
      <c r="W81" s="529" t="str">
        <f t="shared" si="8"/>
        <v/>
      </c>
      <c r="X81" s="533" t="str">
        <f t="shared" si="26"/>
        <v/>
      </c>
      <c r="Y81" s="111"/>
      <c r="Z81" s="75"/>
      <c r="AA81" s="223" t="str">
        <f t="shared" si="27"/>
        <v/>
      </c>
      <c r="AB81" s="223" t="str">
        <f t="shared" si="28"/>
        <v/>
      </c>
      <c r="AC81" s="223" t="str">
        <f t="shared" si="29"/>
        <v/>
      </c>
      <c r="AD81" s="224" t="str">
        <f t="shared" si="30"/>
        <v/>
      </c>
      <c r="AE81" s="214" t="str">
        <f t="shared" si="31"/>
        <v/>
      </c>
      <c r="AF81" s="214"/>
      <c r="AG81" s="214"/>
      <c r="AH81" s="214"/>
      <c r="AI81" s="214"/>
      <c r="AJ81" s="214"/>
      <c r="AK81" s="214"/>
      <c r="AL81" s="214"/>
      <c r="AM81" s="214"/>
      <c r="AN81" s="214"/>
      <c r="AO81" s="75"/>
      <c r="AP81" s="75"/>
      <c r="AQ81" s="75"/>
      <c r="AR81" s="75"/>
      <c r="AS81" s="75"/>
      <c r="AT81" s="225">
        <f t="shared" si="32"/>
        <v>0</v>
      </c>
      <c r="AU81" s="226">
        <f t="shared" si="33"/>
        <v>0</v>
      </c>
      <c r="AV81" s="114" t="str">
        <f t="shared" si="15"/>
        <v/>
      </c>
      <c r="AW81" s="75" t="str">
        <f t="shared" si="16"/>
        <v>S/I</v>
      </c>
    </row>
    <row r="82" spans="1:49" ht="15" customHeight="1" x14ac:dyDescent="0.2">
      <c r="A82" s="526" t="str">
        <f>'RESUMEN REGION'!A84</f>
        <v/>
      </c>
      <c r="B82" s="526">
        <f>'RESUMEN REGION'!B84</f>
        <v>0</v>
      </c>
      <c r="C82" s="526" t="str">
        <f>'RESUMEN REGION'!C84</f>
        <v/>
      </c>
      <c r="D82" s="527">
        <f>'RESUMEN REGION'!E84</f>
        <v>0</v>
      </c>
      <c r="E82" s="528" t="str">
        <f>+IFERROR(VLOOKUP(B82,'RES EVAL. INFORMES'!$B$11:$AD$42,4,FALSE),"")</f>
        <v/>
      </c>
      <c r="F82" s="529" t="str">
        <f t="shared" si="24"/>
        <v/>
      </c>
      <c r="G82" s="530">
        <f>'RESUMEN REGION'!G84</f>
        <v>0</v>
      </c>
      <c r="H82" s="111"/>
      <c r="I82" s="112" t="str">
        <f t="shared" ref="I82:I118" si="34">+IF(ISERROR(H82/G82),"",H82/G82)</f>
        <v/>
      </c>
      <c r="J82" s="113">
        <f>'RESUMEN REGION'!BO84</f>
        <v>0</v>
      </c>
      <c r="K82" s="111"/>
      <c r="L82" s="112" t="str">
        <f t="shared" ref="L82:L118" si="35">+IF(ISERROR(K82/J82),"",K82/J82)</f>
        <v/>
      </c>
      <c r="M82" s="529" t="str">
        <f t="shared" ref="M82:M118" si="36">+IF(B82=0,"",AV82)</f>
        <v/>
      </c>
      <c r="N82" s="529" t="str">
        <f t="shared" si="25"/>
        <v/>
      </c>
      <c r="O82" s="474" t="str">
        <f>+IFERROR(IF($B82=0,"",VLOOKUP($B82,'EV ADM FINANCIERA'!$B$11:$AZ$194,4,FALSE)),"")</f>
        <v/>
      </c>
      <c r="P82" s="474" t="str">
        <f>+IFERROR(IF($B82=0,"",VLOOKUP($B82,'EV ADM FINANCIERA'!$B$11:$AZ$194,$P$4,FALSE)),"")</f>
        <v/>
      </c>
      <c r="Q82" s="474" t="str">
        <f>+IFERROR(IF($B82=0,"",VLOOKUP($B82,'EV ADM FINANCIERA'!$B$11:$AZ$194,$Q$4,FALSE)),"")</f>
        <v/>
      </c>
      <c r="R82" s="474" t="str">
        <f>+IFERROR(IF($B82=0,"",VLOOKUP($B82,'EV ADM FINANCIERA'!$B$11:$AZ$194,$R$4,FALSE)),"")</f>
        <v/>
      </c>
      <c r="S82" s="470" t="str">
        <f>+IFERROR(IF($B82=0,"",VLOOKUP($B82,'EV ADM FINANCIERA'!$B$11:$AZ$194,S$4,FALSE)),"")</f>
        <v/>
      </c>
      <c r="T82" s="532" t="str">
        <f t="shared" ref="T82:T118" si="37">+IFERROR(VLOOKUP($O82,$AT$9:$AU$12,2,FALSE),"")</f>
        <v/>
      </c>
      <c r="U82" s="714"/>
      <c r="V82" s="715"/>
      <c r="W82" s="529" t="str">
        <f t="shared" ref="W82:W118" si="38">IF(U82=0,"",IF(ISERROR(U82/5),"",U82/5))</f>
        <v/>
      </c>
      <c r="X82" s="533" t="str">
        <f t="shared" si="26"/>
        <v/>
      </c>
      <c r="Y82" s="111"/>
      <c r="Z82" s="75"/>
      <c r="AA82" s="223" t="str">
        <f t="shared" si="27"/>
        <v/>
      </c>
      <c r="AB82" s="223" t="str">
        <f t="shared" si="28"/>
        <v/>
      </c>
      <c r="AC82" s="223" t="str">
        <f t="shared" si="29"/>
        <v/>
      </c>
      <c r="AD82" s="224" t="str">
        <f t="shared" si="30"/>
        <v/>
      </c>
      <c r="AE82" s="214" t="str">
        <f t="shared" si="31"/>
        <v/>
      </c>
      <c r="AF82" s="214"/>
      <c r="AG82" s="214"/>
      <c r="AH82" s="214"/>
      <c r="AI82" s="214"/>
      <c r="AJ82" s="214"/>
      <c r="AK82" s="214"/>
      <c r="AL82" s="214"/>
      <c r="AM82" s="214"/>
      <c r="AN82" s="214"/>
      <c r="AO82" s="75"/>
      <c r="AP82" s="75"/>
      <c r="AQ82" s="75"/>
      <c r="AR82" s="75"/>
      <c r="AS82" s="75"/>
      <c r="AT82" s="225">
        <f t="shared" si="32"/>
        <v>0</v>
      </c>
      <c r="AU82" s="226">
        <f t="shared" si="33"/>
        <v>0</v>
      </c>
      <c r="AV82" s="114" t="str">
        <f t="shared" ref="AV82:AV118" si="39">+IFERROR(IF($O$5="x",IF(AU82&gt;0,100%,IF(AU82=0,0%)),AU82/AT82),"")</f>
        <v/>
      </c>
      <c r="AW82" s="75" t="str">
        <f t="shared" ref="AW82:AW118" si="40">+IF(AT82=$AY$15,$AZ$15,IF(AV82&lt;50%,$AZ$16,IF(AV82&lt;80%,$AZ$17,IF(AV82&gt;=80%,$AZ$18,""))))</f>
        <v>S/I</v>
      </c>
    </row>
    <row r="83" spans="1:49" ht="15" customHeight="1" x14ac:dyDescent="0.2">
      <c r="A83" s="526" t="str">
        <f>'RESUMEN REGION'!A85</f>
        <v/>
      </c>
      <c r="B83" s="526">
        <f>'RESUMEN REGION'!B85</f>
        <v>0</v>
      </c>
      <c r="C83" s="526" t="str">
        <f>'RESUMEN REGION'!C85</f>
        <v/>
      </c>
      <c r="D83" s="527">
        <f>'RESUMEN REGION'!E85</f>
        <v>0</v>
      </c>
      <c r="E83" s="528" t="str">
        <f>+IFERROR(VLOOKUP(B83,'RES EVAL. INFORMES'!$B$11:$AD$42,4,FALSE),"")</f>
        <v/>
      </c>
      <c r="F83" s="529" t="str">
        <f t="shared" si="24"/>
        <v/>
      </c>
      <c r="G83" s="530">
        <f>'RESUMEN REGION'!G85</f>
        <v>0</v>
      </c>
      <c r="H83" s="111"/>
      <c r="I83" s="112" t="str">
        <f t="shared" si="34"/>
        <v/>
      </c>
      <c r="J83" s="113">
        <f>'RESUMEN REGION'!BO85</f>
        <v>0</v>
      </c>
      <c r="K83" s="111"/>
      <c r="L83" s="112" t="str">
        <f t="shared" si="35"/>
        <v/>
      </c>
      <c r="M83" s="529" t="str">
        <f t="shared" si="36"/>
        <v/>
      </c>
      <c r="N83" s="529" t="str">
        <f t="shared" si="25"/>
        <v/>
      </c>
      <c r="O83" s="474" t="str">
        <f>+IFERROR(IF($B83=0,"",VLOOKUP($B83,'EV ADM FINANCIERA'!$B$11:$AZ$194,4,FALSE)),"")</f>
        <v/>
      </c>
      <c r="P83" s="474" t="str">
        <f>+IFERROR(IF($B83=0,"",VLOOKUP($B83,'EV ADM FINANCIERA'!$B$11:$AZ$194,$P$4,FALSE)),"")</f>
        <v/>
      </c>
      <c r="Q83" s="474" t="str">
        <f>+IFERROR(IF($B83=0,"",VLOOKUP($B83,'EV ADM FINANCIERA'!$B$11:$AZ$194,$Q$4,FALSE)),"")</f>
        <v/>
      </c>
      <c r="R83" s="474" t="str">
        <f>+IFERROR(IF($B83=0,"",VLOOKUP($B83,'EV ADM FINANCIERA'!$B$11:$AZ$194,$R$4,FALSE)),"")</f>
        <v/>
      </c>
      <c r="S83" s="470" t="str">
        <f>+IFERROR(IF($B83=0,"",VLOOKUP($B83,'EV ADM FINANCIERA'!$B$11:$AZ$194,S$4,FALSE)),"")</f>
        <v/>
      </c>
      <c r="T83" s="532" t="str">
        <f t="shared" si="37"/>
        <v/>
      </c>
      <c r="U83" s="714"/>
      <c r="V83" s="715"/>
      <c r="W83" s="529" t="str">
        <f t="shared" si="38"/>
        <v/>
      </c>
      <c r="X83" s="533" t="str">
        <f t="shared" si="26"/>
        <v/>
      </c>
      <c r="Y83" s="111"/>
      <c r="Z83" s="75"/>
      <c r="AA83" s="223" t="str">
        <f t="shared" si="27"/>
        <v/>
      </c>
      <c r="AB83" s="223" t="str">
        <f t="shared" si="28"/>
        <v/>
      </c>
      <c r="AC83" s="223" t="str">
        <f t="shared" si="29"/>
        <v/>
      </c>
      <c r="AD83" s="224" t="str">
        <f t="shared" si="30"/>
        <v/>
      </c>
      <c r="AE83" s="214" t="str">
        <f t="shared" si="31"/>
        <v/>
      </c>
      <c r="AF83" s="214"/>
      <c r="AG83" s="214"/>
      <c r="AH83" s="214"/>
      <c r="AI83" s="214"/>
      <c r="AJ83" s="214"/>
      <c r="AK83" s="214"/>
      <c r="AL83" s="214"/>
      <c r="AM83" s="214"/>
      <c r="AN83" s="214"/>
      <c r="AO83" s="75"/>
      <c r="AP83" s="75"/>
      <c r="AQ83" s="75"/>
      <c r="AR83" s="75"/>
      <c r="AS83" s="75"/>
      <c r="AT83" s="225">
        <f t="shared" si="32"/>
        <v>0</v>
      </c>
      <c r="AU83" s="226">
        <f t="shared" si="33"/>
        <v>0</v>
      </c>
      <c r="AV83" s="114" t="str">
        <f t="shared" si="39"/>
        <v/>
      </c>
      <c r="AW83" s="75" t="str">
        <f t="shared" si="40"/>
        <v>S/I</v>
      </c>
    </row>
    <row r="84" spans="1:49" ht="15" customHeight="1" x14ac:dyDescent="0.2">
      <c r="A84" s="526" t="str">
        <f>'RESUMEN REGION'!A86</f>
        <v/>
      </c>
      <c r="B84" s="526">
        <f>'RESUMEN REGION'!B86</f>
        <v>0</v>
      </c>
      <c r="C84" s="526" t="str">
        <f>'RESUMEN REGION'!C86</f>
        <v/>
      </c>
      <c r="D84" s="527">
        <f>'RESUMEN REGION'!E86</f>
        <v>0</v>
      </c>
      <c r="E84" s="528" t="str">
        <f>+IFERROR(VLOOKUP(B84,'RES EVAL. INFORMES'!$B$11:$AD$42,4,FALSE),"")</f>
        <v/>
      </c>
      <c r="F84" s="529" t="str">
        <f t="shared" si="24"/>
        <v/>
      </c>
      <c r="G84" s="530">
        <f>'RESUMEN REGION'!G86</f>
        <v>0</v>
      </c>
      <c r="H84" s="111"/>
      <c r="I84" s="112" t="str">
        <f t="shared" si="34"/>
        <v/>
      </c>
      <c r="J84" s="113">
        <f>'RESUMEN REGION'!BO86</f>
        <v>0</v>
      </c>
      <c r="K84" s="111"/>
      <c r="L84" s="112" t="str">
        <f t="shared" si="35"/>
        <v/>
      </c>
      <c r="M84" s="529" t="str">
        <f t="shared" si="36"/>
        <v/>
      </c>
      <c r="N84" s="529" t="str">
        <f t="shared" si="25"/>
        <v/>
      </c>
      <c r="O84" s="474" t="str">
        <f>+IFERROR(IF($B84=0,"",VLOOKUP($B84,'EV ADM FINANCIERA'!$B$11:$AZ$194,4,FALSE)),"")</f>
        <v/>
      </c>
      <c r="P84" s="474" t="str">
        <f>+IFERROR(IF($B84=0,"",VLOOKUP($B84,'EV ADM FINANCIERA'!$B$11:$AZ$194,$P$4,FALSE)),"")</f>
        <v/>
      </c>
      <c r="Q84" s="474" t="str">
        <f>+IFERROR(IF($B84=0,"",VLOOKUP($B84,'EV ADM FINANCIERA'!$B$11:$AZ$194,$Q$4,FALSE)),"")</f>
        <v/>
      </c>
      <c r="R84" s="474" t="str">
        <f>+IFERROR(IF($B84=0,"",VLOOKUP($B84,'EV ADM FINANCIERA'!$B$11:$AZ$194,$R$4,FALSE)),"")</f>
        <v/>
      </c>
      <c r="S84" s="470" t="str">
        <f>+IFERROR(IF($B84=0,"",VLOOKUP($B84,'EV ADM FINANCIERA'!$B$11:$AZ$194,S$4,FALSE)),"")</f>
        <v/>
      </c>
      <c r="T84" s="532" t="str">
        <f t="shared" si="37"/>
        <v/>
      </c>
      <c r="U84" s="714"/>
      <c r="V84" s="715"/>
      <c r="W84" s="529" t="str">
        <f t="shared" si="38"/>
        <v/>
      </c>
      <c r="X84" s="533" t="str">
        <f t="shared" si="26"/>
        <v/>
      </c>
      <c r="Y84" s="111"/>
      <c r="Z84" s="75"/>
      <c r="AA84" s="223" t="str">
        <f t="shared" si="27"/>
        <v/>
      </c>
      <c r="AB84" s="223" t="str">
        <f t="shared" si="28"/>
        <v/>
      </c>
      <c r="AC84" s="223" t="str">
        <f t="shared" si="29"/>
        <v/>
      </c>
      <c r="AD84" s="224" t="str">
        <f t="shared" si="30"/>
        <v/>
      </c>
      <c r="AE84" s="214" t="str">
        <f t="shared" si="31"/>
        <v/>
      </c>
      <c r="AF84" s="214"/>
      <c r="AG84" s="214"/>
      <c r="AH84" s="214"/>
      <c r="AI84" s="214"/>
      <c r="AJ84" s="214"/>
      <c r="AK84" s="214"/>
      <c r="AL84" s="214"/>
      <c r="AM84" s="214"/>
      <c r="AN84" s="214"/>
      <c r="AO84" s="75"/>
      <c r="AP84" s="75"/>
      <c r="AQ84" s="75"/>
      <c r="AR84" s="75"/>
      <c r="AS84" s="75"/>
      <c r="AT84" s="225">
        <f t="shared" si="32"/>
        <v>0</v>
      </c>
      <c r="AU84" s="226">
        <f t="shared" si="33"/>
        <v>0</v>
      </c>
      <c r="AV84" s="114" t="str">
        <f t="shared" si="39"/>
        <v/>
      </c>
      <c r="AW84" s="75" t="str">
        <f t="shared" si="40"/>
        <v>S/I</v>
      </c>
    </row>
    <row r="85" spans="1:49" ht="15" customHeight="1" x14ac:dyDescent="0.2">
      <c r="A85" s="526" t="str">
        <f>'RESUMEN REGION'!A87</f>
        <v/>
      </c>
      <c r="B85" s="526">
        <f>'RESUMEN REGION'!B87</f>
        <v>0</v>
      </c>
      <c r="C85" s="526" t="str">
        <f>'RESUMEN REGION'!C87</f>
        <v/>
      </c>
      <c r="D85" s="527">
        <f>'RESUMEN REGION'!E87</f>
        <v>0</v>
      </c>
      <c r="E85" s="528" t="str">
        <f>+IFERROR(VLOOKUP(B85,'RES EVAL. INFORMES'!$B$11:$AD$42,4,FALSE),"")</f>
        <v/>
      </c>
      <c r="F85" s="529" t="str">
        <f t="shared" si="24"/>
        <v/>
      </c>
      <c r="G85" s="530">
        <f>'RESUMEN REGION'!G87</f>
        <v>0</v>
      </c>
      <c r="H85" s="111"/>
      <c r="I85" s="112" t="str">
        <f t="shared" si="34"/>
        <v/>
      </c>
      <c r="J85" s="113">
        <f>'RESUMEN REGION'!BO87</f>
        <v>0</v>
      </c>
      <c r="K85" s="111"/>
      <c r="L85" s="112" t="str">
        <f t="shared" si="35"/>
        <v/>
      </c>
      <c r="M85" s="529" t="str">
        <f t="shared" si="36"/>
        <v/>
      </c>
      <c r="N85" s="529" t="str">
        <f t="shared" si="25"/>
        <v/>
      </c>
      <c r="O85" s="474" t="str">
        <f>+IFERROR(IF($B85=0,"",VLOOKUP($B85,'EV ADM FINANCIERA'!$B$11:$AZ$194,4,FALSE)),"")</f>
        <v/>
      </c>
      <c r="P85" s="474" t="str">
        <f>+IFERROR(IF($B85=0,"",VLOOKUP($B85,'EV ADM FINANCIERA'!$B$11:$AZ$194,$P$4,FALSE)),"")</f>
        <v/>
      </c>
      <c r="Q85" s="474" t="str">
        <f>+IFERROR(IF($B85=0,"",VLOOKUP($B85,'EV ADM FINANCIERA'!$B$11:$AZ$194,$Q$4,FALSE)),"")</f>
        <v/>
      </c>
      <c r="R85" s="474" t="str">
        <f>+IFERROR(IF($B85=0,"",VLOOKUP($B85,'EV ADM FINANCIERA'!$B$11:$AZ$194,$R$4,FALSE)),"")</f>
        <v/>
      </c>
      <c r="S85" s="470" t="str">
        <f>+IFERROR(IF($B85=0,"",VLOOKUP($B85,'EV ADM FINANCIERA'!$B$11:$AZ$194,S$4,FALSE)),"")</f>
        <v/>
      </c>
      <c r="T85" s="532" t="str">
        <f t="shared" si="37"/>
        <v/>
      </c>
      <c r="U85" s="714"/>
      <c r="V85" s="715"/>
      <c r="W85" s="529" t="str">
        <f t="shared" si="38"/>
        <v/>
      </c>
      <c r="X85" s="533" t="str">
        <f t="shared" si="26"/>
        <v/>
      </c>
      <c r="Y85" s="111"/>
      <c r="Z85" s="75"/>
      <c r="AA85" s="223" t="str">
        <f t="shared" si="27"/>
        <v/>
      </c>
      <c r="AB85" s="223" t="str">
        <f t="shared" si="28"/>
        <v/>
      </c>
      <c r="AC85" s="223" t="str">
        <f t="shared" si="29"/>
        <v/>
      </c>
      <c r="AD85" s="224" t="str">
        <f t="shared" si="30"/>
        <v/>
      </c>
      <c r="AE85" s="214" t="str">
        <f t="shared" si="31"/>
        <v/>
      </c>
      <c r="AF85" s="214"/>
      <c r="AG85" s="214"/>
      <c r="AH85" s="214"/>
      <c r="AI85" s="214"/>
      <c r="AJ85" s="214"/>
      <c r="AK85" s="214"/>
      <c r="AL85" s="214"/>
      <c r="AM85" s="214"/>
      <c r="AN85" s="214"/>
      <c r="AO85" s="75"/>
      <c r="AP85" s="75"/>
      <c r="AQ85" s="75"/>
      <c r="AR85" s="75"/>
      <c r="AS85" s="75"/>
      <c r="AT85" s="225">
        <f t="shared" si="32"/>
        <v>0</v>
      </c>
      <c r="AU85" s="226">
        <f t="shared" si="33"/>
        <v>0</v>
      </c>
      <c r="AV85" s="114" t="str">
        <f t="shared" si="39"/>
        <v/>
      </c>
      <c r="AW85" s="75" t="str">
        <f t="shared" si="40"/>
        <v>S/I</v>
      </c>
    </row>
    <row r="86" spans="1:49" ht="15" customHeight="1" x14ac:dyDescent="0.2">
      <c r="A86" s="526" t="str">
        <f>'RESUMEN REGION'!A88</f>
        <v/>
      </c>
      <c r="B86" s="526">
        <f>'RESUMEN REGION'!B88</f>
        <v>0</v>
      </c>
      <c r="C86" s="526" t="str">
        <f>'RESUMEN REGION'!C88</f>
        <v/>
      </c>
      <c r="D86" s="527">
        <f>'RESUMEN REGION'!E88</f>
        <v>0</v>
      </c>
      <c r="E86" s="528" t="str">
        <f>+IFERROR(VLOOKUP(B86,'RES EVAL. INFORMES'!$B$11:$AD$42,4,FALSE),"")</f>
        <v/>
      </c>
      <c r="F86" s="529" t="str">
        <f t="shared" si="24"/>
        <v/>
      </c>
      <c r="G86" s="530">
        <f>'RESUMEN REGION'!G88</f>
        <v>0</v>
      </c>
      <c r="H86" s="111"/>
      <c r="I86" s="112" t="str">
        <f t="shared" si="34"/>
        <v/>
      </c>
      <c r="J86" s="113">
        <f>'RESUMEN REGION'!BO88</f>
        <v>0</v>
      </c>
      <c r="K86" s="111"/>
      <c r="L86" s="112" t="str">
        <f t="shared" si="35"/>
        <v/>
      </c>
      <c r="M86" s="529" t="str">
        <f t="shared" si="36"/>
        <v/>
      </c>
      <c r="N86" s="529" t="str">
        <f t="shared" si="25"/>
        <v/>
      </c>
      <c r="O86" s="474" t="str">
        <f>+IFERROR(IF($B86=0,"",VLOOKUP($B86,'EV ADM FINANCIERA'!$B$11:$AZ$194,4,FALSE)),"")</f>
        <v/>
      </c>
      <c r="P86" s="474" t="str">
        <f>+IFERROR(IF($B86=0,"",VLOOKUP($B86,'EV ADM FINANCIERA'!$B$11:$AZ$194,$P$4,FALSE)),"")</f>
        <v/>
      </c>
      <c r="Q86" s="474" t="str">
        <f>+IFERROR(IF($B86=0,"",VLOOKUP($B86,'EV ADM FINANCIERA'!$B$11:$AZ$194,$Q$4,FALSE)),"")</f>
        <v/>
      </c>
      <c r="R86" s="474" t="str">
        <f>+IFERROR(IF($B86=0,"",VLOOKUP($B86,'EV ADM FINANCIERA'!$B$11:$AZ$194,$R$4,FALSE)),"")</f>
        <v/>
      </c>
      <c r="S86" s="470" t="str">
        <f>+IFERROR(IF($B86=0,"",VLOOKUP($B86,'EV ADM FINANCIERA'!$B$11:$AZ$194,S$4,FALSE)),"")</f>
        <v/>
      </c>
      <c r="T86" s="532" t="str">
        <f t="shared" si="37"/>
        <v/>
      </c>
      <c r="U86" s="714"/>
      <c r="V86" s="715"/>
      <c r="W86" s="529" t="str">
        <f t="shared" si="38"/>
        <v/>
      </c>
      <c r="X86" s="533" t="str">
        <f t="shared" si="26"/>
        <v/>
      </c>
      <c r="Y86" s="111"/>
      <c r="Z86" s="75"/>
      <c r="AA86" s="223" t="str">
        <f t="shared" si="27"/>
        <v/>
      </c>
      <c r="AB86" s="223" t="str">
        <f t="shared" si="28"/>
        <v/>
      </c>
      <c r="AC86" s="223" t="str">
        <f t="shared" si="29"/>
        <v/>
      </c>
      <c r="AD86" s="224" t="str">
        <f t="shared" si="30"/>
        <v/>
      </c>
      <c r="AE86" s="214" t="str">
        <f t="shared" si="31"/>
        <v/>
      </c>
      <c r="AF86" s="214"/>
      <c r="AG86" s="214"/>
      <c r="AH86" s="214"/>
      <c r="AI86" s="214"/>
      <c r="AJ86" s="214"/>
      <c r="AK86" s="214"/>
      <c r="AL86" s="214"/>
      <c r="AM86" s="214"/>
      <c r="AN86" s="214"/>
      <c r="AO86" s="75"/>
      <c r="AP86" s="75"/>
      <c r="AQ86" s="75"/>
      <c r="AR86" s="75"/>
      <c r="AS86" s="75"/>
      <c r="AT86" s="225">
        <f t="shared" si="32"/>
        <v>0</v>
      </c>
      <c r="AU86" s="226">
        <f t="shared" si="33"/>
        <v>0</v>
      </c>
      <c r="AV86" s="114" t="str">
        <f t="shared" si="39"/>
        <v/>
      </c>
      <c r="AW86" s="75" t="str">
        <f t="shared" si="40"/>
        <v>S/I</v>
      </c>
    </row>
    <row r="87" spans="1:49" ht="15" customHeight="1" x14ac:dyDescent="0.2">
      <c r="A87" s="526" t="str">
        <f>'RESUMEN REGION'!A89</f>
        <v/>
      </c>
      <c r="B87" s="526">
        <f>'RESUMEN REGION'!B89</f>
        <v>0</v>
      </c>
      <c r="C87" s="526" t="str">
        <f>'RESUMEN REGION'!C89</f>
        <v/>
      </c>
      <c r="D87" s="527">
        <f>'RESUMEN REGION'!E89</f>
        <v>0</v>
      </c>
      <c r="E87" s="528" t="str">
        <f>+IFERROR(VLOOKUP(B87,'RES EVAL. INFORMES'!$B$11:$AD$42,4,FALSE),"")</f>
        <v/>
      </c>
      <c r="F87" s="529" t="str">
        <f t="shared" si="24"/>
        <v/>
      </c>
      <c r="G87" s="530">
        <f>'RESUMEN REGION'!G89</f>
        <v>0</v>
      </c>
      <c r="H87" s="111"/>
      <c r="I87" s="112" t="str">
        <f t="shared" si="34"/>
        <v/>
      </c>
      <c r="J87" s="113">
        <f>'RESUMEN REGION'!BO89</f>
        <v>0</v>
      </c>
      <c r="K87" s="111"/>
      <c r="L87" s="112" t="str">
        <f t="shared" si="35"/>
        <v/>
      </c>
      <c r="M87" s="529" t="str">
        <f t="shared" si="36"/>
        <v/>
      </c>
      <c r="N87" s="529" t="str">
        <f t="shared" si="25"/>
        <v/>
      </c>
      <c r="O87" s="474" t="str">
        <f>+IFERROR(IF($B87=0,"",VLOOKUP($B87,'EV ADM FINANCIERA'!$B$11:$AZ$194,4,FALSE)),"")</f>
        <v/>
      </c>
      <c r="P87" s="474" t="str">
        <f>+IFERROR(IF($B87=0,"",VLOOKUP($B87,'EV ADM FINANCIERA'!$B$11:$AZ$194,$P$4,FALSE)),"")</f>
        <v/>
      </c>
      <c r="Q87" s="474" t="str">
        <f>+IFERROR(IF($B87=0,"",VLOOKUP($B87,'EV ADM FINANCIERA'!$B$11:$AZ$194,$Q$4,FALSE)),"")</f>
        <v/>
      </c>
      <c r="R87" s="474" t="str">
        <f>+IFERROR(IF($B87=0,"",VLOOKUP($B87,'EV ADM FINANCIERA'!$B$11:$AZ$194,$R$4,FALSE)),"")</f>
        <v/>
      </c>
      <c r="S87" s="470" t="str">
        <f>+IFERROR(IF($B87=0,"",VLOOKUP($B87,'EV ADM FINANCIERA'!$B$11:$AZ$194,S$4,FALSE)),"")</f>
        <v/>
      </c>
      <c r="T87" s="532" t="str">
        <f t="shared" si="37"/>
        <v/>
      </c>
      <c r="U87" s="714"/>
      <c r="V87" s="715"/>
      <c r="W87" s="529" t="str">
        <f t="shared" si="38"/>
        <v/>
      </c>
      <c r="X87" s="533" t="str">
        <f t="shared" si="26"/>
        <v/>
      </c>
      <c r="Y87" s="111"/>
      <c r="Z87" s="75"/>
      <c r="AA87" s="223" t="str">
        <f t="shared" si="27"/>
        <v/>
      </c>
      <c r="AB87" s="223" t="str">
        <f t="shared" si="28"/>
        <v/>
      </c>
      <c r="AC87" s="223" t="str">
        <f t="shared" si="29"/>
        <v/>
      </c>
      <c r="AD87" s="224" t="str">
        <f t="shared" si="30"/>
        <v/>
      </c>
      <c r="AE87" s="214" t="str">
        <f t="shared" si="31"/>
        <v/>
      </c>
      <c r="AF87" s="214"/>
      <c r="AG87" s="214"/>
      <c r="AH87" s="214"/>
      <c r="AI87" s="214"/>
      <c r="AJ87" s="214"/>
      <c r="AK87" s="214"/>
      <c r="AL87" s="214"/>
      <c r="AM87" s="214"/>
      <c r="AN87" s="214"/>
      <c r="AO87" s="75"/>
      <c r="AP87" s="75"/>
      <c r="AQ87" s="75"/>
      <c r="AR87" s="75"/>
      <c r="AS87" s="75"/>
      <c r="AT87" s="225">
        <f t="shared" si="32"/>
        <v>0</v>
      </c>
      <c r="AU87" s="226">
        <f t="shared" si="33"/>
        <v>0</v>
      </c>
      <c r="AV87" s="114" t="str">
        <f t="shared" si="39"/>
        <v/>
      </c>
      <c r="AW87" s="75" t="str">
        <f t="shared" si="40"/>
        <v>S/I</v>
      </c>
    </row>
    <row r="88" spans="1:49" ht="15" customHeight="1" x14ac:dyDescent="0.2">
      <c r="A88" s="526" t="str">
        <f>'RESUMEN REGION'!A90</f>
        <v/>
      </c>
      <c r="B88" s="526">
        <f>'RESUMEN REGION'!B90</f>
        <v>0</v>
      </c>
      <c r="C88" s="526" t="str">
        <f>'RESUMEN REGION'!C90</f>
        <v/>
      </c>
      <c r="D88" s="527">
        <f>'RESUMEN REGION'!E90</f>
        <v>0</v>
      </c>
      <c r="E88" s="528" t="str">
        <f>+IFERROR(VLOOKUP(B88,'RES EVAL. INFORMES'!$B$11:$AD$42,4,FALSE),"")</f>
        <v/>
      </c>
      <c r="F88" s="529" t="str">
        <f t="shared" si="24"/>
        <v/>
      </c>
      <c r="G88" s="530">
        <f>'RESUMEN REGION'!G90</f>
        <v>0</v>
      </c>
      <c r="H88" s="111"/>
      <c r="I88" s="112" t="str">
        <f t="shared" si="34"/>
        <v/>
      </c>
      <c r="J88" s="113">
        <f>'RESUMEN REGION'!BO90</f>
        <v>0</v>
      </c>
      <c r="K88" s="111"/>
      <c r="L88" s="112" t="str">
        <f t="shared" si="35"/>
        <v/>
      </c>
      <c r="M88" s="529" t="str">
        <f t="shared" si="36"/>
        <v/>
      </c>
      <c r="N88" s="529" t="str">
        <f t="shared" si="25"/>
        <v/>
      </c>
      <c r="O88" s="474" t="str">
        <f>+IFERROR(IF($B88=0,"",VLOOKUP($B88,'EV ADM FINANCIERA'!$B$11:$AZ$194,4,FALSE)),"")</f>
        <v/>
      </c>
      <c r="P88" s="474" t="str">
        <f>+IFERROR(IF($B88=0,"",VLOOKUP($B88,'EV ADM FINANCIERA'!$B$11:$AZ$194,$P$4,FALSE)),"")</f>
        <v/>
      </c>
      <c r="Q88" s="474" t="str">
        <f>+IFERROR(IF($B88=0,"",VLOOKUP($B88,'EV ADM FINANCIERA'!$B$11:$AZ$194,$Q$4,FALSE)),"")</f>
        <v/>
      </c>
      <c r="R88" s="474" t="str">
        <f>+IFERROR(IF($B88=0,"",VLOOKUP($B88,'EV ADM FINANCIERA'!$B$11:$AZ$194,$R$4,FALSE)),"")</f>
        <v/>
      </c>
      <c r="S88" s="470" t="str">
        <f>+IFERROR(IF($B88=0,"",VLOOKUP($B88,'EV ADM FINANCIERA'!$B$11:$AZ$194,S$4,FALSE)),"")</f>
        <v/>
      </c>
      <c r="T88" s="532" t="str">
        <f t="shared" si="37"/>
        <v/>
      </c>
      <c r="U88" s="714"/>
      <c r="V88" s="715"/>
      <c r="W88" s="529" t="str">
        <f t="shared" si="38"/>
        <v/>
      </c>
      <c r="X88" s="533" t="str">
        <f t="shared" si="26"/>
        <v/>
      </c>
      <c r="Y88" s="111"/>
      <c r="Z88" s="75"/>
      <c r="AA88" s="223" t="str">
        <f t="shared" si="27"/>
        <v/>
      </c>
      <c r="AB88" s="223" t="str">
        <f t="shared" si="28"/>
        <v/>
      </c>
      <c r="AC88" s="223" t="str">
        <f t="shared" si="29"/>
        <v/>
      </c>
      <c r="AD88" s="224" t="str">
        <f t="shared" si="30"/>
        <v/>
      </c>
      <c r="AE88" s="214" t="str">
        <f t="shared" si="31"/>
        <v/>
      </c>
      <c r="AF88" s="214"/>
      <c r="AG88" s="214"/>
      <c r="AH88" s="214"/>
      <c r="AI88" s="214"/>
      <c r="AJ88" s="214"/>
      <c r="AK88" s="214"/>
      <c r="AL88" s="214"/>
      <c r="AM88" s="214"/>
      <c r="AN88" s="214"/>
      <c r="AO88" s="75"/>
      <c r="AP88" s="75"/>
      <c r="AQ88" s="75"/>
      <c r="AR88" s="75"/>
      <c r="AS88" s="75"/>
      <c r="AT88" s="225">
        <f t="shared" si="32"/>
        <v>0</v>
      </c>
      <c r="AU88" s="226">
        <f t="shared" si="33"/>
        <v>0</v>
      </c>
      <c r="AV88" s="114" t="str">
        <f t="shared" si="39"/>
        <v/>
      </c>
      <c r="AW88" s="75" t="str">
        <f t="shared" si="40"/>
        <v>S/I</v>
      </c>
    </row>
    <row r="89" spans="1:49" ht="15" customHeight="1" x14ac:dyDescent="0.2">
      <c r="A89" s="526" t="str">
        <f>'RESUMEN REGION'!A91</f>
        <v/>
      </c>
      <c r="B89" s="526">
        <f>'RESUMEN REGION'!B91</f>
        <v>0</v>
      </c>
      <c r="C89" s="526" t="str">
        <f>'RESUMEN REGION'!C91</f>
        <v/>
      </c>
      <c r="D89" s="527">
        <f>'RESUMEN REGION'!E91</f>
        <v>0</v>
      </c>
      <c r="E89" s="528" t="str">
        <f>+IFERROR(VLOOKUP(B89,'RES EVAL. INFORMES'!$B$11:$AD$42,4,FALSE),"")</f>
        <v/>
      </c>
      <c r="F89" s="529" t="str">
        <f t="shared" si="24"/>
        <v/>
      </c>
      <c r="G89" s="530">
        <f>'RESUMEN REGION'!G91</f>
        <v>0</v>
      </c>
      <c r="H89" s="111"/>
      <c r="I89" s="112" t="str">
        <f t="shared" si="34"/>
        <v/>
      </c>
      <c r="J89" s="113">
        <f>'RESUMEN REGION'!BO91</f>
        <v>0</v>
      </c>
      <c r="K89" s="111"/>
      <c r="L89" s="112" t="str">
        <f t="shared" si="35"/>
        <v/>
      </c>
      <c r="M89" s="529" t="str">
        <f t="shared" si="36"/>
        <v/>
      </c>
      <c r="N89" s="529" t="str">
        <f t="shared" si="25"/>
        <v/>
      </c>
      <c r="O89" s="474" t="str">
        <f>+IFERROR(IF($B89=0,"",VLOOKUP($B89,'EV ADM FINANCIERA'!$B$11:$AZ$194,4,FALSE)),"")</f>
        <v/>
      </c>
      <c r="P89" s="474" t="str">
        <f>+IFERROR(IF($B89=0,"",VLOOKUP($B89,'EV ADM FINANCIERA'!$B$11:$AZ$194,$P$4,FALSE)),"")</f>
        <v/>
      </c>
      <c r="Q89" s="474" t="str">
        <f>+IFERROR(IF($B89=0,"",VLOOKUP($B89,'EV ADM FINANCIERA'!$B$11:$AZ$194,$Q$4,FALSE)),"")</f>
        <v/>
      </c>
      <c r="R89" s="474" t="str">
        <f>+IFERROR(IF($B89=0,"",VLOOKUP($B89,'EV ADM FINANCIERA'!$B$11:$AZ$194,$R$4,FALSE)),"")</f>
        <v/>
      </c>
      <c r="S89" s="470" t="str">
        <f>+IFERROR(IF($B89=0,"",VLOOKUP($B89,'EV ADM FINANCIERA'!$B$11:$AZ$194,S$4,FALSE)),"")</f>
        <v/>
      </c>
      <c r="T89" s="532" t="str">
        <f t="shared" si="37"/>
        <v/>
      </c>
      <c r="U89" s="714"/>
      <c r="V89" s="715"/>
      <c r="W89" s="529" t="str">
        <f t="shared" si="38"/>
        <v/>
      </c>
      <c r="X89" s="533" t="str">
        <f t="shared" si="26"/>
        <v/>
      </c>
      <c r="Y89" s="111"/>
      <c r="Z89" s="75"/>
      <c r="AA89" s="223" t="str">
        <f t="shared" si="27"/>
        <v/>
      </c>
      <c r="AB89" s="223" t="str">
        <f t="shared" si="28"/>
        <v/>
      </c>
      <c r="AC89" s="223" t="str">
        <f t="shared" si="29"/>
        <v/>
      </c>
      <c r="AD89" s="224" t="str">
        <f t="shared" si="30"/>
        <v/>
      </c>
      <c r="AE89" s="214" t="str">
        <f t="shared" si="31"/>
        <v/>
      </c>
      <c r="AF89" s="214"/>
      <c r="AG89" s="214"/>
      <c r="AH89" s="214"/>
      <c r="AI89" s="214"/>
      <c r="AJ89" s="214"/>
      <c r="AK89" s="214"/>
      <c r="AL89" s="214"/>
      <c r="AM89" s="214"/>
      <c r="AN89" s="214"/>
      <c r="AO89" s="75"/>
      <c r="AP89" s="75"/>
      <c r="AQ89" s="75"/>
      <c r="AR89" s="75"/>
      <c r="AS89" s="75"/>
      <c r="AT89" s="225">
        <f t="shared" si="32"/>
        <v>0</v>
      </c>
      <c r="AU89" s="226">
        <f t="shared" si="33"/>
        <v>0</v>
      </c>
      <c r="AV89" s="114" t="str">
        <f t="shared" si="39"/>
        <v/>
      </c>
      <c r="AW89" s="75" t="str">
        <f t="shared" si="40"/>
        <v>S/I</v>
      </c>
    </row>
    <row r="90" spans="1:49" ht="15" customHeight="1" x14ac:dyDescent="0.2">
      <c r="A90" s="526" t="str">
        <f>'RESUMEN REGION'!A92</f>
        <v/>
      </c>
      <c r="B90" s="526">
        <f>'RESUMEN REGION'!B92</f>
        <v>0</v>
      </c>
      <c r="C90" s="526" t="str">
        <f>'RESUMEN REGION'!C92</f>
        <v/>
      </c>
      <c r="D90" s="527">
        <f>'RESUMEN REGION'!E92</f>
        <v>0</v>
      </c>
      <c r="E90" s="528" t="str">
        <f>+IFERROR(VLOOKUP(B90,'RES EVAL. INFORMES'!$B$11:$AD$42,4,FALSE),"")</f>
        <v/>
      </c>
      <c r="F90" s="529" t="str">
        <f t="shared" si="24"/>
        <v/>
      </c>
      <c r="G90" s="530">
        <f>'RESUMEN REGION'!G92</f>
        <v>0</v>
      </c>
      <c r="H90" s="111"/>
      <c r="I90" s="112" t="str">
        <f t="shared" si="34"/>
        <v/>
      </c>
      <c r="J90" s="113">
        <f>'RESUMEN REGION'!BO92</f>
        <v>0</v>
      </c>
      <c r="K90" s="111"/>
      <c r="L90" s="112" t="str">
        <f t="shared" si="35"/>
        <v/>
      </c>
      <c r="M90" s="529" t="str">
        <f t="shared" si="36"/>
        <v/>
      </c>
      <c r="N90" s="529" t="str">
        <f t="shared" si="25"/>
        <v/>
      </c>
      <c r="O90" s="474" t="str">
        <f>+IFERROR(IF($B90=0,"",VLOOKUP($B90,'EV ADM FINANCIERA'!$B$11:$AZ$194,4,FALSE)),"")</f>
        <v/>
      </c>
      <c r="P90" s="474" t="str">
        <f>+IFERROR(IF($B90=0,"",VLOOKUP($B90,'EV ADM FINANCIERA'!$B$11:$AZ$194,$P$4,FALSE)),"")</f>
        <v/>
      </c>
      <c r="Q90" s="474" t="str">
        <f>+IFERROR(IF($B90=0,"",VLOOKUP($B90,'EV ADM FINANCIERA'!$B$11:$AZ$194,$Q$4,FALSE)),"")</f>
        <v/>
      </c>
      <c r="R90" s="474" t="str">
        <f>+IFERROR(IF($B90=0,"",VLOOKUP($B90,'EV ADM FINANCIERA'!$B$11:$AZ$194,$R$4,FALSE)),"")</f>
        <v/>
      </c>
      <c r="S90" s="470" t="str">
        <f>+IFERROR(IF($B90=0,"",VLOOKUP($B90,'EV ADM FINANCIERA'!$B$11:$AZ$194,S$4,FALSE)),"")</f>
        <v/>
      </c>
      <c r="T90" s="532" t="str">
        <f t="shared" si="37"/>
        <v/>
      </c>
      <c r="U90" s="714"/>
      <c r="V90" s="715"/>
      <c r="W90" s="529" t="str">
        <f t="shared" si="38"/>
        <v/>
      </c>
      <c r="X90" s="533" t="str">
        <f t="shared" si="26"/>
        <v/>
      </c>
      <c r="Y90" s="111"/>
      <c r="Z90" s="75"/>
      <c r="AA90" s="223" t="str">
        <f t="shared" si="27"/>
        <v/>
      </c>
      <c r="AB90" s="223" t="str">
        <f t="shared" si="28"/>
        <v/>
      </c>
      <c r="AC90" s="223" t="str">
        <f t="shared" si="29"/>
        <v/>
      </c>
      <c r="AD90" s="224" t="str">
        <f t="shared" si="30"/>
        <v/>
      </c>
      <c r="AE90" s="214" t="str">
        <f t="shared" si="31"/>
        <v/>
      </c>
      <c r="AF90" s="214"/>
      <c r="AG90" s="214"/>
      <c r="AH90" s="214"/>
      <c r="AI90" s="214"/>
      <c r="AJ90" s="214"/>
      <c r="AK90" s="214"/>
      <c r="AL90" s="214"/>
      <c r="AM90" s="214"/>
      <c r="AN90" s="214"/>
      <c r="AO90" s="75"/>
      <c r="AP90" s="75"/>
      <c r="AQ90" s="75"/>
      <c r="AR90" s="75"/>
      <c r="AS90" s="75"/>
      <c r="AT90" s="225">
        <f t="shared" si="32"/>
        <v>0</v>
      </c>
      <c r="AU90" s="226">
        <f t="shared" si="33"/>
        <v>0</v>
      </c>
      <c r="AV90" s="114" t="str">
        <f t="shared" si="39"/>
        <v/>
      </c>
      <c r="AW90" s="75" t="str">
        <f t="shared" si="40"/>
        <v>S/I</v>
      </c>
    </row>
    <row r="91" spans="1:49" ht="15" customHeight="1" x14ac:dyDescent="0.2">
      <c r="A91" s="526" t="str">
        <f>'RESUMEN REGION'!A93</f>
        <v/>
      </c>
      <c r="B91" s="526">
        <f>'RESUMEN REGION'!B93</f>
        <v>0</v>
      </c>
      <c r="C91" s="526" t="str">
        <f>'RESUMEN REGION'!C93</f>
        <v/>
      </c>
      <c r="D91" s="527">
        <f>'RESUMEN REGION'!E93</f>
        <v>0</v>
      </c>
      <c r="E91" s="528" t="str">
        <f>+IFERROR(VLOOKUP(B91,'RES EVAL. INFORMES'!$B$11:$AD$42,4,FALSE),"")</f>
        <v/>
      </c>
      <c r="F91" s="529" t="str">
        <f t="shared" si="24"/>
        <v/>
      </c>
      <c r="G91" s="530">
        <f>'RESUMEN REGION'!G93</f>
        <v>0</v>
      </c>
      <c r="H91" s="111"/>
      <c r="I91" s="112" t="str">
        <f t="shared" si="34"/>
        <v/>
      </c>
      <c r="J91" s="113">
        <f>'RESUMEN REGION'!BO93</f>
        <v>0</v>
      </c>
      <c r="K91" s="111"/>
      <c r="L91" s="112" t="str">
        <f t="shared" si="35"/>
        <v/>
      </c>
      <c r="M91" s="529" t="str">
        <f t="shared" si="36"/>
        <v/>
      </c>
      <c r="N91" s="529" t="str">
        <f t="shared" si="25"/>
        <v/>
      </c>
      <c r="O91" s="474" t="str">
        <f>+IFERROR(IF($B91=0,"",VLOOKUP($B91,'EV ADM FINANCIERA'!$B$11:$AZ$194,4,FALSE)),"")</f>
        <v/>
      </c>
      <c r="P91" s="474" t="str">
        <f>+IFERROR(IF($B91=0,"",VLOOKUP($B91,'EV ADM FINANCIERA'!$B$11:$AZ$194,$P$4,FALSE)),"")</f>
        <v/>
      </c>
      <c r="Q91" s="474" t="str">
        <f>+IFERROR(IF($B91=0,"",VLOOKUP($B91,'EV ADM FINANCIERA'!$B$11:$AZ$194,$Q$4,FALSE)),"")</f>
        <v/>
      </c>
      <c r="R91" s="474" t="str">
        <f>+IFERROR(IF($B91=0,"",VLOOKUP($B91,'EV ADM FINANCIERA'!$B$11:$AZ$194,$R$4,FALSE)),"")</f>
        <v/>
      </c>
      <c r="S91" s="470" t="str">
        <f>+IFERROR(IF($B91=0,"",VLOOKUP($B91,'EV ADM FINANCIERA'!$B$11:$AZ$194,S$4,FALSE)),"")</f>
        <v/>
      </c>
      <c r="T91" s="532" t="str">
        <f t="shared" si="37"/>
        <v/>
      </c>
      <c r="U91" s="714"/>
      <c r="V91" s="715"/>
      <c r="W91" s="529" t="str">
        <f t="shared" si="38"/>
        <v/>
      </c>
      <c r="X91" s="533" t="str">
        <f t="shared" si="26"/>
        <v/>
      </c>
      <c r="Y91" s="111"/>
      <c r="Z91" s="75"/>
      <c r="AA91" s="223" t="str">
        <f t="shared" si="27"/>
        <v/>
      </c>
      <c r="AB91" s="223" t="str">
        <f t="shared" si="28"/>
        <v/>
      </c>
      <c r="AC91" s="223" t="str">
        <f t="shared" si="29"/>
        <v/>
      </c>
      <c r="AD91" s="224" t="str">
        <f t="shared" si="30"/>
        <v/>
      </c>
      <c r="AE91" s="214" t="str">
        <f t="shared" si="31"/>
        <v/>
      </c>
      <c r="AF91" s="214"/>
      <c r="AG91" s="214"/>
      <c r="AH91" s="214"/>
      <c r="AI91" s="214"/>
      <c r="AJ91" s="214"/>
      <c r="AK91" s="214"/>
      <c r="AL91" s="214"/>
      <c r="AM91" s="214"/>
      <c r="AN91" s="214"/>
      <c r="AO91" s="75"/>
      <c r="AP91" s="75"/>
      <c r="AQ91" s="75"/>
      <c r="AR91" s="75"/>
      <c r="AS91" s="75"/>
      <c r="AT91" s="225">
        <f t="shared" si="32"/>
        <v>0</v>
      </c>
      <c r="AU91" s="226">
        <f t="shared" si="33"/>
        <v>0</v>
      </c>
      <c r="AV91" s="114" t="str">
        <f t="shared" si="39"/>
        <v/>
      </c>
      <c r="AW91" s="75" t="str">
        <f t="shared" si="40"/>
        <v>S/I</v>
      </c>
    </row>
    <row r="92" spans="1:49" ht="15" customHeight="1" x14ac:dyDescent="0.2">
      <c r="A92" s="526" t="str">
        <f>'RESUMEN REGION'!A94</f>
        <v/>
      </c>
      <c r="B92" s="526">
        <f>'RESUMEN REGION'!B94</f>
        <v>0</v>
      </c>
      <c r="C92" s="526" t="str">
        <f>'RESUMEN REGION'!C94</f>
        <v/>
      </c>
      <c r="D92" s="527">
        <f>'RESUMEN REGION'!E94</f>
        <v>0</v>
      </c>
      <c r="E92" s="528" t="str">
        <f>+IFERROR(VLOOKUP(B92,'RES EVAL. INFORMES'!$B$11:$AD$42,4,FALSE),"")</f>
        <v/>
      </c>
      <c r="F92" s="529" t="str">
        <f t="shared" si="24"/>
        <v/>
      </c>
      <c r="G92" s="530">
        <f>'RESUMEN REGION'!G94</f>
        <v>0</v>
      </c>
      <c r="H92" s="111"/>
      <c r="I92" s="112" t="str">
        <f t="shared" si="34"/>
        <v/>
      </c>
      <c r="J92" s="113">
        <f>'RESUMEN REGION'!BO94</f>
        <v>0</v>
      </c>
      <c r="K92" s="111"/>
      <c r="L92" s="112" t="str">
        <f t="shared" si="35"/>
        <v/>
      </c>
      <c r="M92" s="529" t="str">
        <f t="shared" si="36"/>
        <v/>
      </c>
      <c r="N92" s="529" t="str">
        <f t="shared" si="25"/>
        <v/>
      </c>
      <c r="O92" s="474" t="str">
        <f>+IFERROR(IF($B92=0,"",VLOOKUP($B92,'EV ADM FINANCIERA'!$B$11:$AZ$194,4,FALSE)),"")</f>
        <v/>
      </c>
      <c r="P92" s="474" t="str">
        <f>+IFERROR(IF($B92=0,"",VLOOKUP($B92,'EV ADM FINANCIERA'!$B$11:$AZ$194,$P$4,FALSE)),"")</f>
        <v/>
      </c>
      <c r="Q92" s="474" t="str">
        <f>+IFERROR(IF($B92=0,"",VLOOKUP($B92,'EV ADM FINANCIERA'!$B$11:$AZ$194,$Q$4,FALSE)),"")</f>
        <v/>
      </c>
      <c r="R92" s="474" t="str">
        <f>+IFERROR(IF($B92=0,"",VLOOKUP($B92,'EV ADM FINANCIERA'!$B$11:$AZ$194,$R$4,FALSE)),"")</f>
        <v/>
      </c>
      <c r="S92" s="470" t="str">
        <f>+IFERROR(IF($B92=0,"",VLOOKUP($B92,'EV ADM FINANCIERA'!$B$11:$AZ$194,S$4,FALSE)),"")</f>
        <v/>
      </c>
      <c r="T92" s="532" t="str">
        <f t="shared" si="37"/>
        <v/>
      </c>
      <c r="U92" s="714"/>
      <c r="V92" s="715"/>
      <c r="W92" s="529" t="str">
        <f t="shared" si="38"/>
        <v/>
      </c>
      <c r="X92" s="533" t="str">
        <f t="shared" si="26"/>
        <v/>
      </c>
      <c r="Y92" s="111"/>
      <c r="Z92" s="75"/>
      <c r="AA92" s="223" t="str">
        <f t="shared" si="27"/>
        <v/>
      </c>
      <c r="AB92" s="223" t="str">
        <f t="shared" si="28"/>
        <v/>
      </c>
      <c r="AC92" s="223" t="str">
        <f t="shared" si="29"/>
        <v/>
      </c>
      <c r="AD92" s="224" t="str">
        <f t="shared" si="30"/>
        <v/>
      </c>
      <c r="AE92" s="214" t="str">
        <f t="shared" si="31"/>
        <v/>
      </c>
      <c r="AF92" s="214"/>
      <c r="AG92" s="214"/>
      <c r="AH92" s="214"/>
      <c r="AI92" s="214"/>
      <c r="AJ92" s="214"/>
      <c r="AK92" s="214"/>
      <c r="AL92" s="214"/>
      <c r="AM92" s="214"/>
      <c r="AN92" s="214"/>
      <c r="AO92" s="75"/>
      <c r="AP92" s="75"/>
      <c r="AQ92" s="75"/>
      <c r="AR92" s="75"/>
      <c r="AS92" s="75"/>
      <c r="AT92" s="225">
        <f t="shared" si="32"/>
        <v>0</v>
      </c>
      <c r="AU92" s="226">
        <f t="shared" si="33"/>
        <v>0</v>
      </c>
      <c r="AV92" s="114" t="str">
        <f t="shared" si="39"/>
        <v/>
      </c>
      <c r="AW92" s="75" t="str">
        <f t="shared" si="40"/>
        <v>S/I</v>
      </c>
    </row>
    <row r="93" spans="1:49" ht="15" customHeight="1" x14ac:dyDescent="0.2">
      <c r="A93" s="526" t="str">
        <f>'RESUMEN REGION'!A95</f>
        <v/>
      </c>
      <c r="B93" s="526">
        <f>'RESUMEN REGION'!B95</f>
        <v>0</v>
      </c>
      <c r="C93" s="526" t="str">
        <f>'RESUMEN REGION'!C95</f>
        <v/>
      </c>
      <c r="D93" s="527">
        <f>'RESUMEN REGION'!E95</f>
        <v>0</v>
      </c>
      <c r="E93" s="528" t="str">
        <f>+IFERROR(VLOOKUP(B93,'RES EVAL. INFORMES'!$B$11:$AD$42,4,FALSE),"")</f>
        <v/>
      </c>
      <c r="F93" s="529" t="str">
        <f t="shared" si="24"/>
        <v/>
      </c>
      <c r="G93" s="530">
        <f>'RESUMEN REGION'!G95</f>
        <v>0</v>
      </c>
      <c r="H93" s="111"/>
      <c r="I93" s="112" t="str">
        <f t="shared" si="34"/>
        <v/>
      </c>
      <c r="J93" s="113">
        <f>'RESUMEN REGION'!BO95</f>
        <v>0</v>
      </c>
      <c r="K93" s="111"/>
      <c r="L93" s="112" t="str">
        <f t="shared" si="35"/>
        <v/>
      </c>
      <c r="M93" s="529" t="str">
        <f t="shared" si="36"/>
        <v/>
      </c>
      <c r="N93" s="529" t="str">
        <f t="shared" si="25"/>
        <v/>
      </c>
      <c r="O93" s="474" t="str">
        <f>+IFERROR(IF($B93=0,"",VLOOKUP($B93,'EV ADM FINANCIERA'!$B$11:$AZ$194,4,FALSE)),"")</f>
        <v/>
      </c>
      <c r="P93" s="474" t="str">
        <f>+IFERROR(IF($B93=0,"",VLOOKUP($B93,'EV ADM FINANCIERA'!$B$11:$AZ$194,$P$4,FALSE)),"")</f>
        <v/>
      </c>
      <c r="Q93" s="474" t="str">
        <f>+IFERROR(IF($B93=0,"",VLOOKUP($B93,'EV ADM FINANCIERA'!$B$11:$AZ$194,$Q$4,FALSE)),"")</f>
        <v/>
      </c>
      <c r="R93" s="474" t="str">
        <f>+IFERROR(IF($B93=0,"",VLOOKUP($B93,'EV ADM FINANCIERA'!$B$11:$AZ$194,$R$4,FALSE)),"")</f>
        <v/>
      </c>
      <c r="S93" s="470" t="str">
        <f>+IFERROR(IF($B93=0,"",VLOOKUP($B93,'EV ADM FINANCIERA'!$B$11:$AZ$194,S$4,FALSE)),"")</f>
        <v/>
      </c>
      <c r="T93" s="532" t="str">
        <f t="shared" si="37"/>
        <v/>
      </c>
      <c r="U93" s="714"/>
      <c r="V93" s="715"/>
      <c r="W93" s="529" t="str">
        <f t="shared" si="38"/>
        <v/>
      </c>
      <c r="X93" s="533" t="str">
        <f t="shared" si="26"/>
        <v/>
      </c>
      <c r="Y93" s="111"/>
      <c r="Z93" s="75"/>
      <c r="AA93" s="223" t="str">
        <f t="shared" si="27"/>
        <v/>
      </c>
      <c r="AB93" s="223" t="str">
        <f t="shared" si="28"/>
        <v/>
      </c>
      <c r="AC93" s="223" t="str">
        <f t="shared" si="29"/>
        <v/>
      </c>
      <c r="AD93" s="224" t="str">
        <f t="shared" si="30"/>
        <v/>
      </c>
      <c r="AE93" s="214" t="str">
        <f t="shared" si="31"/>
        <v/>
      </c>
      <c r="AF93" s="214"/>
      <c r="AG93" s="214"/>
      <c r="AH93" s="214"/>
      <c r="AI93" s="214"/>
      <c r="AJ93" s="214"/>
      <c r="AK93" s="214"/>
      <c r="AL93" s="214"/>
      <c r="AM93" s="214"/>
      <c r="AN93" s="214"/>
      <c r="AO93" s="75"/>
      <c r="AP93" s="75"/>
      <c r="AQ93" s="75"/>
      <c r="AR93" s="75"/>
      <c r="AS93" s="75"/>
      <c r="AT93" s="225">
        <f t="shared" si="32"/>
        <v>0</v>
      </c>
      <c r="AU93" s="226">
        <f t="shared" si="33"/>
        <v>0</v>
      </c>
      <c r="AV93" s="114" t="str">
        <f t="shared" si="39"/>
        <v/>
      </c>
      <c r="AW93" s="75" t="str">
        <f t="shared" si="40"/>
        <v>S/I</v>
      </c>
    </row>
    <row r="94" spans="1:49" ht="15" customHeight="1" x14ac:dyDescent="0.2">
      <c r="A94" s="526" t="str">
        <f>'RESUMEN REGION'!A96</f>
        <v/>
      </c>
      <c r="B94" s="526">
        <f>'RESUMEN REGION'!B96</f>
        <v>0</v>
      </c>
      <c r="C94" s="526" t="str">
        <f>'RESUMEN REGION'!C96</f>
        <v/>
      </c>
      <c r="D94" s="527">
        <f>'RESUMEN REGION'!E96</f>
        <v>0</v>
      </c>
      <c r="E94" s="528" t="str">
        <f>+IFERROR(VLOOKUP(B94,'RES EVAL. INFORMES'!$B$11:$AD$42,4,FALSE),"")</f>
        <v/>
      </c>
      <c r="F94" s="529" t="str">
        <f t="shared" si="24"/>
        <v/>
      </c>
      <c r="G94" s="530">
        <f>'RESUMEN REGION'!G96</f>
        <v>0</v>
      </c>
      <c r="H94" s="111"/>
      <c r="I94" s="112" t="str">
        <f t="shared" si="34"/>
        <v/>
      </c>
      <c r="J94" s="113">
        <f>'RESUMEN REGION'!BO96</f>
        <v>0</v>
      </c>
      <c r="K94" s="111"/>
      <c r="L94" s="112" t="str">
        <f t="shared" si="35"/>
        <v/>
      </c>
      <c r="M94" s="529" t="str">
        <f t="shared" si="36"/>
        <v/>
      </c>
      <c r="N94" s="529" t="str">
        <f t="shared" si="25"/>
        <v/>
      </c>
      <c r="O94" s="474" t="str">
        <f>+IFERROR(IF($B94=0,"",VLOOKUP($B94,'EV ADM FINANCIERA'!$B$11:$AZ$194,4,FALSE)),"")</f>
        <v/>
      </c>
      <c r="P94" s="474" t="str">
        <f>+IFERROR(IF($B94=0,"",VLOOKUP($B94,'EV ADM FINANCIERA'!$B$11:$AZ$194,$P$4,FALSE)),"")</f>
        <v/>
      </c>
      <c r="Q94" s="474" t="str">
        <f>+IFERROR(IF($B94=0,"",VLOOKUP($B94,'EV ADM FINANCIERA'!$B$11:$AZ$194,$Q$4,FALSE)),"")</f>
        <v/>
      </c>
      <c r="R94" s="474" t="str">
        <f>+IFERROR(IF($B94=0,"",VLOOKUP($B94,'EV ADM FINANCIERA'!$B$11:$AZ$194,$R$4,FALSE)),"")</f>
        <v/>
      </c>
      <c r="S94" s="470" t="str">
        <f>+IFERROR(IF($B94=0,"",VLOOKUP($B94,'EV ADM FINANCIERA'!$B$11:$AZ$194,S$4,FALSE)),"")</f>
        <v/>
      </c>
      <c r="T94" s="532" t="str">
        <f t="shared" si="37"/>
        <v/>
      </c>
      <c r="U94" s="714"/>
      <c r="V94" s="715"/>
      <c r="W94" s="529" t="str">
        <f t="shared" si="38"/>
        <v/>
      </c>
      <c r="X94" s="533" t="str">
        <f t="shared" si="26"/>
        <v/>
      </c>
      <c r="Y94" s="111"/>
      <c r="Z94" s="75"/>
      <c r="AA94" s="223" t="str">
        <f t="shared" si="27"/>
        <v/>
      </c>
      <c r="AB94" s="223" t="str">
        <f t="shared" si="28"/>
        <v/>
      </c>
      <c r="AC94" s="223" t="str">
        <f t="shared" si="29"/>
        <v/>
      </c>
      <c r="AD94" s="224" t="str">
        <f t="shared" si="30"/>
        <v/>
      </c>
      <c r="AE94" s="214" t="str">
        <f t="shared" si="31"/>
        <v/>
      </c>
      <c r="AF94" s="214"/>
      <c r="AG94" s="214"/>
      <c r="AH94" s="214"/>
      <c r="AI94" s="214"/>
      <c r="AJ94" s="214"/>
      <c r="AK94" s="214"/>
      <c r="AL94" s="214"/>
      <c r="AM94" s="214"/>
      <c r="AN94" s="214"/>
      <c r="AO94" s="75"/>
      <c r="AP94" s="75"/>
      <c r="AQ94" s="75"/>
      <c r="AR94" s="75"/>
      <c r="AS94" s="75"/>
      <c r="AT94" s="225">
        <f t="shared" si="32"/>
        <v>0</v>
      </c>
      <c r="AU94" s="226">
        <f t="shared" si="33"/>
        <v>0</v>
      </c>
      <c r="AV94" s="114" t="str">
        <f t="shared" si="39"/>
        <v/>
      </c>
      <c r="AW94" s="75" t="str">
        <f t="shared" si="40"/>
        <v>S/I</v>
      </c>
    </row>
    <row r="95" spans="1:49" ht="15" customHeight="1" x14ac:dyDescent="0.2">
      <c r="A95" s="526" t="str">
        <f>'RESUMEN REGION'!A97</f>
        <v/>
      </c>
      <c r="B95" s="526">
        <f>'RESUMEN REGION'!B97</f>
        <v>0</v>
      </c>
      <c r="C95" s="526" t="str">
        <f>'RESUMEN REGION'!C97</f>
        <v/>
      </c>
      <c r="D95" s="527">
        <f>'RESUMEN REGION'!E97</f>
        <v>0</v>
      </c>
      <c r="E95" s="528" t="str">
        <f>+IFERROR(VLOOKUP(B95,'RES EVAL. INFORMES'!$B$11:$AD$42,4,FALSE),"")</f>
        <v/>
      </c>
      <c r="F95" s="529" t="str">
        <f t="shared" si="24"/>
        <v/>
      </c>
      <c r="G95" s="530">
        <f>'RESUMEN REGION'!G97</f>
        <v>0</v>
      </c>
      <c r="H95" s="111"/>
      <c r="I95" s="112" t="str">
        <f t="shared" si="34"/>
        <v/>
      </c>
      <c r="J95" s="113">
        <f>'RESUMEN REGION'!BO97</f>
        <v>0</v>
      </c>
      <c r="K95" s="111"/>
      <c r="L95" s="112" t="str">
        <f t="shared" si="35"/>
        <v/>
      </c>
      <c r="M95" s="529" t="str">
        <f t="shared" si="36"/>
        <v/>
      </c>
      <c r="N95" s="529" t="str">
        <f t="shared" si="25"/>
        <v/>
      </c>
      <c r="O95" s="474" t="str">
        <f>+IFERROR(IF($B95=0,"",VLOOKUP($B95,'EV ADM FINANCIERA'!$B$11:$AZ$194,4,FALSE)),"")</f>
        <v/>
      </c>
      <c r="P95" s="474" t="str">
        <f>+IFERROR(IF($B95=0,"",VLOOKUP($B95,'EV ADM FINANCIERA'!$B$11:$AZ$194,$P$4,FALSE)),"")</f>
        <v/>
      </c>
      <c r="Q95" s="474" t="str">
        <f>+IFERROR(IF($B95=0,"",VLOOKUP($B95,'EV ADM FINANCIERA'!$B$11:$AZ$194,$Q$4,FALSE)),"")</f>
        <v/>
      </c>
      <c r="R95" s="474" t="str">
        <f>+IFERROR(IF($B95=0,"",VLOOKUP($B95,'EV ADM FINANCIERA'!$B$11:$AZ$194,$R$4,FALSE)),"")</f>
        <v/>
      </c>
      <c r="S95" s="470" t="str">
        <f>+IFERROR(IF($B95=0,"",VLOOKUP($B95,'EV ADM FINANCIERA'!$B$11:$AZ$194,S$4,FALSE)),"")</f>
        <v/>
      </c>
      <c r="T95" s="532" t="str">
        <f t="shared" si="37"/>
        <v/>
      </c>
      <c r="U95" s="714"/>
      <c r="V95" s="715"/>
      <c r="W95" s="529" t="str">
        <f t="shared" si="38"/>
        <v/>
      </c>
      <c r="X95" s="533" t="str">
        <f t="shared" si="26"/>
        <v/>
      </c>
      <c r="Y95" s="111"/>
      <c r="Z95" s="75"/>
      <c r="AA95" s="223" t="str">
        <f t="shared" si="27"/>
        <v/>
      </c>
      <c r="AB95" s="223" t="str">
        <f t="shared" si="28"/>
        <v/>
      </c>
      <c r="AC95" s="223" t="str">
        <f t="shared" si="29"/>
        <v/>
      </c>
      <c r="AD95" s="224" t="str">
        <f t="shared" si="30"/>
        <v/>
      </c>
      <c r="AE95" s="214" t="str">
        <f t="shared" si="31"/>
        <v/>
      </c>
      <c r="AF95" s="214"/>
      <c r="AG95" s="214"/>
      <c r="AH95" s="214"/>
      <c r="AI95" s="214"/>
      <c r="AJ95" s="214"/>
      <c r="AK95" s="214"/>
      <c r="AL95" s="214"/>
      <c r="AM95" s="214"/>
      <c r="AN95" s="214"/>
      <c r="AO95" s="75"/>
      <c r="AP95" s="75"/>
      <c r="AQ95" s="75"/>
      <c r="AR95" s="75"/>
      <c r="AS95" s="75"/>
      <c r="AT95" s="225">
        <f t="shared" si="32"/>
        <v>0</v>
      </c>
      <c r="AU95" s="226">
        <f t="shared" si="33"/>
        <v>0</v>
      </c>
      <c r="AV95" s="114" t="str">
        <f t="shared" si="39"/>
        <v/>
      </c>
      <c r="AW95" s="75" t="str">
        <f t="shared" si="40"/>
        <v>S/I</v>
      </c>
    </row>
    <row r="96" spans="1:49" ht="15" customHeight="1" x14ac:dyDescent="0.2">
      <c r="A96" s="526" t="str">
        <f>'RESUMEN REGION'!A98</f>
        <v/>
      </c>
      <c r="B96" s="526">
        <f>'RESUMEN REGION'!B98</f>
        <v>0</v>
      </c>
      <c r="C96" s="526" t="str">
        <f>'RESUMEN REGION'!C98</f>
        <v/>
      </c>
      <c r="D96" s="527">
        <f>'RESUMEN REGION'!E98</f>
        <v>0</v>
      </c>
      <c r="E96" s="528" t="str">
        <f>+IFERROR(VLOOKUP(B96,'RES EVAL. INFORMES'!$B$11:$AD$42,4,FALSE),"")</f>
        <v/>
      </c>
      <c r="F96" s="529" t="str">
        <f t="shared" si="24"/>
        <v/>
      </c>
      <c r="G96" s="530">
        <f>'RESUMEN REGION'!G98</f>
        <v>0</v>
      </c>
      <c r="H96" s="111"/>
      <c r="I96" s="112" t="str">
        <f t="shared" si="34"/>
        <v/>
      </c>
      <c r="J96" s="113">
        <f>'RESUMEN REGION'!BO98</f>
        <v>0</v>
      </c>
      <c r="K96" s="111"/>
      <c r="L96" s="112" t="str">
        <f t="shared" si="35"/>
        <v/>
      </c>
      <c r="M96" s="529" t="str">
        <f t="shared" si="36"/>
        <v/>
      </c>
      <c r="N96" s="529" t="str">
        <f t="shared" si="25"/>
        <v/>
      </c>
      <c r="O96" s="474" t="str">
        <f>+IFERROR(IF($B96=0,"",VLOOKUP($B96,'EV ADM FINANCIERA'!$B$11:$AZ$194,4,FALSE)),"")</f>
        <v/>
      </c>
      <c r="P96" s="474" t="str">
        <f>+IFERROR(IF($B96=0,"",VLOOKUP($B96,'EV ADM FINANCIERA'!$B$11:$AZ$194,$P$4,FALSE)),"")</f>
        <v/>
      </c>
      <c r="Q96" s="474" t="str">
        <f>+IFERROR(IF($B96=0,"",VLOOKUP($B96,'EV ADM FINANCIERA'!$B$11:$AZ$194,$Q$4,FALSE)),"")</f>
        <v/>
      </c>
      <c r="R96" s="474" t="str">
        <f>+IFERROR(IF($B96=0,"",VLOOKUP($B96,'EV ADM FINANCIERA'!$B$11:$AZ$194,$R$4,FALSE)),"")</f>
        <v/>
      </c>
      <c r="S96" s="470" t="str">
        <f>+IFERROR(IF($B96=0,"",VLOOKUP($B96,'EV ADM FINANCIERA'!$B$11:$AZ$194,S$4,FALSE)),"")</f>
        <v/>
      </c>
      <c r="T96" s="532" t="str">
        <f t="shared" si="37"/>
        <v/>
      </c>
      <c r="U96" s="714"/>
      <c r="V96" s="715"/>
      <c r="W96" s="529" t="str">
        <f t="shared" si="38"/>
        <v/>
      </c>
      <c r="X96" s="533" t="str">
        <f t="shared" si="26"/>
        <v/>
      </c>
      <c r="Y96" s="111"/>
      <c r="Z96" s="75"/>
      <c r="AA96" s="223" t="str">
        <f t="shared" si="27"/>
        <v/>
      </c>
      <c r="AB96" s="223" t="str">
        <f t="shared" si="28"/>
        <v/>
      </c>
      <c r="AC96" s="223" t="str">
        <f t="shared" si="29"/>
        <v/>
      </c>
      <c r="AD96" s="224" t="str">
        <f t="shared" si="30"/>
        <v/>
      </c>
      <c r="AE96" s="214" t="str">
        <f t="shared" si="31"/>
        <v/>
      </c>
      <c r="AF96" s="214"/>
      <c r="AG96" s="214"/>
      <c r="AH96" s="214"/>
      <c r="AI96" s="214"/>
      <c r="AJ96" s="214"/>
      <c r="AK96" s="214"/>
      <c r="AL96" s="214"/>
      <c r="AM96" s="214"/>
      <c r="AN96" s="214"/>
      <c r="AO96" s="75"/>
      <c r="AP96" s="75"/>
      <c r="AQ96" s="75"/>
      <c r="AR96" s="75"/>
      <c r="AS96" s="75"/>
      <c r="AT96" s="225">
        <f t="shared" si="32"/>
        <v>0</v>
      </c>
      <c r="AU96" s="226">
        <f t="shared" si="33"/>
        <v>0</v>
      </c>
      <c r="AV96" s="114" t="str">
        <f t="shared" si="39"/>
        <v/>
      </c>
      <c r="AW96" s="75" t="str">
        <f t="shared" si="40"/>
        <v>S/I</v>
      </c>
    </row>
    <row r="97" spans="1:49" ht="15" customHeight="1" x14ac:dyDescent="0.2">
      <c r="A97" s="526" t="str">
        <f>'RESUMEN REGION'!A99</f>
        <v/>
      </c>
      <c r="B97" s="526">
        <f>'RESUMEN REGION'!B99</f>
        <v>0</v>
      </c>
      <c r="C97" s="526" t="str">
        <f>'RESUMEN REGION'!C99</f>
        <v/>
      </c>
      <c r="D97" s="527">
        <f>'RESUMEN REGION'!E99</f>
        <v>0</v>
      </c>
      <c r="E97" s="528" t="str">
        <f>+IFERROR(VLOOKUP(B97,'RES EVAL. INFORMES'!$B$11:$AD$42,4,FALSE),"")</f>
        <v/>
      </c>
      <c r="F97" s="529" t="str">
        <f t="shared" si="24"/>
        <v/>
      </c>
      <c r="G97" s="530">
        <f>'RESUMEN REGION'!G99</f>
        <v>0</v>
      </c>
      <c r="H97" s="111"/>
      <c r="I97" s="112" t="str">
        <f t="shared" si="34"/>
        <v/>
      </c>
      <c r="J97" s="113">
        <f>'RESUMEN REGION'!BO99</f>
        <v>0</v>
      </c>
      <c r="K97" s="111"/>
      <c r="L97" s="112" t="str">
        <f t="shared" si="35"/>
        <v/>
      </c>
      <c r="M97" s="529" t="str">
        <f t="shared" si="36"/>
        <v/>
      </c>
      <c r="N97" s="529" t="str">
        <f t="shared" si="25"/>
        <v/>
      </c>
      <c r="O97" s="474" t="str">
        <f>+IFERROR(IF($B97=0,"",VLOOKUP($B97,'EV ADM FINANCIERA'!$B$11:$AZ$194,4,FALSE)),"")</f>
        <v/>
      </c>
      <c r="P97" s="474" t="str">
        <f>+IFERROR(IF($B97=0,"",VLOOKUP($B97,'EV ADM FINANCIERA'!$B$11:$AZ$194,$P$4,FALSE)),"")</f>
        <v/>
      </c>
      <c r="Q97" s="474" t="str">
        <f>+IFERROR(IF($B97=0,"",VLOOKUP($B97,'EV ADM FINANCIERA'!$B$11:$AZ$194,$Q$4,FALSE)),"")</f>
        <v/>
      </c>
      <c r="R97" s="474" t="str">
        <f>+IFERROR(IF($B97=0,"",VLOOKUP($B97,'EV ADM FINANCIERA'!$B$11:$AZ$194,$R$4,FALSE)),"")</f>
        <v/>
      </c>
      <c r="S97" s="470" t="str">
        <f>+IFERROR(IF($B97=0,"",VLOOKUP($B97,'EV ADM FINANCIERA'!$B$11:$AZ$194,S$4,FALSE)),"")</f>
        <v/>
      </c>
      <c r="T97" s="532" t="str">
        <f t="shared" si="37"/>
        <v/>
      </c>
      <c r="U97" s="714"/>
      <c r="V97" s="715"/>
      <c r="W97" s="529" t="str">
        <f t="shared" si="38"/>
        <v/>
      </c>
      <c r="X97" s="533" t="str">
        <f t="shared" si="26"/>
        <v/>
      </c>
      <c r="Y97" s="111"/>
      <c r="Z97" s="75"/>
      <c r="AA97" s="223" t="str">
        <f t="shared" si="27"/>
        <v/>
      </c>
      <c r="AB97" s="223" t="str">
        <f t="shared" si="28"/>
        <v/>
      </c>
      <c r="AC97" s="223" t="str">
        <f t="shared" si="29"/>
        <v/>
      </c>
      <c r="AD97" s="224" t="str">
        <f t="shared" si="30"/>
        <v/>
      </c>
      <c r="AE97" s="214" t="str">
        <f t="shared" si="31"/>
        <v/>
      </c>
      <c r="AF97" s="214"/>
      <c r="AG97" s="214"/>
      <c r="AH97" s="214"/>
      <c r="AI97" s="214"/>
      <c r="AJ97" s="214"/>
      <c r="AK97" s="214"/>
      <c r="AL97" s="214"/>
      <c r="AM97" s="214"/>
      <c r="AN97" s="214"/>
      <c r="AO97" s="75"/>
      <c r="AP97" s="75"/>
      <c r="AQ97" s="75"/>
      <c r="AR97" s="75"/>
      <c r="AS97" s="75"/>
      <c r="AT97" s="225">
        <f t="shared" si="32"/>
        <v>0</v>
      </c>
      <c r="AU97" s="226">
        <f t="shared" si="33"/>
        <v>0</v>
      </c>
      <c r="AV97" s="114" t="str">
        <f t="shared" si="39"/>
        <v/>
      </c>
      <c r="AW97" s="75" t="str">
        <f t="shared" si="40"/>
        <v>S/I</v>
      </c>
    </row>
    <row r="98" spans="1:49" ht="15" customHeight="1" x14ac:dyDescent="0.2">
      <c r="A98" s="526" t="str">
        <f>'RESUMEN REGION'!A100</f>
        <v/>
      </c>
      <c r="B98" s="526">
        <f>'RESUMEN REGION'!B100</f>
        <v>0</v>
      </c>
      <c r="C98" s="526" t="str">
        <f>'RESUMEN REGION'!C100</f>
        <v/>
      </c>
      <c r="D98" s="527">
        <f>'RESUMEN REGION'!E100</f>
        <v>0</v>
      </c>
      <c r="E98" s="528" t="str">
        <f>+IFERROR(VLOOKUP(B98,'RES EVAL. INFORMES'!$B$11:$AD$42,4,FALSE),"")</f>
        <v/>
      </c>
      <c r="F98" s="529" t="str">
        <f t="shared" si="24"/>
        <v/>
      </c>
      <c r="G98" s="530">
        <f>'RESUMEN REGION'!G100</f>
        <v>0</v>
      </c>
      <c r="H98" s="111"/>
      <c r="I98" s="112" t="str">
        <f t="shared" si="34"/>
        <v/>
      </c>
      <c r="J98" s="113">
        <f>'RESUMEN REGION'!BO100</f>
        <v>0</v>
      </c>
      <c r="K98" s="111"/>
      <c r="L98" s="112" t="str">
        <f t="shared" si="35"/>
        <v/>
      </c>
      <c r="M98" s="529" t="str">
        <f t="shared" si="36"/>
        <v/>
      </c>
      <c r="N98" s="529" t="str">
        <f t="shared" si="25"/>
        <v/>
      </c>
      <c r="O98" s="474" t="str">
        <f>+IFERROR(IF($B98=0,"",VLOOKUP($B98,'EV ADM FINANCIERA'!$B$11:$AZ$194,4,FALSE)),"")</f>
        <v/>
      </c>
      <c r="P98" s="474" t="str">
        <f>+IFERROR(IF($B98=0,"",VLOOKUP($B98,'EV ADM FINANCIERA'!$B$11:$AZ$194,$P$4,FALSE)),"")</f>
        <v/>
      </c>
      <c r="Q98" s="474" t="str">
        <f>+IFERROR(IF($B98=0,"",VLOOKUP($B98,'EV ADM FINANCIERA'!$B$11:$AZ$194,$Q$4,FALSE)),"")</f>
        <v/>
      </c>
      <c r="R98" s="474" t="str">
        <f>+IFERROR(IF($B98=0,"",VLOOKUP($B98,'EV ADM FINANCIERA'!$B$11:$AZ$194,$R$4,FALSE)),"")</f>
        <v/>
      </c>
      <c r="S98" s="470" t="str">
        <f>+IFERROR(IF($B98=0,"",VLOOKUP($B98,'EV ADM FINANCIERA'!$B$11:$AZ$194,S$4,FALSE)),"")</f>
        <v/>
      </c>
      <c r="T98" s="532" t="str">
        <f t="shared" si="37"/>
        <v/>
      </c>
      <c r="U98" s="714"/>
      <c r="V98" s="715"/>
      <c r="W98" s="529" t="str">
        <f t="shared" si="38"/>
        <v/>
      </c>
      <c r="X98" s="533" t="str">
        <f t="shared" si="26"/>
        <v/>
      </c>
      <c r="Y98" s="111"/>
      <c r="Z98" s="75"/>
      <c r="AA98" s="223" t="str">
        <f t="shared" si="27"/>
        <v/>
      </c>
      <c r="AB98" s="223" t="str">
        <f t="shared" si="28"/>
        <v/>
      </c>
      <c r="AC98" s="223" t="str">
        <f t="shared" si="29"/>
        <v/>
      </c>
      <c r="AD98" s="224" t="str">
        <f t="shared" si="30"/>
        <v/>
      </c>
      <c r="AE98" s="214" t="str">
        <f t="shared" si="31"/>
        <v/>
      </c>
      <c r="AF98" s="214"/>
      <c r="AG98" s="214"/>
      <c r="AH98" s="214"/>
      <c r="AI98" s="214"/>
      <c r="AJ98" s="214"/>
      <c r="AK98" s="214"/>
      <c r="AL98" s="214"/>
      <c r="AM98" s="214"/>
      <c r="AN98" s="214"/>
      <c r="AO98" s="75"/>
      <c r="AP98" s="75"/>
      <c r="AQ98" s="75"/>
      <c r="AR98" s="75"/>
      <c r="AS98" s="75"/>
      <c r="AT98" s="225">
        <f t="shared" si="32"/>
        <v>0</v>
      </c>
      <c r="AU98" s="226">
        <f t="shared" si="33"/>
        <v>0</v>
      </c>
      <c r="AV98" s="114" t="str">
        <f t="shared" si="39"/>
        <v/>
      </c>
      <c r="AW98" s="75" t="str">
        <f t="shared" si="40"/>
        <v>S/I</v>
      </c>
    </row>
    <row r="99" spans="1:49" ht="15" customHeight="1" x14ac:dyDescent="0.2">
      <c r="A99" s="526" t="str">
        <f>'RESUMEN REGION'!A101</f>
        <v/>
      </c>
      <c r="B99" s="526">
        <f>'RESUMEN REGION'!B101</f>
        <v>0</v>
      </c>
      <c r="C99" s="526" t="str">
        <f>'RESUMEN REGION'!C101</f>
        <v/>
      </c>
      <c r="D99" s="527">
        <f>'RESUMEN REGION'!E101</f>
        <v>0</v>
      </c>
      <c r="E99" s="528" t="str">
        <f>+IFERROR(VLOOKUP(B99,'RES EVAL. INFORMES'!$B$11:$AD$42,4,FALSE),"")</f>
        <v/>
      </c>
      <c r="F99" s="529" t="str">
        <f t="shared" si="24"/>
        <v/>
      </c>
      <c r="G99" s="530">
        <f>'RESUMEN REGION'!G101</f>
        <v>0</v>
      </c>
      <c r="H99" s="111"/>
      <c r="I99" s="112" t="str">
        <f t="shared" si="34"/>
        <v/>
      </c>
      <c r="J99" s="113">
        <f>'RESUMEN REGION'!BO101</f>
        <v>0</v>
      </c>
      <c r="K99" s="111"/>
      <c r="L99" s="112" t="str">
        <f t="shared" si="35"/>
        <v/>
      </c>
      <c r="M99" s="529" t="str">
        <f t="shared" si="36"/>
        <v/>
      </c>
      <c r="N99" s="529" t="str">
        <f t="shared" si="25"/>
        <v/>
      </c>
      <c r="O99" s="474" t="str">
        <f>+IFERROR(IF($B99=0,"",VLOOKUP($B99,'EV ADM FINANCIERA'!$B$11:$AZ$194,4,FALSE)),"")</f>
        <v/>
      </c>
      <c r="P99" s="474" t="str">
        <f>+IFERROR(IF($B99=0,"",VLOOKUP($B99,'EV ADM FINANCIERA'!$B$11:$AZ$194,$P$4,FALSE)),"")</f>
        <v/>
      </c>
      <c r="Q99" s="474" t="str">
        <f>+IFERROR(IF($B99=0,"",VLOOKUP($B99,'EV ADM FINANCIERA'!$B$11:$AZ$194,$Q$4,FALSE)),"")</f>
        <v/>
      </c>
      <c r="R99" s="474" t="str">
        <f>+IFERROR(IF($B99=0,"",VLOOKUP($B99,'EV ADM FINANCIERA'!$B$11:$AZ$194,$R$4,FALSE)),"")</f>
        <v/>
      </c>
      <c r="S99" s="470" t="str">
        <f>+IFERROR(IF($B99=0,"",VLOOKUP($B99,'EV ADM FINANCIERA'!$B$11:$AZ$194,S$4,FALSE)),"")</f>
        <v/>
      </c>
      <c r="T99" s="532" t="str">
        <f t="shared" si="37"/>
        <v/>
      </c>
      <c r="U99" s="714"/>
      <c r="V99" s="715"/>
      <c r="W99" s="529" t="str">
        <f t="shared" si="38"/>
        <v/>
      </c>
      <c r="X99" s="533" t="str">
        <f t="shared" si="26"/>
        <v/>
      </c>
      <c r="Y99" s="111"/>
      <c r="Z99" s="75"/>
      <c r="AA99" s="223" t="str">
        <f t="shared" si="27"/>
        <v/>
      </c>
      <c r="AB99" s="223" t="str">
        <f t="shared" si="28"/>
        <v/>
      </c>
      <c r="AC99" s="223" t="str">
        <f t="shared" si="29"/>
        <v/>
      </c>
      <c r="AD99" s="224" t="str">
        <f t="shared" si="30"/>
        <v/>
      </c>
      <c r="AE99" s="214" t="str">
        <f t="shared" si="31"/>
        <v/>
      </c>
      <c r="AF99" s="214"/>
      <c r="AG99" s="214"/>
      <c r="AH99" s="214"/>
      <c r="AI99" s="214"/>
      <c r="AJ99" s="214"/>
      <c r="AK99" s="214"/>
      <c r="AL99" s="214"/>
      <c r="AM99" s="214"/>
      <c r="AN99" s="214"/>
      <c r="AO99" s="75"/>
      <c r="AP99" s="75"/>
      <c r="AQ99" s="75"/>
      <c r="AR99" s="75"/>
      <c r="AS99" s="75"/>
      <c r="AT99" s="225">
        <f t="shared" si="32"/>
        <v>0</v>
      </c>
      <c r="AU99" s="226">
        <f t="shared" si="33"/>
        <v>0</v>
      </c>
      <c r="AV99" s="114" t="str">
        <f t="shared" si="39"/>
        <v/>
      </c>
      <c r="AW99" s="75" t="str">
        <f t="shared" si="40"/>
        <v>S/I</v>
      </c>
    </row>
    <row r="100" spans="1:49" ht="15" customHeight="1" x14ac:dyDescent="0.2">
      <c r="A100" s="526" t="str">
        <f>'RESUMEN REGION'!A102</f>
        <v/>
      </c>
      <c r="B100" s="526">
        <f>'RESUMEN REGION'!B102</f>
        <v>0</v>
      </c>
      <c r="C100" s="526" t="str">
        <f>'RESUMEN REGION'!C102</f>
        <v/>
      </c>
      <c r="D100" s="527">
        <f>'RESUMEN REGION'!E102</f>
        <v>0</v>
      </c>
      <c r="E100" s="528" t="str">
        <f>+IFERROR(VLOOKUP(B100,'RES EVAL. INFORMES'!$B$11:$AD$42,4,FALSE),"")</f>
        <v/>
      </c>
      <c r="F100" s="529" t="str">
        <f t="shared" si="24"/>
        <v/>
      </c>
      <c r="G100" s="530">
        <f>'RESUMEN REGION'!G102</f>
        <v>0</v>
      </c>
      <c r="H100" s="111"/>
      <c r="I100" s="112" t="str">
        <f t="shared" si="34"/>
        <v/>
      </c>
      <c r="J100" s="113">
        <f>'RESUMEN REGION'!BO102</f>
        <v>0</v>
      </c>
      <c r="K100" s="111"/>
      <c r="L100" s="112" t="str">
        <f t="shared" si="35"/>
        <v/>
      </c>
      <c r="M100" s="529" t="str">
        <f t="shared" si="36"/>
        <v/>
      </c>
      <c r="N100" s="529" t="str">
        <f t="shared" si="25"/>
        <v/>
      </c>
      <c r="O100" s="474" t="str">
        <f>+IFERROR(IF($B100=0,"",VLOOKUP($B100,'EV ADM FINANCIERA'!$B$11:$AZ$194,4,FALSE)),"")</f>
        <v/>
      </c>
      <c r="P100" s="474" t="str">
        <f>+IFERROR(IF($B100=0,"",VLOOKUP($B100,'EV ADM FINANCIERA'!$B$11:$AZ$194,$P$4,FALSE)),"")</f>
        <v/>
      </c>
      <c r="Q100" s="474" t="str">
        <f>+IFERROR(IF($B100=0,"",VLOOKUP($B100,'EV ADM FINANCIERA'!$B$11:$AZ$194,$Q$4,FALSE)),"")</f>
        <v/>
      </c>
      <c r="R100" s="474" t="str">
        <f>+IFERROR(IF($B100=0,"",VLOOKUP($B100,'EV ADM FINANCIERA'!$B$11:$AZ$194,$R$4,FALSE)),"")</f>
        <v/>
      </c>
      <c r="S100" s="470" t="str">
        <f>+IFERROR(IF($B100=0,"",VLOOKUP($B100,'EV ADM FINANCIERA'!$B$11:$AZ$194,S$4,FALSE)),"")</f>
        <v/>
      </c>
      <c r="T100" s="532" t="str">
        <f t="shared" si="37"/>
        <v/>
      </c>
      <c r="U100" s="714"/>
      <c r="V100" s="715"/>
      <c r="W100" s="529" t="str">
        <f t="shared" si="38"/>
        <v/>
      </c>
      <c r="X100" s="533" t="str">
        <f t="shared" si="26"/>
        <v/>
      </c>
      <c r="Y100" s="111"/>
      <c r="Z100" s="75"/>
      <c r="AA100" s="223" t="str">
        <f t="shared" si="27"/>
        <v/>
      </c>
      <c r="AB100" s="223" t="str">
        <f t="shared" si="28"/>
        <v/>
      </c>
      <c r="AC100" s="223" t="str">
        <f t="shared" si="29"/>
        <v/>
      </c>
      <c r="AD100" s="224" t="str">
        <f t="shared" si="30"/>
        <v/>
      </c>
      <c r="AE100" s="214" t="str">
        <f t="shared" si="31"/>
        <v/>
      </c>
      <c r="AF100" s="214"/>
      <c r="AG100" s="214"/>
      <c r="AH100" s="214"/>
      <c r="AI100" s="214"/>
      <c r="AJ100" s="214"/>
      <c r="AK100" s="214"/>
      <c r="AL100" s="214"/>
      <c r="AM100" s="214"/>
      <c r="AN100" s="214"/>
      <c r="AO100" s="75"/>
      <c r="AP100" s="75"/>
      <c r="AQ100" s="75"/>
      <c r="AR100" s="75"/>
      <c r="AS100" s="75"/>
      <c r="AT100" s="225">
        <f t="shared" si="32"/>
        <v>0</v>
      </c>
      <c r="AU100" s="226">
        <f t="shared" si="33"/>
        <v>0</v>
      </c>
      <c r="AV100" s="114" t="str">
        <f t="shared" si="39"/>
        <v/>
      </c>
      <c r="AW100" s="75" t="str">
        <f t="shared" si="40"/>
        <v>S/I</v>
      </c>
    </row>
    <row r="101" spans="1:49" ht="15" hidden="1" customHeight="1" x14ac:dyDescent="0.2">
      <c r="A101" s="526" t="str">
        <f>'RESUMEN REGION'!A103</f>
        <v/>
      </c>
      <c r="B101" s="526">
        <f>'RESUMEN REGION'!B103</f>
        <v>0</v>
      </c>
      <c r="C101" s="526" t="str">
        <f>'RESUMEN REGION'!C103</f>
        <v/>
      </c>
      <c r="D101" s="527">
        <f>'RESUMEN REGION'!E103</f>
        <v>0</v>
      </c>
      <c r="E101" s="528" t="str">
        <f>+IFERROR(VLOOKUP(B101,'RES EVAL. INFORMES'!$B$11:$AD$42,4,FALSE),"")</f>
        <v/>
      </c>
      <c r="F101" s="529" t="str">
        <f t="shared" si="24"/>
        <v/>
      </c>
      <c r="G101" s="530">
        <f>'RESUMEN REGION'!G103</f>
        <v>0</v>
      </c>
      <c r="H101" s="111"/>
      <c r="I101" s="112" t="str">
        <f t="shared" si="34"/>
        <v/>
      </c>
      <c r="J101" s="113">
        <f>'RESUMEN REGION'!BO103</f>
        <v>0</v>
      </c>
      <c r="K101" s="111"/>
      <c r="L101" s="112" t="str">
        <f t="shared" si="35"/>
        <v/>
      </c>
      <c r="M101" s="529" t="str">
        <f t="shared" si="36"/>
        <v/>
      </c>
      <c r="N101" s="529" t="str">
        <f t="shared" si="25"/>
        <v/>
      </c>
      <c r="O101" s="474" t="str">
        <f>+IFERROR(IF($B101=0,"",VLOOKUP($B101,'EV ADM FINANCIERA'!$B$11:$AZ$194,4,FALSE)),"")</f>
        <v/>
      </c>
      <c r="P101" s="474" t="str">
        <f>+IFERROR(IF($B101=0,"",VLOOKUP($B101,'EV ADM FINANCIERA'!$B$11:$AZ$194,$P$4,FALSE)),"")</f>
        <v/>
      </c>
      <c r="Q101" s="474" t="str">
        <f>+IFERROR(IF($B101=0,"",VLOOKUP($B101,'EV ADM FINANCIERA'!$B$11:$AZ$194,$Q$4,FALSE)),"")</f>
        <v/>
      </c>
      <c r="R101" s="474" t="str">
        <f>+IFERROR(IF($B101=0,"",VLOOKUP($B101,'EV ADM FINANCIERA'!$B$11:$AZ$194,$R$4,FALSE)),"")</f>
        <v/>
      </c>
      <c r="S101" s="470" t="str">
        <f>+IFERROR(IF($B101=0,"",VLOOKUP($B101,'EV ADM FINANCIERA'!$B$11:$AZ$194,S$4,FALSE)),"")</f>
        <v/>
      </c>
      <c r="T101" s="532" t="str">
        <f t="shared" si="37"/>
        <v/>
      </c>
      <c r="U101" s="714"/>
      <c r="V101" s="715"/>
      <c r="W101" s="529" t="str">
        <f t="shared" si="38"/>
        <v/>
      </c>
      <c r="X101" s="533" t="str">
        <f t="shared" si="26"/>
        <v/>
      </c>
      <c r="Y101" s="111"/>
      <c r="Z101" s="75"/>
      <c r="AA101" s="223" t="str">
        <f t="shared" si="27"/>
        <v/>
      </c>
      <c r="AB101" s="223" t="str">
        <f t="shared" si="28"/>
        <v/>
      </c>
      <c r="AC101" s="223" t="str">
        <f t="shared" si="29"/>
        <v/>
      </c>
      <c r="AD101" s="224" t="str">
        <f t="shared" si="30"/>
        <v/>
      </c>
      <c r="AE101" s="214" t="str">
        <f t="shared" si="31"/>
        <v/>
      </c>
      <c r="AF101" s="214"/>
      <c r="AG101" s="214"/>
      <c r="AH101" s="214"/>
      <c r="AI101" s="214"/>
      <c r="AJ101" s="214"/>
      <c r="AK101" s="214"/>
      <c r="AL101" s="214"/>
      <c r="AM101" s="214"/>
      <c r="AN101" s="214"/>
      <c r="AO101" s="75"/>
      <c r="AP101" s="75"/>
      <c r="AQ101" s="75"/>
      <c r="AR101" s="75"/>
      <c r="AS101" s="75"/>
      <c r="AT101" s="225">
        <f t="shared" si="32"/>
        <v>0</v>
      </c>
      <c r="AU101" s="226">
        <f t="shared" si="33"/>
        <v>0</v>
      </c>
      <c r="AV101" s="114" t="str">
        <f t="shared" si="39"/>
        <v/>
      </c>
      <c r="AW101" s="75" t="str">
        <f t="shared" si="40"/>
        <v>S/I</v>
      </c>
    </row>
    <row r="102" spans="1:49" ht="15" hidden="1" customHeight="1" x14ac:dyDescent="0.2">
      <c r="A102" s="526" t="str">
        <f>'RESUMEN REGION'!A104</f>
        <v/>
      </c>
      <c r="B102" s="526">
        <f>'RESUMEN REGION'!B104</f>
        <v>0</v>
      </c>
      <c r="C102" s="526" t="str">
        <f>'RESUMEN REGION'!C104</f>
        <v/>
      </c>
      <c r="D102" s="527">
        <f>'RESUMEN REGION'!E104</f>
        <v>0</v>
      </c>
      <c r="E102" s="528" t="str">
        <f>+IFERROR(VLOOKUP(B102,'RES EVAL. INFORMES'!$B$11:$AD$42,4,FALSE),"")</f>
        <v/>
      </c>
      <c r="F102" s="529" t="str">
        <f t="shared" si="24"/>
        <v/>
      </c>
      <c r="G102" s="530">
        <f>'RESUMEN REGION'!G104</f>
        <v>0</v>
      </c>
      <c r="H102" s="111"/>
      <c r="I102" s="112" t="str">
        <f t="shared" si="34"/>
        <v/>
      </c>
      <c r="J102" s="113">
        <f>'RESUMEN REGION'!BO104</f>
        <v>0</v>
      </c>
      <c r="K102" s="111"/>
      <c r="L102" s="112" t="str">
        <f t="shared" si="35"/>
        <v/>
      </c>
      <c r="M102" s="529" t="str">
        <f t="shared" si="36"/>
        <v/>
      </c>
      <c r="N102" s="529" t="str">
        <f t="shared" si="25"/>
        <v/>
      </c>
      <c r="O102" s="474" t="str">
        <f>+IFERROR(IF($B102=0,"",VLOOKUP($B102,'EV ADM FINANCIERA'!$B$11:$AZ$194,4,FALSE)),"")</f>
        <v/>
      </c>
      <c r="P102" s="474" t="str">
        <f>+IFERROR(IF($B102=0,"",VLOOKUP($B102,'EV ADM FINANCIERA'!$B$11:$AZ$194,$P$4,FALSE)),"")</f>
        <v/>
      </c>
      <c r="Q102" s="474" t="str">
        <f>+IFERROR(IF($B102=0,"",VLOOKUP($B102,'EV ADM FINANCIERA'!$B$11:$AZ$194,$Q$4,FALSE)),"")</f>
        <v/>
      </c>
      <c r="R102" s="474" t="str">
        <f>+IFERROR(IF($B102=0,"",VLOOKUP($B102,'EV ADM FINANCIERA'!$B$11:$AZ$194,$R$4,FALSE)),"")</f>
        <v/>
      </c>
      <c r="S102" s="470" t="str">
        <f>+IFERROR(IF($B102=0,"",VLOOKUP($B102,'EV ADM FINANCIERA'!$B$11:$AZ$194,S$4,FALSE)),"")</f>
        <v/>
      </c>
      <c r="T102" s="532" t="str">
        <f t="shared" si="37"/>
        <v/>
      </c>
      <c r="U102" s="714"/>
      <c r="V102" s="715"/>
      <c r="W102" s="529" t="str">
        <f t="shared" si="38"/>
        <v/>
      </c>
      <c r="X102" s="533" t="str">
        <f t="shared" si="26"/>
        <v/>
      </c>
      <c r="Y102" s="111"/>
      <c r="Z102" s="75"/>
      <c r="AA102" s="223" t="str">
        <f t="shared" si="27"/>
        <v/>
      </c>
      <c r="AB102" s="223" t="str">
        <f t="shared" si="28"/>
        <v/>
      </c>
      <c r="AC102" s="223" t="str">
        <f t="shared" si="29"/>
        <v/>
      </c>
      <c r="AD102" s="224" t="str">
        <f t="shared" si="30"/>
        <v/>
      </c>
      <c r="AE102" s="214" t="str">
        <f t="shared" si="31"/>
        <v/>
      </c>
      <c r="AF102" s="214"/>
      <c r="AG102" s="214"/>
      <c r="AH102" s="214"/>
      <c r="AI102" s="214"/>
      <c r="AJ102" s="214"/>
      <c r="AK102" s="214"/>
      <c r="AL102" s="214"/>
      <c r="AM102" s="214"/>
      <c r="AN102" s="214"/>
      <c r="AO102" s="75"/>
      <c r="AP102" s="75"/>
      <c r="AQ102" s="75"/>
      <c r="AR102" s="75"/>
      <c r="AS102" s="75"/>
      <c r="AT102" s="225">
        <f t="shared" si="32"/>
        <v>0</v>
      </c>
      <c r="AU102" s="226">
        <f t="shared" si="33"/>
        <v>0</v>
      </c>
      <c r="AV102" s="114" t="str">
        <f t="shared" si="39"/>
        <v/>
      </c>
      <c r="AW102" s="75" t="str">
        <f t="shared" si="40"/>
        <v>S/I</v>
      </c>
    </row>
    <row r="103" spans="1:49" ht="15" hidden="1" customHeight="1" x14ac:dyDescent="0.2">
      <c r="A103" s="526" t="str">
        <f>'RESUMEN REGION'!A105</f>
        <v/>
      </c>
      <c r="B103" s="526">
        <f>'RESUMEN REGION'!B105</f>
        <v>0</v>
      </c>
      <c r="C103" s="526" t="str">
        <f>'RESUMEN REGION'!C105</f>
        <v/>
      </c>
      <c r="D103" s="527">
        <f>'RESUMEN REGION'!E105</f>
        <v>0</v>
      </c>
      <c r="E103" s="528" t="str">
        <f>+IFERROR(VLOOKUP(B103,'RES EVAL. INFORMES'!$B$11:$AD$42,4,FALSE),"")</f>
        <v/>
      </c>
      <c r="F103" s="529" t="str">
        <f t="shared" si="24"/>
        <v/>
      </c>
      <c r="G103" s="530">
        <f>'RESUMEN REGION'!G105</f>
        <v>0</v>
      </c>
      <c r="H103" s="111"/>
      <c r="I103" s="112" t="str">
        <f t="shared" si="34"/>
        <v/>
      </c>
      <c r="J103" s="113">
        <f>'RESUMEN REGION'!BO105</f>
        <v>0</v>
      </c>
      <c r="K103" s="111"/>
      <c r="L103" s="112" t="str">
        <f t="shared" si="35"/>
        <v/>
      </c>
      <c r="M103" s="529" t="str">
        <f t="shared" si="36"/>
        <v/>
      </c>
      <c r="N103" s="529" t="str">
        <f t="shared" si="25"/>
        <v/>
      </c>
      <c r="O103" s="474" t="str">
        <f>+IFERROR(IF($B103=0,"",VLOOKUP($B103,'EV ADM FINANCIERA'!$B$11:$AZ$194,4,FALSE)),"")</f>
        <v/>
      </c>
      <c r="P103" s="474" t="str">
        <f>+IFERROR(IF($B103=0,"",VLOOKUP($B103,'EV ADM FINANCIERA'!$B$11:$AZ$194,$P$4,FALSE)),"")</f>
        <v/>
      </c>
      <c r="Q103" s="474" t="str">
        <f>+IFERROR(IF($B103=0,"",VLOOKUP($B103,'EV ADM FINANCIERA'!$B$11:$AZ$194,$Q$4,FALSE)),"")</f>
        <v/>
      </c>
      <c r="R103" s="474" t="str">
        <f>+IFERROR(IF($B103=0,"",VLOOKUP($B103,'EV ADM FINANCIERA'!$B$11:$AZ$194,$R$4,FALSE)),"")</f>
        <v/>
      </c>
      <c r="S103" s="470" t="str">
        <f>+IFERROR(IF($B103=0,"",VLOOKUP($B103,'EV ADM FINANCIERA'!$B$11:$AZ$194,S$4,FALSE)),"")</f>
        <v/>
      </c>
      <c r="T103" s="532" t="str">
        <f t="shared" si="37"/>
        <v/>
      </c>
      <c r="U103" s="714"/>
      <c r="V103" s="715"/>
      <c r="W103" s="529" t="str">
        <f t="shared" si="38"/>
        <v/>
      </c>
      <c r="X103" s="533" t="str">
        <f t="shared" si="26"/>
        <v/>
      </c>
      <c r="Y103" s="111"/>
      <c r="Z103" s="75"/>
      <c r="AA103" s="223" t="str">
        <f t="shared" si="27"/>
        <v/>
      </c>
      <c r="AB103" s="223" t="str">
        <f t="shared" si="28"/>
        <v/>
      </c>
      <c r="AC103" s="223" t="str">
        <f t="shared" si="29"/>
        <v/>
      </c>
      <c r="AD103" s="224" t="str">
        <f t="shared" si="30"/>
        <v/>
      </c>
      <c r="AE103" s="214" t="str">
        <f t="shared" si="31"/>
        <v/>
      </c>
      <c r="AF103" s="214"/>
      <c r="AG103" s="214"/>
      <c r="AH103" s="214"/>
      <c r="AI103" s="214"/>
      <c r="AJ103" s="214"/>
      <c r="AK103" s="214"/>
      <c r="AL103" s="214"/>
      <c r="AM103" s="214"/>
      <c r="AN103" s="214"/>
      <c r="AO103" s="75"/>
      <c r="AP103" s="75"/>
      <c r="AQ103" s="75"/>
      <c r="AR103" s="75"/>
      <c r="AS103" s="75"/>
      <c r="AT103" s="225">
        <f t="shared" si="32"/>
        <v>0</v>
      </c>
      <c r="AU103" s="226">
        <f t="shared" si="33"/>
        <v>0</v>
      </c>
      <c r="AV103" s="114" t="str">
        <f t="shared" si="39"/>
        <v/>
      </c>
      <c r="AW103" s="75" t="str">
        <f t="shared" si="40"/>
        <v>S/I</v>
      </c>
    </row>
    <row r="104" spans="1:49" ht="15" hidden="1" customHeight="1" x14ac:dyDescent="0.2">
      <c r="A104" s="526" t="str">
        <f>'RESUMEN REGION'!A106</f>
        <v/>
      </c>
      <c r="B104" s="526">
        <f>'RESUMEN REGION'!B106</f>
        <v>0</v>
      </c>
      <c r="C104" s="526" t="str">
        <f>'RESUMEN REGION'!C106</f>
        <v/>
      </c>
      <c r="D104" s="527">
        <f>'RESUMEN REGION'!E106</f>
        <v>0</v>
      </c>
      <c r="E104" s="528" t="str">
        <f>+IFERROR(VLOOKUP(B104,'RES EVAL. INFORMES'!$B$11:$AD$42,4,FALSE),"")</f>
        <v/>
      </c>
      <c r="F104" s="529" t="str">
        <f t="shared" si="24"/>
        <v/>
      </c>
      <c r="G104" s="530">
        <f>'RESUMEN REGION'!G106</f>
        <v>0</v>
      </c>
      <c r="H104" s="111"/>
      <c r="I104" s="112" t="str">
        <f t="shared" si="34"/>
        <v/>
      </c>
      <c r="J104" s="113">
        <f>'RESUMEN REGION'!BO106</f>
        <v>0</v>
      </c>
      <c r="K104" s="111"/>
      <c r="L104" s="112" t="str">
        <f t="shared" si="35"/>
        <v/>
      </c>
      <c r="M104" s="529" t="str">
        <f t="shared" si="36"/>
        <v/>
      </c>
      <c r="N104" s="529" t="str">
        <f t="shared" si="25"/>
        <v/>
      </c>
      <c r="O104" s="474" t="str">
        <f>+IFERROR(IF($B104=0,"",VLOOKUP($B104,'EV ADM FINANCIERA'!$B$11:$AZ$194,4,FALSE)),"")</f>
        <v/>
      </c>
      <c r="P104" s="474" t="str">
        <f>+IFERROR(IF($B104=0,"",VLOOKUP($B104,'EV ADM FINANCIERA'!$B$11:$AZ$194,$P$4,FALSE)),"")</f>
        <v/>
      </c>
      <c r="Q104" s="474" t="str">
        <f>+IFERROR(IF($B104=0,"",VLOOKUP($B104,'EV ADM FINANCIERA'!$B$11:$AZ$194,$Q$4,FALSE)),"")</f>
        <v/>
      </c>
      <c r="R104" s="474" t="str">
        <f>+IFERROR(IF($B104=0,"",VLOOKUP($B104,'EV ADM FINANCIERA'!$B$11:$AZ$194,$R$4,FALSE)),"")</f>
        <v/>
      </c>
      <c r="S104" s="470" t="str">
        <f>+IFERROR(IF($B104=0,"",VLOOKUP($B104,'EV ADM FINANCIERA'!$B$11:$AZ$194,S$4,FALSE)),"")</f>
        <v/>
      </c>
      <c r="T104" s="532" t="str">
        <f t="shared" si="37"/>
        <v/>
      </c>
      <c r="U104" s="714"/>
      <c r="V104" s="715"/>
      <c r="W104" s="529" t="str">
        <f t="shared" si="38"/>
        <v/>
      </c>
      <c r="X104" s="533" t="str">
        <f t="shared" si="26"/>
        <v/>
      </c>
      <c r="Y104" s="111"/>
      <c r="Z104" s="75"/>
      <c r="AA104" s="223" t="str">
        <f t="shared" si="27"/>
        <v/>
      </c>
      <c r="AB104" s="223" t="str">
        <f t="shared" si="28"/>
        <v/>
      </c>
      <c r="AC104" s="223" t="str">
        <f t="shared" si="29"/>
        <v/>
      </c>
      <c r="AD104" s="224" t="str">
        <f t="shared" si="30"/>
        <v/>
      </c>
      <c r="AE104" s="214" t="str">
        <f t="shared" si="31"/>
        <v/>
      </c>
      <c r="AF104" s="214"/>
      <c r="AG104" s="214"/>
      <c r="AH104" s="214"/>
      <c r="AI104" s="214"/>
      <c r="AJ104" s="214"/>
      <c r="AK104" s="214"/>
      <c r="AL104" s="214"/>
      <c r="AM104" s="214"/>
      <c r="AN104" s="214"/>
      <c r="AO104" s="75"/>
      <c r="AP104" s="75"/>
      <c r="AQ104" s="75"/>
      <c r="AR104" s="75"/>
      <c r="AS104" s="75"/>
      <c r="AT104" s="225">
        <f t="shared" si="32"/>
        <v>0</v>
      </c>
      <c r="AU104" s="226">
        <f t="shared" si="33"/>
        <v>0</v>
      </c>
      <c r="AV104" s="114" t="str">
        <f t="shared" si="39"/>
        <v/>
      </c>
      <c r="AW104" s="75" t="str">
        <f t="shared" si="40"/>
        <v>S/I</v>
      </c>
    </row>
    <row r="105" spans="1:49" ht="15" hidden="1" customHeight="1" x14ac:dyDescent="0.2">
      <c r="A105" s="526" t="str">
        <f>'RESUMEN REGION'!A107</f>
        <v/>
      </c>
      <c r="B105" s="526">
        <f>'RESUMEN REGION'!B107</f>
        <v>0</v>
      </c>
      <c r="C105" s="526" t="str">
        <f>'RESUMEN REGION'!C107</f>
        <v/>
      </c>
      <c r="D105" s="527">
        <f>'RESUMEN REGION'!E107</f>
        <v>0</v>
      </c>
      <c r="E105" s="528" t="str">
        <f>+IFERROR(VLOOKUP(B105,'RES EVAL. INFORMES'!$B$11:$AD$42,4,FALSE),"")</f>
        <v/>
      </c>
      <c r="F105" s="529" t="str">
        <f t="shared" si="24"/>
        <v/>
      </c>
      <c r="G105" s="530">
        <f>'RESUMEN REGION'!G107</f>
        <v>0</v>
      </c>
      <c r="H105" s="111"/>
      <c r="I105" s="112" t="str">
        <f t="shared" si="34"/>
        <v/>
      </c>
      <c r="J105" s="113">
        <f>'RESUMEN REGION'!BO107</f>
        <v>0</v>
      </c>
      <c r="K105" s="111"/>
      <c r="L105" s="112" t="str">
        <f t="shared" si="35"/>
        <v/>
      </c>
      <c r="M105" s="529" t="str">
        <f t="shared" si="36"/>
        <v/>
      </c>
      <c r="N105" s="529" t="str">
        <f t="shared" si="25"/>
        <v/>
      </c>
      <c r="O105" s="474" t="str">
        <f>+IFERROR(IF($B105=0,"",VLOOKUP($B105,'EV ADM FINANCIERA'!$B$11:$AZ$194,4,FALSE)),"")</f>
        <v/>
      </c>
      <c r="P105" s="474" t="str">
        <f>+IFERROR(IF($B105=0,"",VLOOKUP($B105,'EV ADM FINANCIERA'!$B$11:$AZ$194,$P$4,FALSE)),"")</f>
        <v/>
      </c>
      <c r="Q105" s="474" t="str">
        <f>+IFERROR(IF($B105=0,"",VLOOKUP($B105,'EV ADM FINANCIERA'!$B$11:$AZ$194,$Q$4,FALSE)),"")</f>
        <v/>
      </c>
      <c r="R105" s="474" t="str">
        <f>+IFERROR(IF($B105=0,"",VLOOKUP($B105,'EV ADM FINANCIERA'!$B$11:$AZ$194,$R$4,FALSE)),"")</f>
        <v/>
      </c>
      <c r="S105" s="470" t="str">
        <f>+IFERROR(IF($B105=0,"",VLOOKUP($B105,'EV ADM FINANCIERA'!$B$11:$AZ$194,S$4,FALSE)),"")</f>
        <v/>
      </c>
      <c r="T105" s="532" t="str">
        <f t="shared" si="37"/>
        <v/>
      </c>
      <c r="U105" s="714"/>
      <c r="V105" s="715"/>
      <c r="W105" s="529" t="str">
        <f t="shared" si="38"/>
        <v/>
      </c>
      <c r="X105" s="533" t="str">
        <f t="shared" si="26"/>
        <v/>
      </c>
      <c r="Y105" s="111"/>
      <c r="Z105" s="75"/>
      <c r="AA105" s="223" t="str">
        <f t="shared" si="27"/>
        <v/>
      </c>
      <c r="AB105" s="223" t="str">
        <f t="shared" si="28"/>
        <v/>
      </c>
      <c r="AC105" s="223" t="str">
        <f t="shared" si="29"/>
        <v/>
      </c>
      <c r="AD105" s="224" t="str">
        <f t="shared" si="30"/>
        <v/>
      </c>
      <c r="AE105" s="214" t="str">
        <f t="shared" si="31"/>
        <v/>
      </c>
      <c r="AF105" s="214"/>
      <c r="AG105" s="214"/>
      <c r="AH105" s="214"/>
      <c r="AI105" s="214"/>
      <c r="AJ105" s="214"/>
      <c r="AK105" s="214"/>
      <c r="AL105" s="214"/>
      <c r="AM105" s="214"/>
      <c r="AN105" s="214"/>
      <c r="AO105" s="75"/>
      <c r="AP105" s="75"/>
      <c r="AQ105" s="75"/>
      <c r="AR105" s="75"/>
      <c r="AS105" s="75"/>
      <c r="AT105" s="225">
        <f t="shared" si="32"/>
        <v>0</v>
      </c>
      <c r="AU105" s="226">
        <f t="shared" si="33"/>
        <v>0</v>
      </c>
      <c r="AV105" s="114" t="str">
        <f t="shared" si="39"/>
        <v/>
      </c>
      <c r="AW105" s="75" t="str">
        <f t="shared" si="40"/>
        <v>S/I</v>
      </c>
    </row>
    <row r="106" spans="1:49" ht="15" hidden="1" customHeight="1" x14ac:dyDescent="0.2">
      <c r="A106" s="526" t="str">
        <f>'RESUMEN REGION'!A108</f>
        <v/>
      </c>
      <c r="B106" s="526">
        <f>'RESUMEN REGION'!B108</f>
        <v>0</v>
      </c>
      <c r="C106" s="526" t="str">
        <f>'RESUMEN REGION'!C108</f>
        <v/>
      </c>
      <c r="D106" s="527">
        <f>'RESUMEN REGION'!E108</f>
        <v>0</v>
      </c>
      <c r="E106" s="528" t="str">
        <f>+IFERROR(VLOOKUP(B106,'RES EVAL. INFORMES'!$B$11:$AD$42,4,FALSE),"")</f>
        <v/>
      </c>
      <c r="F106" s="529" t="str">
        <f t="shared" si="24"/>
        <v/>
      </c>
      <c r="G106" s="530">
        <f>'RESUMEN REGION'!G108</f>
        <v>0</v>
      </c>
      <c r="H106" s="111"/>
      <c r="I106" s="112" t="str">
        <f t="shared" si="34"/>
        <v/>
      </c>
      <c r="J106" s="113">
        <f>'RESUMEN REGION'!BO108</f>
        <v>0</v>
      </c>
      <c r="K106" s="111"/>
      <c r="L106" s="112" t="str">
        <f t="shared" si="35"/>
        <v/>
      </c>
      <c r="M106" s="529" t="str">
        <f t="shared" si="36"/>
        <v/>
      </c>
      <c r="N106" s="529" t="str">
        <f t="shared" si="25"/>
        <v/>
      </c>
      <c r="O106" s="474" t="str">
        <f>+IFERROR(IF($B106=0,"",VLOOKUP($B106,'EV ADM FINANCIERA'!$B$11:$AZ$194,4,FALSE)),"")</f>
        <v/>
      </c>
      <c r="P106" s="474" t="str">
        <f>+IFERROR(IF($B106=0,"",VLOOKUP($B106,'EV ADM FINANCIERA'!$B$11:$AZ$194,$P$4,FALSE)),"")</f>
        <v/>
      </c>
      <c r="Q106" s="474" t="str">
        <f>+IFERROR(IF($B106=0,"",VLOOKUP($B106,'EV ADM FINANCIERA'!$B$11:$AZ$194,$Q$4,FALSE)),"")</f>
        <v/>
      </c>
      <c r="R106" s="474" t="str">
        <f>+IFERROR(IF($B106=0,"",VLOOKUP($B106,'EV ADM FINANCIERA'!$B$11:$AZ$194,$R$4,FALSE)),"")</f>
        <v/>
      </c>
      <c r="S106" s="470" t="str">
        <f>+IFERROR(IF($B106=0,"",VLOOKUP($B106,'EV ADM FINANCIERA'!$B$11:$AZ$194,S$4,FALSE)),"")</f>
        <v/>
      </c>
      <c r="T106" s="532" t="str">
        <f t="shared" si="37"/>
        <v/>
      </c>
      <c r="U106" s="714"/>
      <c r="V106" s="715"/>
      <c r="W106" s="529" t="str">
        <f t="shared" si="38"/>
        <v/>
      </c>
      <c r="X106" s="533" t="str">
        <f t="shared" si="26"/>
        <v/>
      </c>
      <c r="Y106" s="111"/>
      <c r="Z106" s="75"/>
      <c r="AA106" s="223" t="str">
        <f t="shared" si="27"/>
        <v/>
      </c>
      <c r="AB106" s="223" t="str">
        <f t="shared" si="28"/>
        <v/>
      </c>
      <c r="AC106" s="223" t="str">
        <f t="shared" si="29"/>
        <v/>
      </c>
      <c r="AD106" s="224" t="str">
        <f t="shared" si="30"/>
        <v/>
      </c>
      <c r="AE106" s="214" t="str">
        <f t="shared" si="31"/>
        <v/>
      </c>
      <c r="AF106" s="214"/>
      <c r="AG106" s="214"/>
      <c r="AH106" s="214"/>
      <c r="AI106" s="214"/>
      <c r="AJ106" s="214"/>
      <c r="AK106" s="214"/>
      <c r="AL106" s="214"/>
      <c r="AM106" s="214"/>
      <c r="AN106" s="214"/>
      <c r="AO106" s="75"/>
      <c r="AP106" s="75"/>
      <c r="AQ106" s="75"/>
      <c r="AR106" s="75"/>
      <c r="AS106" s="75"/>
      <c r="AT106" s="225">
        <f t="shared" si="32"/>
        <v>0</v>
      </c>
      <c r="AU106" s="226">
        <f t="shared" si="33"/>
        <v>0</v>
      </c>
      <c r="AV106" s="114" t="str">
        <f t="shared" si="39"/>
        <v/>
      </c>
      <c r="AW106" s="75" t="str">
        <f t="shared" si="40"/>
        <v>S/I</v>
      </c>
    </row>
    <row r="107" spans="1:49" ht="15" hidden="1" customHeight="1" x14ac:dyDescent="0.2">
      <c r="A107" s="526" t="str">
        <f>'RESUMEN REGION'!A109</f>
        <v/>
      </c>
      <c r="B107" s="526">
        <f>'RESUMEN REGION'!B109</f>
        <v>0</v>
      </c>
      <c r="C107" s="526" t="str">
        <f>'RESUMEN REGION'!C109</f>
        <v/>
      </c>
      <c r="D107" s="527">
        <f>'RESUMEN REGION'!E109</f>
        <v>0</v>
      </c>
      <c r="E107" s="528" t="str">
        <f>+IFERROR(VLOOKUP(B107,'RES EVAL. INFORMES'!$B$11:$AD$42,4,FALSE),"")</f>
        <v/>
      </c>
      <c r="F107" s="529" t="str">
        <f t="shared" ref="F107:F110" si="41">+IF(ISERROR(E107/7),"",E107/7)</f>
        <v/>
      </c>
      <c r="G107" s="530">
        <f>'RESUMEN REGION'!G109</f>
        <v>0</v>
      </c>
      <c r="H107" s="111"/>
      <c r="I107" s="112" t="str">
        <f t="shared" si="34"/>
        <v/>
      </c>
      <c r="J107" s="113">
        <f>'RESUMEN REGION'!BO109</f>
        <v>0</v>
      </c>
      <c r="K107" s="111"/>
      <c r="L107" s="112" t="str">
        <f t="shared" si="35"/>
        <v/>
      </c>
      <c r="M107" s="529" t="str">
        <f t="shared" si="36"/>
        <v/>
      </c>
      <c r="N107" s="529" t="str">
        <f t="shared" ref="N107:N110" si="42">+IFERROR((F107*$E$13)+($G$13*M107),"")</f>
        <v/>
      </c>
      <c r="O107" s="474" t="str">
        <f>+IFERROR(IF($B107=0,"",VLOOKUP($B107,'EV ADM FINANCIERA'!$B$11:$AZ$194,4,FALSE)),"")</f>
        <v/>
      </c>
      <c r="P107" s="474" t="str">
        <f>+IFERROR(IF($B107=0,"",VLOOKUP($B107,'EV ADM FINANCIERA'!$B$11:$AZ$194,$P$4,FALSE)),"")</f>
        <v/>
      </c>
      <c r="Q107" s="474" t="str">
        <f>+IFERROR(IF($B107=0,"",VLOOKUP($B107,'EV ADM FINANCIERA'!$B$11:$AZ$194,$Q$4,FALSE)),"")</f>
        <v/>
      </c>
      <c r="R107" s="474" t="str">
        <f>+IFERROR(IF($B107=0,"",VLOOKUP($B107,'EV ADM FINANCIERA'!$B$11:$AZ$194,$R$4,FALSE)),"")</f>
        <v/>
      </c>
      <c r="S107" s="470" t="str">
        <f>+IFERROR(IF($B107=0,"",VLOOKUP($B107,'EV ADM FINANCIERA'!$B$11:$AZ$194,S$4,FALSE)),"")</f>
        <v/>
      </c>
      <c r="T107" s="532" t="str">
        <f t="shared" si="37"/>
        <v/>
      </c>
      <c r="U107" s="714"/>
      <c r="V107" s="715"/>
      <c r="W107" s="529" t="str">
        <f t="shared" si="38"/>
        <v/>
      </c>
      <c r="X107" s="533" t="str">
        <f t="shared" ref="X107:X110" si="43">+IFERROR((W107*$U$8+T107*$O$8+N107*$E$8),"")</f>
        <v/>
      </c>
      <c r="Y107" s="111"/>
      <c r="Z107" s="75"/>
      <c r="AA107" s="223" t="str">
        <f t="shared" ref="AA107:AA110" si="44">IF(E107="X",6,IF(G107="X",3,IF(H107="X",0,"")))</f>
        <v/>
      </c>
      <c r="AB107" s="223" t="str">
        <f t="shared" ref="AB107:AB110" si="45">IF(I107="X",6,IF(O107="X",3,IF(P107="X",0,"")))</f>
        <v/>
      </c>
      <c r="AC107" s="223" t="str">
        <f t="shared" ref="AC107:AC110" si="46">IF(Q107="X",6,IF(R107="X",3,IF(S107="X",0,"")))</f>
        <v/>
      </c>
      <c r="AD107" s="224" t="str">
        <f t="shared" ref="AD107:AD110" si="47">IF(ISERROR(AE107),SUM(AA107:AC107),"")</f>
        <v/>
      </c>
      <c r="AE107" s="214" t="str">
        <f t="shared" ref="AE107:AE110" si="48">+HLOOKUP("",AA107:AC107,1,FALSE)</f>
        <v/>
      </c>
      <c r="AF107" s="214"/>
      <c r="AG107" s="214"/>
      <c r="AH107" s="214"/>
      <c r="AI107" s="214"/>
      <c r="AJ107" s="214"/>
      <c r="AK107" s="214"/>
      <c r="AL107" s="214"/>
      <c r="AM107" s="214"/>
      <c r="AN107" s="214"/>
      <c r="AO107" s="75"/>
      <c r="AP107" s="75"/>
      <c r="AQ107" s="75"/>
      <c r="AR107" s="75"/>
      <c r="AS107" s="75"/>
      <c r="AT107" s="225">
        <f t="shared" ref="AT107:AT110" si="49">+G107+J107</f>
        <v>0</v>
      </c>
      <c r="AU107" s="226">
        <f t="shared" ref="AU107:AU110" si="50">+H107+K107</f>
        <v>0</v>
      </c>
      <c r="AV107" s="114" t="str">
        <f t="shared" si="39"/>
        <v/>
      </c>
      <c r="AW107" s="75" t="str">
        <f t="shared" si="40"/>
        <v>S/I</v>
      </c>
    </row>
    <row r="108" spans="1:49" ht="15" hidden="1" customHeight="1" x14ac:dyDescent="0.2">
      <c r="A108" s="526" t="str">
        <f>'RESUMEN REGION'!A110</f>
        <v/>
      </c>
      <c r="B108" s="526">
        <f>'RESUMEN REGION'!B110</f>
        <v>0</v>
      </c>
      <c r="C108" s="526" t="str">
        <f>'RESUMEN REGION'!C110</f>
        <v/>
      </c>
      <c r="D108" s="527">
        <f>'RESUMEN REGION'!E110</f>
        <v>0</v>
      </c>
      <c r="E108" s="528" t="str">
        <f>+IFERROR(VLOOKUP(B108,'RES EVAL. INFORMES'!$B$11:$AD$42,4,FALSE),"")</f>
        <v/>
      </c>
      <c r="F108" s="529" t="str">
        <f t="shared" si="41"/>
        <v/>
      </c>
      <c r="G108" s="530">
        <f>'RESUMEN REGION'!G110</f>
        <v>0</v>
      </c>
      <c r="H108" s="111"/>
      <c r="I108" s="112" t="str">
        <f t="shared" si="34"/>
        <v/>
      </c>
      <c r="J108" s="113">
        <f>'RESUMEN REGION'!BO110</f>
        <v>0</v>
      </c>
      <c r="K108" s="111"/>
      <c r="L108" s="112" t="str">
        <f t="shared" si="35"/>
        <v/>
      </c>
      <c r="M108" s="529" t="str">
        <f t="shared" si="36"/>
        <v/>
      </c>
      <c r="N108" s="529" t="str">
        <f t="shared" si="42"/>
        <v/>
      </c>
      <c r="O108" s="474" t="str">
        <f>+IFERROR(IF($B108=0,"",VLOOKUP($B108,'EV ADM FINANCIERA'!$B$11:$AZ$194,4,FALSE)),"")</f>
        <v/>
      </c>
      <c r="P108" s="474" t="str">
        <f>+IFERROR(IF($B108=0,"",VLOOKUP($B108,'EV ADM FINANCIERA'!$B$11:$AZ$194,$P$4,FALSE)),"")</f>
        <v/>
      </c>
      <c r="Q108" s="474" t="str">
        <f>+IFERROR(IF($B108=0,"",VLOOKUP($B108,'EV ADM FINANCIERA'!$B$11:$AZ$194,$Q$4,FALSE)),"")</f>
        <v/>
      </c>
      <c r="R108" s="474" t="str">
        <f>+IFERROR(IF($B108=0,"",VLOOKUP($B108,'EV ADM FINANCIERA'!$B$11:$AZ$194,$R$4,FALSE)),"")</f>
        <v/>
      </c>
      <c r="S108" s="470" t="str">
        <f>+IFERROR(IF($B108=0,"",VLOOKUP($B108,'EV ADM FINANCIERA'!$B$11:$AZ$194,S$4,FALSE)),"")</f>
        <v/>
      </c>
      <c r="T108" s="532" t="str">
        <f t="shared" si="37"/>
        <v/>
      </c>
      <c r="U108" s="714"/>
      <c r="V108" s="715"/>
      <c r="W108" s="529" t="str">
        <f t="shared" si="38"/>
        <v/>
      </c>
      <c r="X108" s="533" t="str">
        <f t="shared" si="43"/>
        <v/>
      </c>
      <c r="Y108" s="111"/>
      <c r="Z108" s="75"/>
      <c r="AA108" s="223" t="str">
        <f t="shared" si="44"/>
        <v/>
      </c>
      <c r="AB108" s="223" t="str">
        <f t="shared" si="45"/>
        <v/>
      </c>
      <c r="AC108" s="223" t="str">
        <f t="shared" si="46"/>
        <v/>
      </c>
      <c r="AD108" s="224" t="str">
        <f t="shared" si="47"/>
        <v/>
      </c>
      <c r="AE108" s="214" t="str">
        <f t="shared" si="48"/>
        <v/>
      </c>
      <c r="AF108" s="214"/>
      <c r="AG108" s="214"/>
      <c r="AH108" s="214"/>
      <c r="AI108" s="214"/>
      <c r="AJ108" s="214"/>
      <c r="AK108" s="214"/>
      <c r="AL108" s="214"/>
      <c r="AM108" s="214"/>
      <c r="AN108" s="214"/>
      <c r="AO108" s="75"/>
      <c r="AP108" s="75"/>
      <c r="AQ108" s="75"/>
      <c r="AR108" s="75"/>
      <c r="AS108" s="75"/>
      <c r="AT108" s="225">
        <f t="shared" si="49"/>
        <v>0</v>
      </c>
      <c r="AU108" s="226">
        <f t="shared" si="50"/>
        <v>0</v>
      </c>
      <c r="AV108" s="114" t="str">
        <f t="shared" si="39"/>
        <v/>
      </c>
      <c r="AW108" s="75" t="str">
        <f t="shared" si="40"/>
        <v>S/I</v>
      </c>
    </row>
    <row r="109" spans="1:49" ht="15" hidden="1" customHeight="1" x14ac:dyDescent="0.2">
      <c r="A109" s="526" t="str">
        <f>'RESUMEN REGION'!A111</f>
        <v/>
      </c>
      <c r="B109" s="526">
        <f>'RESUMEN REGION'!B111</f>
        <v>0</v>
      </c>
      <c r="C109" s="526" t="str">
        <f>'RESUMEN REGION'!C111</f>
        <v/>
      </c>
      <c r="D109" s="527">
        <f>'RESUMEN REGION'!E111</f>
        <v>0</v>
      </c>
      <c r="E109" s="528" t="str">
        <f>+IFERROR(VLOOKUP(B109,'RES EVAL. INFORMES'!$B$11:$AD$42,4,FALSE),"")</f>
        <v/>
      </c>
      <c r="F109" s="529" t="str">
        <f t="shared" si="41"/>
        <v/>
      </c>
      <c r="G109" s="530">
        <f>'RESUMEN REGION'!G111</f>
        <v>0</v>
      </c>
      <c r="H109" s="111"/>
      <c r="I109" s="112" t="str">
        <f t="shared" si="34"/>
        <v/>
      </c>
      <c r="J109" s="113">
        <f>'RESUMEN REGION'!BO111</f>
        <v>0</v>
      </c>
      <c r="K109" s="111"/>
      <c r="L109" s="112" t="str">
        <f t="shared" si="35"/>
        <v/>
      </c>
      <c r="M109" s="529" t="str">
        <f t="shared" si="36"/>
        <v/>
      </c>
      <c r="N109" s="529" t="str">
        <f t="shared" si="42"/>
        <v/>
      </c>
      <c r="O109" s="474" t="str">
        <f>+IFERROR(IF($B109=0,"",VLOOKUP($B109,'EV ADM FINANCIERA'!$B$11:$AZ$194,4,FALSE)),"")</f>
        <v/>
      </c>
      <c r="P109" s="474" t="str">
        <f>+IFERROR(IF($B109=0,"",VLOOKUP($B109,'EV ADM FINANCIERA'!$B$11:$AZ$194,$P$4,FALSE)),"")</f>
        <v/>
      </c>
      <c r="Q109" s="474" t="str">
        <f>+IFERROR(IF($B109=0,"",VLOOKUP($B109,'EV ADM FINANCIERA'!$B$11:$AZ$194,$Q$4,FALSE)),"")</f>
        <v/>
      </c>
      <c r="R109" s="474" t="str">
        <f>+IFERROR(IF($B109=0,"",VLOOKUP($B109,'EV ADM FINANCIERA'!$B$11:$AZ$194,$R$4,FALSE)),"")</f>
        <v/>
      </c>
      <c r="S109" s="470" t="str">
        <f>+IFERROR(IF($B109=0,"",VLOOKUP($B109,'EV ADM FINANCIERA'!$B$11:$AZ$194,S$4,FALSE)),"")</f>
        <v/>
      </c>
      <c r="T109" s="532" t="str">
        <f t="shared" si="37"/>
        <v/>
      </c>
      <c r="U109" s="714"/>
      <c r="V109" s="715"/>
      <c r="W109" s="529" t="str">
        <f t="shared" si="38"/>
        <v/>
      </c>
      <c r="X109" s="533" t="str">
        <f t="shared" si="43"/>
        <v/>
      </c>
      <c r="Y109" s="111"/>
      <c r="Z109" s="75"/>
      <c r="AA109" s="223" t="str">
        <f t="shared" si="44"/>
        <v/>
      </c>
      <c r="AB109" s="223" t="str">
        <f t="shared" si="45"/>
        <v/>
      </c>
      <c r="AC109" s="223" t="str">
        <f t="shared" si="46"/>
        <v/>
      </c>
      <c r="AD109" s="224" t="str">
        <f t="shared" si="47"/>
        <v/>
      </c>
      <c r="AE109" s="214" t="str">
        <f t="shared" si="48"/>
        <v/>
      </c>
      <c r="AF109" s="214"/>
      <c r="AG109" s="214"/>
      <c r="AH109" s="214"/>
      <c r="AI109" s="214"/>
      <c r="AJ109" s="214"/>
      <c r="AK109" s="214"/>
      <c r="AL109" s="214"/>
      <c r="AM109" s="214"/>
      <c r="AN109" s="214"/>
      <c r="AO109" s="75"/>
      <c r="AP109" s="75"/>
      <c r="AQ109" s="75"/>
      <c r="AR109" s="75"/>
      <c r="AS109" s="75"/>
      <c r="AT109" s="225">
        <f t="shared" si="49"/>
        <v>0</v>
      </c>
      <c r="AU109" s="226">
        <f t="shared" si="50"/>
        <v>0</v>
      </c>
      <c r="AV109" s="114" t="str">
        <f t="shared" si="39"/>
        <v/>
      </c>
      <c r="AW109" s="75" t="str">
        <f t="shared" si="40"/>
        <v>S/I</v>
      </c>
    </row>
    <row r="110" spans="1:49" ht="15" hidden="1" customHeight="1" x14ac:dyDescent="0.2">
      <c r="A110" s="526" t="str">
        <f>'RESUMEN REGION'!A112</f>
        <v/>
      </c>
      <c r="B110" s="526">
        <f>'RESUMEN REGION'!B112</f>
        <v>0</v>
      </c>
      <c r="C110" s="526" t="str">
        <f>'RESUMEN REGION'!C112</f>
        <v/>
      </c>
      <c r="D110" s="527">
        <f>'RESUMEN REGION'!E112</f>
        <v>0</v>
      </c>
      <c r="E110" s="528" t="str">
        <f>+IFERROR(VLOOKUP(B110,'RES EVAL. INFORMES'!$B$11:$AD$42,4,FALSE),"")</f>
        <v/>
      </c>
      <c r="F110" s="529" t="str">
        <f t="shared" si="41"/>
        <v/>
      </c>
      <c r="G110" s="530">
        <f>'RESUMEN REGION'!G112</f>
        <v>0</v>
      </c>
      <c r="H110" s="111"/>
      <c r="I110" s="112" t="str">
        <f t="shared" si="34"/>
        <v/>
      </c>
      <c r="J110" s="113">
        <f>'RESUMEN REGION'!BO112</f>
        <v>0</v>
      </c>
      <c r="K110" s="111"/>
      <c r="L110" s="112" t="str">
        <f t="shared" si="35"/>
        <v/>
      </c>
      <c r="M110" s="529" t="str">
        <f t="shared" si="36"/>
        <v/>
      </c>
      <c r="N110" s="529" t="str">
        <f t="shared" si="42"/>
        <v/>
      </c>
      <c r="O110" s="474" t="str">
        <f>+IFERROR(IF($B110=0,"",VLOOKUP($B110,'EV ADM FINANCIERA'!$B$11:$AZ$194,4,FALSE)),"")</f>
        <v/>
      </c>
      <c r="P110" s="474" t="str">
        <f>+IFERROR(IF($B110=0,"",VLOOKUP($B110,'EV ADM FINANCIERA'!$B$11:$AZ$194,$P$4,FALSE)),"")</f>
        <v/>
      </c>
      <c r="Q110" s="474" t="str">
        <f>+IFERROR(IF($B110=0,"",VLOOKUP($B110,'EV ADM FINANCIERA'!$B$11:$AZ$194,$Q$4,FALSE)),"")</f>
        <v/>
      </c>
      <c r="R110" s="474" t="str">
        <f>+IFERROR(IF($B110=0,"",VLOOKUP($B110,'EV ADM FINANCIERA'!$B$11:$AZ$194,$R$4,FALSE)),"")</f>
        <v/>
      </c>
      <c r="S110" s="470" t="str">
        <f>+IFERROR(IF($B110=0,"",VLOOKUP($B110,'EV ADM FINANCIERA'!$B$11:$AZ$194,S$4,FALSE)),"")</f>
        <v/>
      </c>
      <c r="T110" s="532" t="str">
        <f t="shared" si="37"/>
        <v/>
      </c>
      <c r="U110" s="714"/>
      <c r="V110" s="715"/>
      <c r="W110" s="529" t="str">
        <f t="shared" si="38"/>
        <v/>
      </c>
      <c r="X110" s="533" t="str">
        <f t="shared" si="43"/>
        <v/>
      </c>
      <c r="Y110" s="111"/>
      <c r="Z110" s="75"/>
      <c r="AA110" s="223" t="str">
        <f t="shared" si="44"/>
        <v/>
      </c>
      <c r="AB110" s="223" t="str">
        <f t="shared" si="45"/>
        <v/>
      </c>
      <c r="AC110" s="223" t="str">
        <f t="shared" si="46"/>
        <v/>
      </c>
      <c r="AD110" s="224" t="str">
        <f t="shared" si="47"/>
        <v/>
      </c>
      <c r="AE110" s="214" t="str">
        <f t="shared" si="48"/>
        <v/>
      </c>
      <c r="AF110" s="214"/>
      <c r="AG110" s="214"/>
      <c r="AH110" s="214"/>
      <c r="AI110" s="214"/>
      <c r="AJ110" s="214"/>
      <c r="AK110" s="214"/>
      <c r="AL110" s="214"/>
      <c r="AM110" s="214"/>
      <c r="AN110" s="214"/>
      <c r="AO110" s="75"/>
      <c r="AP110" s="75"/>
      <c r="AQ110" s="75"/>
      <c r="AR110" s="75"/>
      <c r="AS110" s="75"/>
      <c r="AT110" s="225">
        <f t="shared" si="49"/>
        <v>0</v>
      </c>
      <c r="AU110" s="226">
        <f t="shared" si="50"/>
        <v>0</v>
      </c>
      <c r="AV110" s="114" t="str">
        <f t="shared" si="39"/>
        <v/>
      </c>
      <c r="AW110" s="75" t="str">
        <f t="shared" si="40"/>
        <v>S/I</v>
      </c>
    </row>
    <row r="111" spans="1:49" ht="15" hidden="1" customHeight="1" x14ac:dyDescent="0.2">
      <c r="A111" s="526" t="str">
        <f>'RESUMEN REGION'!A113</f>
        <v/>
      </c>
      <c r="B111" s="526">
        <f>'RESUMEN REGION'!B113</f>
        <v>0</v>
      </c>
      <c r="C111" s="526" t="str">
        <f>'RESUMEN REGION'!C113</f>
        <v/>
      </c>
      <c r="D111" s="527">
        <f>'RESUMEN REGION'!E113</f>
        <v>0</v>
      </c>
      <c r="E111" s="528" t="str">
        <f>+IFERROR(VLOOKUP(B111,'RES EVAL. INFORMES'!$B$11:$AD$42,4,FALSE),"")</f>
        <v/>
      </c>
      <c r="F111" s="529" t="str">
        <f t="shared" ref="F111:F118" si="51">+IF(ISERROR(E111/7),"",E111/7)</f>
        <v/>
      </c>
      <c r="G111" s="530">
        <f>'RESUMEN REGION'!G113</f>
        <v>0</v>
      </c>
      <c r="H111" s="111"/>
      <c r="I111" s="112" t="str">
        <f t="shared" si="34"/>
        <v/>
      </c>
      <c r="J111" s="113">
        <f>'RESUMEN REGION'!BO113</f>
        <v>0</v>
      </c>
      <c r="K111" s="111"/>
      <c r="L111" s="112" t="str">
        <f t="shared" si="35"/>
        <v/>
      </c>
      <c r="M111" s="529" t="str">
        <f t="shared" si="36"/>
        <v/>
      </c>
      <c r="N111" s="529" t="str">
        <f t="shared" ref="N111:N118" si="52">+IFERROR((F111*$E$13)+($G$13*M111),"")</f>
        <v/>
      </c>
      <c r="O111" s="474" t="str">
        <f>+IFERROR(IF($B111=0,"",VLOOKUP($B111,'EV ADM FINANCIERA'!$B$11:$AZ$194,4,FALSE)),"")</f>
        <v/>
      </c>
      <c r="P111" s="474" t="str">
        <f>+IFERROR(IF($B111=0,"",VLOOKUP($B111,'EV ADM FINANCIERA'!$B$11:$AZ$194,$P$4,FALSE)),"")</f>
        <v/>
      </c>
      <c r="Q111" s="474" t="str">
        <f>+IFERROR(IF($B111=0,"",VLOOKUP($B111,'EV ADM FINANCIERA'!$B$11:$AZ$194,$Q$4,FALSE)),"")</f>
        <v/>
      </c>
      <c r="R111" s="474" t="str">
        <f>+IFERROR(IF($B111=0,"",VLOOKUP($B111,'EV ADM FINANCIERA'!$B$11:$AZ$194,$R$4,FALSE)),"")</f>
        <v/>
      </c>
      <c r="S111" s="470" t="str">
        <f>+IFERROR(IF($B111=0,"",VLOOKUP($B111,'EV ADM FINANCIERA'!$B$11:$AZ$194,S$4,FALSE)),"")</f>
        <v/>
      </c>
      <c r="T111" s="532" t="str">
        <f t="shared" si="37"/>
        <v/>
      </c>
      <c r="U111" s="714"/>
      <c r="V111" s="715"/>
      <c r="W111" s="529" t="str">
        <f t="shared" si="38"/>
        <v/>
      </c>
      <c r="X111" s="533" t="str">
        <f t="shared" ref="X111:X118" si="53">+IFERROR((W111*$U$8+T111*$O$8+N111*$E$8),"")</f>
        <v/>
      </c>
      <c r="Y111" s="111"/>
      <c r="Z111" s="75"/>
      <c r="AA111" s="223" t="str">
        <f t="shared" ref="AA111:AA118" si="54">IF(E111="X",6,IF(G111="X",3,IF(H111="X",0,"")))</f>
        <v/>
      </c>
      <c r="AB111" s="223" t="str">
        <f t="shared" ref="AB111:AB118" si="55">IF(I111="X",6,IF(O111="X",3,IF(P111="X",0,"")))</f>
        <v/>
      </c>
      <c r="AC111" s="223" t="str">
        <f t="shared" ref="AC111:AC118" si="56">IF(Q111="X",6,IF(R111="X",3,IF(S111="X",0,"")))</f>
        <v/>
      </c>
      <c r="AD111" s="224" t="str">
        <f t="shared" ref="AD111:AD118" si="57">IF(ISERROR(AE111),SUM(AA111:AC111),"")</f>
        <v/>
      </c>
      <c r="AE111" s="214" t="str">
        <f t="shared" ref="AE111:AE118" si="58">+HLOOKUP("",AA111:AC111,1,FALSE)</f>
        <v/>
      </c>
      <c r="AF111" s="214"/>
      <c r="AG111" s="214"/>
      <c r="AH111" s="214"/>
      <c r="AI111" s="214"/>
      <c r="AJ111" s="214"/>
      <c r="AK111" s="214"/>
      <c r="AL111" s="214"/>
      <c r="AM111" s="214"/>
      <c r="AN111" s="214"/>
      <c r="AO111" s="75"/>
      <c r="AP111" s="75"/>
      <c r="AQ111" s="75"/>
      <c r="AR111" s="75"/>
      <c r="AS111" s="75"/>
      <c r="AT111" s="225">
        <f t="shared" ref="AT111:AT118" si="59">+G111+J111</f>
        <v>0</v>
      </c>
      <c r="AU111" s="226">
        <f t="shared" ref="AU111:AU118" si="60">+H111+K111</f>
        <v>0</v>
      </c>
      <c r="AV111" s="114" t="str">
        <f t="shared" si="39"/>
        <v/>
      </c>
      <c r="AW111" s="75" t="str">
        <f t="shared" si="40"/>
        <v>S/I</v>
      </c>
    </row>
    <row r="112" spans="1:49" ht="15" hidden="1" customHeight="1" x14ac:dyDescent="0.2">
      <c r="A112" s="526" t="str">
        <f>'RESUMEN REGION'!A114</f>
        <v/>
      </c>
      <c r="B112" s="526">
        <f>'RESUMEN REGION'!B114</f>
        <v>0</v>
      </c>
      <c r="C112" s="526" t="str">
        <f>'RESUMEN REGION'!C114</f>
        <v/>
      </c>
      <c r="D112" s="527">
        <f>'RESUMEN REGION'!E114</f>
        <v>0</v>
      </c>
      <c r="E112" s="528" t="str">
        <f>+IFERROR(VLOOKUP(B112,'RES EVAL. INFORMES'!$B$11:$AD$42,4,FALSE),"")</f>
        <v/>
      </c>
      <c r="F112" s="529" t="str">
        <f t="shared" si="51"/>
        <v/>
      </c>
      <c r="G112" s="530">
        <f>'RESUMEN REGION'!G114</f>
        <v>0</v>
      </c>
      <c r="H112" s="111"/>
      <c r="I112" s="112" t="str">
        <f t="shared" si="34"/>
        <v/>
      </c>
      <c r="J112" s="113">
        <f>'RESUMEN REGION'!BO114</f>
        <v>0</v>
      </c>
      <c r="K112" s="111"/>
      <c r="L112" s="112" t="str">
        <f t="shared" si="35"/>
        <v/>
      </c>
      <c r="M112" s="529" t="str">
        <f t="shared" si="36"/>
        <v/>
      </c>
      <c r="N112" s="529" t="str">
        <f t="shared" si="52"/>
        <v/>
      </c>
      <c r="O112" s="474" t="str">
        <f>+IFERROR(IF($B112=0,"",VLOOKUP($B112,'EV ADM FINANCIERA'!$B$11:$AZ$194,4,FALSE)),"")</f>
        <v/>
      </c>
      <c r="P112" s="474" t="str">
        <f>+IFERROR(IF($B112=0,"",VLOOKUP($B112,'EV ADM FINANCIERA'!$B$11:$AZ$194,$P$4,FALSE)),"")</f>
        <v/>
      </c>
      <c r="Q112" s="474" t="str">
        <f>+IFERROR(IF($B112=0,"",VLOOKUP($B112,'EV ADM FINANCIERA'!$B$11:$AZ$194,$Q$4,FALSE)),"")</f>
        <v/>
      </c>
      <c r="R112" s="474" t="str">
        <f>+IFERROR(IF($B112=0,"",VLOOKUP($B112,'EV ADM FINANCIERA'!$B$11:$AZ$194,$R$4,FALSE)),"")</f>
        <v/>
      </c>
      <c r="S112" s="470" t="str">
        <f>+IFERROR(IF($B112=0,"",VLOOKUP($B112,'EV ADM FINANCIERA'!$B$11:$AZ$194,S$4,FALSE)),"")</f>
        <v/>
      </c>
      <c r="T112" s="532" t="str">
        <f t="shared" si="37"/>
        <v/>
      </c>
      <c r="U112" s="714"/>
      <c r="V112" s="715"/>
      <c r="W112" s="529" t="str">
        <f t="shared" si="38"/>
        <v/>
      </c>
      <c r="X112" s="533" t="str">
        <f t="shared" si="53"/>
        <v/>
      </c>
      <c r="Y112" s="111"/>
      <c r="Z112" s="75"/>
      <c r="AA112" s="223" t="str">
        <f t="shared" si="54"/>
        <v/>
      </c>
      <c r="AB112" s="223" t="str">
        <f t="shared" si="55"/>
        <v/>
      </c>
      <c r="AC112" s="223" t="str">
        <f t="shared" si="56"/>
        <v/>
      </c>
      <c r="AD112" s="224" t="str">
        <f t="shared" si="57"/>
        <v/>
      </c>
      <c r="AE112" s="214" t="str">
        <f t="shared" si="58"/>
        <v/>
      </c>
      <c r="AF112" s="214"/>
      <c r="AG112" s="214"/>
      <c r="AH112" s="214"/>
      <c r="AI112" s="214"/>
      <c r="AJ112" s="214"/>
      <c r="AK112" s="214"/>
      <c r="AL112" s="214"/>
      <c r="AM112" s="214"/>
      <c r="AN112" s="214"/>
      <c r="AO112" s="75"/>
      <c r="AP112" s="75"/>
      <c r="AQ112" s="75"/>
      <c r="AR112" s="75"/>
      <c r="AS112" s="75"/>
      <c r="AT112" s="225">
        <f t="shared" si="59"/>
        <v>0</v>
      </c>
      <c r="AU112" s="226">
        <f t="shared" si="60"/>
        <v>0</v>
      </c>
      <c r="AV112" s="114" t="str">
        <f t="shared" si="39"/>
        <v/>
      </c>
      <c r="AW112" s="75" t="str">
        <f t="shared" si="40"/>
        <v>S/I</v>
      </c>
    </row>
    <row r="113" spans="1:49" ht="15" hidden="1" customHeight="1" x14ac:dyDescent="0.2">
      <c r="A113" s="526" t="str">
        <f>'RESUMEN REGION'!A115</f>
        <v/>
      </c>
      <c r="B113" s="526">
        <f>'RESUMEN REGION'!B115</f>
        <v>0</v>
      </c>
      <c r="C113" s="526" t="str">
        <f>'RESUMEN REGION'!C115</f>
        <v/>
      </c>
      <c r="D113" s="527">
        <f>'RESUMEN REGION'!E115</f>
        <v>0</v>
      </c>
      <c r="E113" s="528" t="str">
        <f>+IFERROR(VLOOKUP(B113,'RES EVAL. INFORMES'!$B$11:$AD$42,4,FALSE),"")</f>
        <v/>
      </c>
      <c r="F113" s="529" t="str">
        <f t="shared" si="51"/>
        <v/>
      </c>
      <c r="G113" s="530">
        <f>'RESUMEN REGION'!G115</f>
        <v>0</v>
      </c>
      <c r="H113" s="111"/>
      <c r="I113" s="112" t="str">
        <f t="shared" si="34"/>
        <v/>
      </c>
      <c r="J113" s="113">
        <f>'RESUMEN REGION'!BO115</f>
        <v>0</v>
      </c>
      <c r="K113" s="111"/>
      <c r="L113" s="112" t="str">
        <f t="shared" si="35"/>
        <v/>
      </c>
      <c r="M113" s="529" t="str">
        <f t="shared" si="36"/>
        <v/>
      </c>
      <c r="N113" s="529" t="str">
        <f t="shared" si="52"/>
        <v/>
      </c>
      <c r="O113" s="474" t="str">
        <f>+IFERROR(IF($B113=0,"",VLOOKUP($B113,'EV ADM FINANCIERA'!$B$11:$AZ$194,4,FALSE)),"")</f>
        <v/>
      </c>
      <c r="P113" s="474" t="str">
        <f>+IFERROR(IF($B113=0,"",VLOOKUP($B113,'EV ADM FINANCIERA'!$B$11:$AZ$194,$P$4,FALSE)),"")</f>
        <v/>
      </c>
      <c r="Q113" s="474" t="str">
        <f>+IFERROR(IF($B113=0,"",VLOOKUP($B113,'EV ADM FINANCIERA'!$B$11:$AZ$194,$Q$4,FALSE)),"")</f>
        <v/>
      </c>
      <c r="R113" s="474" t="str">
        <f>+IFERROR(IF($B113=0,"",VLOOKUP($B113,'EV ADM FINANCIERA'!$B$11:$AZ$194,$R$4,FALSE)),"")</f>
        <v/>
      </c>
      <c r="S113" s="470" t="str">
        <f>+IFERROR(IF($B113=0,"",VLOOKUP($B113,'EV ADM FINANCIERA'!$B$11:$AZ$194,S$4,FALSE)),"")</f>
        <v/>
      </c>
      <c r="T113" s="532" t="str">
        <f t="shared" si="37"/>
        <v/>
      </c>
      <c r="U113" s="714"/>
      <c r="V113" s="715"/>
      <c r="W113" s="529" t="str">
        <f t="shared" si="38"/>
        <v/>
      </c>
      <c r="X113" s="533" t="str">
        <f t="shared" si="53"/>
        <v/>
      </c>
      <c r="Y113" s="111"/>
      <c r="Z113" s="75"/>
      <c r="AA113" s="223" t="str">
        <f t="shared" si="54"/>
        <v/>
      </c>
      <c r="AB113" s="223" t="str">
        <f t="shared" si="55"/>
        <v/>
      </c>
      <c r="AC113" s="223" t="str">
        <f t="shared" si="56"/>
        <v/>
      </c>
      <c r="AD113" s="224" t="str">
        <f t="shared" si="57"/>
        <v/>
      </c>
      <c r="AE113" s="214" t="str">
        <f t="shared" si="58"/>
        <v/>
      </c>
      <c r="AF113" s="214"/>
      <c r="AG113" s="214"/>
      <c r="AH113" s="214"/>
      <c r="AI113" s="214"/>
      <c r="AJ113" s="214"/>
      <c r="AK113" s="214"/>
      <c r="AL113" s="214"/>
      <c r="AM113" s="214"/>
      <c r="AN113" s="214"/>
      <c r="AO113" s="75"/>
      <c r="AP113" s="75"/>
      <c r="AQ113" s="75"/>
      <c r="AR113" s="75"/>
      <c r="AS113" s="75"/>
      <c r="AT113" s="225">
        <f t="shared" si="59"/>
        <v>0</v>
      </c>
      <c r="AU113" s="226">
        <f t="shared" si="60"/>
        <v>0</v>
      </c>
      <c r="AV113" s="114" t="str">
        <f t="shared" si="39"/>
        <v/>
      </c>
      <c r="AW113" s="75" t="str">
        <f t="shared" si="40"/>
        <v>S/I</v>
      </c>
    </row>
    <row r="114" spans="1:49" ht="15" hidden="1" customHeight="1" x14ac:dyDescent="0.2">
      <c r="A114" s="526" t="str">
        <f>'RESUMEN REGION'!A116</f>
        <v/>
      </c>
      <c r="B114" s="526">
        <f>'RESUMEN REGION'!B116</f>
        <v>0</v>
      </c>
      <c r="C114" s="526" t="str">
        <f>'RESUMEN REGION'!C116</f>
        <v/>
      </c>
      <c r="D114" s="527">
        <f>'RESUMEN REGION'!E116</f>
        <v>0</v>
      </c>
      <c r="E114" s="528" t="str">
        <f>+IFERROR(VLOOKUP(B114,'RES EVAL. INFORMES'!$B$11:$AD$42,4,FALSE),"")</f>
        <v/>
      </c>
      <c r="F114" s="529" t="str">
        <f t="shared" si="51"/>
        <v/>
      </c>
      <c r="G114" s="530">
        <f>'RESUMEN REGION'!G116</f>
        <v>0</v>
      </c>
      <c r="H114" s="111"/>
      <c r="I114" s="112" t="str">
        <f t="shared" si="34"/>
        <v/>
      </c>
      <c r="J114" s="113">
        <f>'RESUMEN REGION'!BO116</f>
        <v>0</v>
      </c>
      <c r="K114" s="111"/>
      <c r="L114" s="112" t="str">
        <f t="shared" si="35"/>
        <v/>
      </c>
      <c r="M114" s="529" t="str">
        <f t="shared" si="36"/>
        <v/>
      </c>
      <c r="N114" s="529" t="str">
        <f t="shared" si="52"/>
        <v/>
      </c>
      <c r="O114" s="474" t="str">
        <f>+IFERROR(IF($B114=0,"",VLOOKUP($B114,'EV ADM FINANCIERA'!$B$11:$AZ$194,4,FALSE)),"")</f>
        <v/>
      </c>
      <c r="P114" s="474" t="str">
        <f>+IFERROR(IF($B114=0,"",VLOOKUP($B114,'EV ADM FINANCIERA'!$B$11:$AZ$194,$P$4,FALSE)),"")</f>
        <v/>
      </c>
      <c r="Q114" s="474" t="str">
        <f>+IFERROR(IF($B114=0,"",VLOOKUP($B114,'EV ADM FINANCIERA'!$B$11:$AZ$194,$Q$4,FALSE)),"")</f>
        <v/>
      </c>
      <c r="R114" s="474" t="str">
        <f>+IFERROR(IF($B114=0,"",VLOOKUP($B114,'EV ADM FINANCIERA'!$B$11:$AZ$194,$R$4,FALSE)),"")</f>
        <v/>
      </c>
      <c r="S114" s="470" t="str">
        <f>+IFERROR(IF($B114=0,"",VLOOKUP($B114,'EV ADM FINANCIERA'!$B$11:$AZ$194,S$4,FALSE)),"")</f>
        <v/>
      </c>
      <c r="T114" s="532" t="str">
        <f t="shared" si="37"/>
        <v/>
      </c>
      <c r="U114" s="714"/>
      <c r="V114" s="715"/>
      <c r="W114" s="529" t="str">
        <f t="shared" si="38"/>
        <v/>
      </c>
      <c r="X114" s="533" t="str">
        <f t="shared" si="53"/>
        <v/>
      </c>
      <c r="Y114" s="111"/>
      <c r="Z114" s="75"/>
      <c r="AA114" s="223" t="str">
        <f t="shared" si="54"/>
        <v/>
      </c>
      <c r="AB114" s="223" t="str">
        <f t="shared" si="55"/>
        <v/>
      </c>
      <c r="AC114" s="223" t="str">
        <f t="shared" si="56"/>
        <v/>
      </c>
      <c r="AD114" s="224" t="str">
        <f t="shared" si="57"/>
        <v/>
      </c>
      <c r="AE114" s="214" t="str">
        <f t="shared" si="58"/>
        <v/>
      </c>
      <c r="AF114" s="214"/>
      <c r="AG114" s="214"/>
      <c r="AH114" s="214"/>
      <c r="AI114" s="214"/>
      <c r="AJ114" s="214"/>
      <c r="AK114" s="214"/>
      <c r="AL114" s="214"/>
      <c r="AM114" s="214"/>
      <c r="AN114" s="214"/>
      <c r="AO114" s="75"/>
      <c r="AP114" s="75"/>
      <c r="AQ114" s="75"/>
      <c r="AR114" s="75"/>
      <c r="AS114" s="75"/>
      <c r="AT114" s="225">
        <f t="shared" si="59"/>
        <v>0</v>
      </c>
      <c r="AU114" s="226">
        <f t="shared" si="60"/>
        <v>0</v>
      </c>
      <c r="AV114" s="114" t="str">
        <f t="shared" si="39"/>
        <v/>
      </c>
      <c r="AW114" s="75" t="str">
        <f t="shared" si="40"/>
        <v>S/I</v>
      </c>
    </row>
    <row r="115" spans="1:49" ht="15" hidden="1" customHeight="1" x14ac:dyDescent="0.2">
      <c r="A115" s="526" t="str">
        <f>'RESUMEN REGION'!A117</f>
        <v/>
      </c>
      <c r="B115" s="526">
        <f>'RESUMEN REGION'!B117</f>
        <v>0</v>
      </c>
      <c r="C115" s="526" t="str">
        <f>'RESUMEN REGION'!C117</f>
        <v/>
      </c>
      <c r="D115" s="527">
        <f>'RESUMEN REGION'!E117</f>
        <v>0</v>
      </c>
      <c r="E115" s="528" t="str">
        <f>+IFERROR(VLOOKUP(B115,'RES EVAL. INFORMES'!$B$11:$AD$42,4,FALSE),"")</f>
        <v/>
      </c>
      <c r="F115" s="529" t="str">
        <f t="shared" si="51"/>
        <v/>
      </c>
      <c r="G115" s="530">
        <f>'RESUMEN REGION'!G117</f>
        <v>0</v>
      </c>
      <c r="H115" s="111"/>
      <c r="I115" s="112" t="str">
        <f t="shared" si="34"/>
        <v/>
      </c>
      <c r="J115" s="113">
        <f>'RESUMEN REGION'!BO117</f>
        <v>0</v>
      </c>
      <c r="K115" s="111"/>
      <c r="L115" s="112" t="str">
        <f t="shared" si="35"/>
        <v/>
      </c>
      <c r="M115" s="529" t="str">
        <f t="shared" si="36"/>
        <v/>
      </c>
      <c r="N115" s="529" t="str">
        <f t="shared" si="52"/>
        <v/>
      </c>
      <c r="O115" s="474" t="str">
        <f>+IFERROR(IF($B115=0,"",VLOOKUP($B115,'EV ADM FINANCIERA'!$B$11:$AZ$194,4,FALSE)),"")</f>
        <v/>
      </c>
      <c r="P115" s="474" t="str">
        <f>+IFERROR(IF($B115=0,"",VLOOKUP($B115,'EV ADM FINANCIERA'!$B$11:$AZ$194,$P$4,FALSE)),"")</f>
        <v/>
      </c>
      <c r="Q115" s="474" t="str">
        <f>+IFERROR(IF($B115=0,"",VLOOKUP($B115,'EV ADM FINANCIERA'!$B$11:$AZ$194,$Q$4,FALSE)),"")</f>
        <v/>
      </c>
      <c r="R115" s="474" t="str">
        <f>+IFERROR(IF($B115=0,"",VLOOKUP($B115,'EV ADM FINANCIERA'!$B$11:$AZ$194,$R$4,FALSE)),"")</f>
        <v/>
      </c>
      <c r="S115" s="470" t="str">
        <f>+IFERROR(IF($B115=0,"",VLOOKUP($B115,'EV ADM FINANCIERA'!$B$11:$AZ$194,S$4,FALSE)),"")</f>
        <v/>
      </c>
      <c r="T115" s="532" t="str">
        <f t="shared" si="37"/>
        <v/>
      </c>
      <c r="U115" s="714"/>
      <c r="V115" s="715"/>
      <c r="W115" s="529" t="str">
        <f t="shared" si="38"/>
        <v/>
      </c>
      <c r="X115" s="533" t="str">
        <f t="shared" si="53"/>
        <v/>
      </c>
      <c r="Y115" s="111"/>
      <c r="Z115" s="75"/>
      <c r="AA115" s="223" t="str">
        <f t="shared" si="54"/>
        <v/>
      </c>
      <c r="AB115" s="223" t="str">
        <f t="shared" si="55"/>
        <v/>
      </c>
      <c r="AC115" s="223" t="str">
        <f t="shared" si="56"/>
        <v/>
      </c>
      <c r="AD115" s="224" t="str">
        <f t="shared" si="57"/>
        <v/>
      </c>
      <c r="AE115" s="214" t="str">
        <f t="shared" si="58"/>
        <v/>
      </c>
      <c r="AF115" s="214"/>
      <c r="AG115" s="214"/>
      <c r="AH115" s="214"/>
      <c r="AI115" s="214"/>
      <c r="AJ115" s="214"/>
      <c r="AK115" s="214"/>
      <c r="AL115" s="214"/>
      <c r="AM115" s="214"/>
      <c r="AN115" s="214"/>
      <c r="AO115" s="75"/>
      <c r="AP115" s="75"/>
      <c r="AQ115" s="75"/>
      <c r="AR115" s="75"/>
      <c r="AS115" s="75"/>
      <c r="AT115" s="225">
        <f t="shared" si="59"/>
        <v>0</v>
      </c>
      <c r="AU115" s="226">
        <f t="shared" si="60"/>
        <v>0</v>
      </c>
      <c r="AV115" s="114" t="str">
        <f t="shared" si="39"/>
        <v/>
      </c>
      <c r="AW115" s="75" t="str">
        <f t="shared" si="40"/>
        <v>S/I</v>
      </c>
    </row>
    <row r="116" spans="1:49" ht="15" hidden="1" customHeight="1" x14ac:dyDescent="0.2">
      <c r="A116" s="526" t="str">
        <f>'RESUMEN REGION'!A118</f>
        <v/>
      </c>
      <c r="B116" s="526">
        <f>'RESUMEN REGION'!B118</f>
        <v>0</v>
      </c>
      <c r="C116" s="526" t="str">
        <f>'RESUMEN REGION'!C118</f>
        <v/>
      </c>
      <c r="D116" s="527">
        <f>'RESUMEN REGION'!E118</f>
        <v>0</v>
      </c>
      <c r="E116" s="528" t="str">
        <f>+IFERROR(VLOOKUP(B116,'RES EVAL. INFORMES'!$B$11:$AD$42,4,FALSE),"")</f>
        <v/>
      </c>
      <c r="F116" s="529" t="str">
        <f t="shared" si="51"/>
        <v/>
      </c>
      <c r="G116" s="530">
        <f>'RESUMEN REGION'!G118</f>
        <v>0</v>
      </c>
      <c r="H116" s="111"/>
      <c r="I116" s="112" t="str">
        <f t="shared" si="34"/>
        <v/>
      </c>
      <c r="J116" s="113">
        <f>'RESUMEN REGION'!BO118</f>
        <v>0</v>
      </c>
      <c r="K116" s="111"/>
      <c r="L116" s="112" t="str">
        <f t="shared" si="35"/>
        <v/>
      </c>
      <c r="M116" s="529" t="str">
        <f t="shared" si="36"/>
        <v/>
      </c>
      <c r="N116" s="529" t="str">
        <f t="shared" si="52"/>
        <v/>
      </c>
      <c r="O116" s="474" t="str">
        <f>+IFERROR(IF($B116=0,"",VLOOKUP($B116,'EV ADM FINANCIERA'!$B$11:$AZ$194,4,FALSE)),"")</f>
        <v/>
      </c>
      <c r="P116" s="474" t="str">
        <f>+IFERROR(IF($B116=0,"",VLOOKUP($B116,'EV ADM FINANCIERA'!$B$11:$AZ$194,$P$4,FALSE)),"")</f>
        <v/>
      </c>
      <c r="Q116" s="474" t="str">
        <f>+IFERROR(IF($B116=0,"",VLOOKUP($B116,'EV ADM FINANCIERA'!$B$11:$AZ$194,$Q$4,FALSE)),"")</f>
        <v/>
      </c>
      <c r="R116" s="474" t="str">
        <f>+IFERROR(IF($B116=0,"",VLOOKUP($B116,'EV ADM FINANCIERA'!$B$11:$AZ$194,$R$4,FALSE)),"")</f>
        <v/>
      </c>
      <c r="S116" s="470" t="str">
        <f>+IFERROR(IF($B116=0,"",VLOOKUP($B116,'EV ADM FINANCIERA'!$B$11:$AZ$194,S$4,FALSE)),"")</f>
        <v/>
      </c>
      <c r="T116" s="532" t="str">
        <f t="shared" si="37"/>
        <v/>
      </c>
      <c r="U116" s="714"/>
      <c r="V116" s="715"/>
      <c r="W116" s="529" t="str">
        <f t="shared" si="38"/>
        <v/>
      </c>
      <c r="X116" s="533" t="str">
        <f t="shared" si="53"/>
        <v/>
      </c>
      <c r="Y116" s="111"/>
      <c r="Z116" s="75"/>
      <c r="AA116" s="223" t="str">
        <f t="shared" si="54"/>
        <v/>
      </c>
      <c r="AB116" s="223" t="str">
        <f t="shared" si="55"/>
        <v/>
      </c>
      <c r="AC116" s="223" t="str">
        <f t="shared" si="56"/>
        <v/>
      </c>
      <c r="AD116" s="224" t="str">
        <f t="shared" si="57"/>
        <v/>
      </c>
      <c r="AE116" s="214" t="str">
        <f t="shared" si="58"/>
        <v/>
      </c>
      <c r="AF116" s="214"/>
      <c r="AG116" s="214"/>
      <c r="AH116" s="214"/>
      <c r="AI116" s="214"/>
      <c r="AJ116" s="214"/>
      <c r="AK116" s="214"/>
      <c r="AL116" s="214"/>
      <c r="AM116" s="214"/>
      <c r="AN116" s="214"/>
      <c r="AO116" s="75"/>
      <c r="AP116" s="75"/>
      <c r="AQ116" s="75"/>
      <c r="AR116" s="75"/>
      <c r="AS116" s="75"/>
      <c r="AT116" s="225">
        <f t="shared" si="59"/>
        <v>0</v>
      </c>
      <c r="AU116" s="226">
        <f t="shared" si="60"/>
        <v>0</v>
      </c>
      <c r="AV116" s="114" t="str">
        <f t="shared" si="39"/>
        <v/>
      </c>
      <c r="AW116" s="75" t="str">
        <f t="shared" si="40"/>
        <v>S/I</v>
      </c>
    </row>
    <row r="117" spans="1:49" ht="15" hidden="1" customHeight="1" x14ac:dyDescent="0.2">
      <c r="A117" s="526" t="str">
        <f>'RESUMEN REGION'!A119</f>
        <v/>
      </c>
      <c r="B117" s="526">
        <f>'RESUMEN REGION'!B119</f>
        <v>0</v>
      </c>
      <c r="C117" s="526" t="str">
        <f>'RESUMEN REGION'!C119</f>
        <v/>
      </c>
      <c r="D117" s="527">
        <f>'RESUMEN REGION'!E119</f>
        <v>0</v>
      </c>
      <c r="E117" s="528" t="str">
        <f>+IFERROR(VLOOKUP(B117,'RES EVAL. INFORMES'!$B$11:$AD$42,4,FALSE),"")</f>
        <v/>
      </c>
      <c r="F117" s="529" t="str">
        <f t="shared" si="51"/>
        <v/>
      </c>
      <c r="G117" s="530">
        <f>'RESUMEN REGION'!G119</f>
        <v>0</v>
      </c>
      <c r="H117" s="111"/>
      <c r="I117" s="112" t="str">
        <f t="shared" si="34"/>
        <v/>
      </c>
      <c r="J117" s="113">
        <f>'RESUMEN REGION'!BO119</f>
        <v>0</v>
      </c>
      <c r="K117" s="111"/>
      <c r="L117" s="112" t="str">
        <f t="shared" si="35"/>
        <v/>
      </c>
      <c r="M117" s="529" t="str">
        <f t="shared" si="36"/>
        <v/>
      </c>
      <c r="N117" s="529" t="str">
        <f t="shared" si="52"/>
        <v/>
      </c>
      <c r="O117" s="474" t="str">
        <f>+IFERROR(IF($B117=0,"",VLOOKUP($B117,'EV ADM FINANCIERA'!$B$11:$AZ$194,4,FALSE)),"")</f>
        <v/>
      </c>
      <c r="P117" s="474" t="str">
        <f>+IFERROR(IF($B117=0,"",VLOOKUP($B117,'EV ADM FINANCIERA'!$B$11:$AZ$194,$P$4,FALSE)),"")</f>
        <v/>
      </c>
      <c r="Q117" s="474" t="str">
        <f>+IFERROR(IF($B117=0,"",VLOOKUP($B117,'EV ADM FINANCIERA'!$B$11:$AZ$194,$Q$4,FALSE)),"")</f>
        <v/>
      </c>
      <c r="R117" s="474" t="str">
        <f>+IFERROR(IF($B117=0,"",VLOOKUP($B117,'EV ADM FINANCIERA'!$B$11:$AZ$194,$R$4,FALSE)),"")</f>
        <v/>
      </c>
      <c r="S117" s="470" t="str">
        <f>+IFERROR(IF($B117=0,"",VLOOKUP($B117,'EV ADM FINANCIERA'!$B$11:$AZ$194,S$4,FALSE)),"")</f>
        <v/>
      </c>
      <c r="T117" s="532" t="str">
        <f t="shared" si="37"/>
        <v/>
      </c>
      <c r="U117" s="714"/>
      <c r="V117" s="715"/>
      <c r="W117" s="529" t="str">
        <f t="shared" si="38"/>
        <v/>
      </c>
      <c r="X117" s="533" t="str">
        <f t="shared" si="53"/>
        <v/>
      </c>
      <c r="Y117" s="111"/>
      <c r="Z117" s="75"/>
      <c r="AA117" s="223" t="str">
        <f t="shared" si="54"/>
        <v/>
      </c>
      <c r="AB117" s="223" t="str">
        <f t="shared" si="55"/>
        <v/>
      </c>
      <c r="AC117" s="223" t="str">
        <f t="shared" si="56"/>
        <v/>
      </c>
      <c r="AD117" s="224" t="str">
        <f t="shared" si="57"/>
        <v/>
      </c>
      <c r="AE117" s="214" t="str">
        <f t="shared" si="58"/>
        <v/>
      </c>
      <c r="AF117" s="214"/>
      <c r="AG117" s="214"/>
      <c r="AH117" s="214"/>
      <c r="AI117" s="214"/>
      <c r="AJ117" s="214"/>
      <c r="AK117" s="214"/>
      <c r="AL117" s="214"/>
      <c r="AM117" s="214"/>
      <c r="AN117" s="214"/>
      <c r="AO117" s="75"/>
      <c r="AP117" s="75"/>
      <c r="AQ117" s="75"/>
      <c r="AR117" s="75"/>
      <c r="AS117" s="75"/>
      <c r="AT117" s="225">
        <f t="shared" si="59"/>
        <v>0</v>
      </c>
      <c r="AU117" s="226">
        <f t="shared" si="60"/>
        <v>0</v>
      </c>
      <c r="AV117" s="114" t="str">
        <f t="shared" si="39"/>
        <v/>
      </c>
      <c r="AW117" s="75" t="str">
        <f t="shared" si="40"/>
        <v>S/I</v>
      </c>
    </row>
    <row r="118" spans="1:49" ht="15" hidden="1" customHeight="1" x14ac:dyDescent="0.2">
      <c r="A118" s="526" t="str">
        <f>'RESUMEN REGION'!A120</f>
        <v/>
      </c>
      <c r="B118" s="526">
        <f>'RESUMEN REGION'!B120</f>
        <v>0</v>
      </c>
      <c r="C118" s="526" t="str">
        <f>'RESUMEN REGION'!C120</f>
        <v/>
      </c>
      <c r="D118" s="527">
        <f>'RESUMEN REGION'!E120</f>
        <v>0</v>
      </c>
      <c r="E118" s="528" t="str">
        <f>+IFERROR(VLOOKUP(B118,'RES EVAL. INFORMES'!$B$11:$AD$42,4,FALSE),"")</f>
        <v/>
      </c>
      <c r="F118" s="529" t="str">
        <f t="shared" si="51"/>
        <v/>
      </c>
      <c r="G118" s="530">
        <f>'RESUMEN REGION'!G120</f>
        <v>0</v>
      </c>
      <c r="H118" s="111"/>
      <c r="I118" s="112" t="str">
        <f t="shared" si="34"/>
        <v/>
      </c>
      <c r="J118" s="113">
        <f>'RESUMEN REGION'!BO120</f>
        <v>0</v>
      </c>
      <c r="K118" s="111"/>
      <c r="L118" s="112" t="str">
        <f t="shared" si="35"/>
        <v/>
      </c>
      <c r="M118" s="529" t="str">
        <f t="shared" si="36"/>
        <v/>
      </c>
      <c r="N118" s="529" t="str">
        <f t="shared" si="52"/>
        <v/>
      </c>
      <c r="O118" s="474" t="str">
        <f>+IFERROR(IF($B118=0,"",VLOOKUP($B118,'EV ADM FINANCIERA'!$B$11:$AZ$194,4,FALSE)),"")</f>
        <v/>
      </c>
      <c r="P118" s="474" t="str">
        <f>+IFERROR(IF($B118=0,"",VLOOKUP($B118,'EV ADM FINANCIERA'!$B$11:$AZ$194,$P$4,FALSE)),"")</f>
        <v/>
      </c>
      <c r="Q118" s="474" t="str">
        <f>+IFERROR(IF($B118=0,"",VLOOKUP($B118,'EV ADM FINANCIERA'!$B$11:$AZ$194,$Q$4,FALSE)),"")</f>
        <v/>
      </c>
      <c r="R118" s="474" t="str">
        <f>+IFERROR(IF($B118=0,"",VLOOKUP($B118,'EV ADM FINANCIERA'!$B$11:$AZ$194,$R$4,FALSE)),"")</f>
        <v/>
      </c>
      <c r="S118" s="470" t="str">
        <f>+IFERROR(IF($B118=0,"",VLOOKUP($B118,'EV ADM FINANCIERA'!$B$11:$AZ$194,S$4,FALSE)),"")</f>
        <v/>
      </c>
      <c r="T118" s="532" t="str">
        <f t="shared" si="37"/>
        <v/>
      </c>
      <c r="U118" s="714"/>
      <c r="V118" s="715"/>
      <c r="W118" s="529" t="str">
        <f t="shared" si="38"/>
        <v/>
      </c>
      <c r="X118" s="533" t="str">
        <f t="shared" si="53"/>
        <v/>
      </c>
      <c r="Y118" s="111"/>
      <c r="Z118" s="75"/>
      <c r="AA118" s="223" t="str">
        <f t="shared" si="54"/>
        <v/>
      </c>
      <c r="AB118" s="223" t="str">
        <f t="shared" si="55"/>
        <v/>
      </c>
      <c r="AC118" s="223" t="str">
        <f t="shared" si="56"/>
        <v/>
      </c>
      <c r="AD118" s="224" t="str">
        <f t="shared" si="57"/>
        <v/>
      </c>
      <c r="AE118" s="214" t="str">
        <f t="shared" si="58"/>
        <v/>
      </c>
      <c r="AF118" s="214"/>
      <c r="AG118" s="214"/>
      <c r="AH118" s="214"/>
      <c r="AI118" s="214"/>
      <c r="AJ118" s="214"/>
      <c r="AK118" s="214"/>
      <c r="AL118" s="214"/>
      <c r="AM118" s="214"/>
      <c r="AN118" s="214"/>
      <c r="AO118" s="75"/>
      <c r="AP118" s="75"/>
      <c r="AQ118" s="75"/>
      <c r="AR118" s="75"/>
      <c r="AS118" s="75"/>
      <c r="AT118" s="225">
        <f t="shared" si="59"/>
        <v>0</v>
      </c>
      <c r="AU118" s="226">
        <f t="shared" si="60"/>
        <v>0</v>
      </c>
      <c r="AV118" s="114" t="str">
        <f t="shared" si="39"/>
        <v/>
      </c>
      <c r="AW118" s="75" t="str">
        <f t="shared" si="40"/>
        <v>S/I</v>
      </c>
    </row>
    <row r="119" spans="1:49" x14ac:dyDescent="0.2"/>
    <row r="120" spans="1:49" x14ac:dyDescent="0.2"/>
  </sheetData>
  <sheetProtection algorithmName="SHA-512" hashValue="/XMtYT+lhXJtVMmYefXenLxnDQqzCxWzmH3w3zfzZDFi1QXEcTmUw2CPdFpaaJAwSFfWSgkQ3N62Px9s3FXVWw==" saltValue="m3hTHcZNyP7QnoM03CcSDA==" spinCount="100000" sheet="1" formatCells="0" formatColumns="0" formatRows="0" autoFilter="0"/>
  <mergeCells count="129">
    <mergeCell ref="U9:X9"/>
    <mergeCell ref="A2:S2"/>
    <mergeCell ref="E5:F6"/>
    <mergeCell ref="G5:M5"/>
    <mergeCell ref="E9:N9"/>
    <mergeCell ref="O9:T9"/>
    <mergeCell ref="C15:D15"/>
    <mergeCell ref="U15:V15"/>
    <mergeCell ref="C16:D16"/>
    <mergeCell ref="U16:V16"/>
    <mergeCell ref="Y13:Y14"/>
    <mergeCell ref="G14:I14"/>
    <mergeCell ref="J14:L14"/>
    <mergeCell ref="U14:V14"/>
    <mergeCell ref="U10:W10"/>
    <mergeCell ref="X10:X13"/>
    <mergeCell ref="E11:F12"/>
    <mergeCell ref="G11:M12"/>
    <mergeCell ref="N11:N13"/>
    <mergeCell ref="O11:S12"/>
    <mergeCell ref="T11:T13"/>
    <mergeCell ref="U11:V12"/>
    <mergeCell ref="W11:W13"/>
    <mergeCell ref="E13:F13"/>
    <mergeCell ref="G13:M13"/>
    <mergeCell ref="O13:S13"/>
    <mergeCell ref="U13:V13"/>
    <mergeCell ref="U22:V22"/>
    <mergeCell ref="U23:V23"/>
    <mergeCell ref="U24:V24"/>
    <mergeCell ref="U25:V25"/>
    <mergeCell ref="U26:V26"/>
    <mergeCell ref="U17:V17"/>
    <mergeCell ref="U18:V18"/>
    <mergeCell ref="U19:V19"/>
    <mergeCell ref="U20:V20"/>
    <mergeCell ref="U21:V21"/>
    <mergeCell ref="U32:V32"/>
    <mergeCell ref="U33:V33"/>
    <mergeCell ref="U34:V34"/>
    <mergeCell ref="U35:V35"/>
    <mergeCell ref="U36:V36"/>
    <mergeCell ref="U27:V27"/>
    <mergeCell ref="U28:V28"/>
    <mergeCell ref="U29:V29"/>
    <mergeCell ref="U30:V30"/>
    <mergeCell ref="U31:V31"/>
    <mergeCell ref="U42:V42"/>
    <mergeCell ref="U43:V43"/>
    <mergeCell ref="U44:V44"/>
    <mergeCell ref="U45:V45"/>
    <mergeCell ref="U46:V46"/>
    <mergeCell ref="U37:V37"/>
    <mergeCell ref="U38:V38"/>
    <mergeCell ref="U39:V39"/>
    <mergeCell ref="U40:V40"/>
    <mergeCell ref="U41:V41"/>
    <mergeCell ref="U52:V52"/>
    <mergeCell ref="U53:V53"/>
    <mergeCell ref="U54:V54"/>
    <mergeCell ref="U55:V55"/>
    <mergeCell ref="U56:V56"/>
    <mergeCell ref="U47:V47"/>
    <mergeCell ref="U48:V48"/>
    <mergeCell ref="U49:V49"/>
    <mergeCell ref="U50:V50"/>
    <mergeCell ref="U51:V51"/>
    <mergeCell ref="U62:V62"/>
    <mergeCell ref="U63:V63"/>
    <mergeCell ref="U64:V64"/>
    <mergeCell ref="U65:V65"/>
    <mergeCell ref="U66:V66"/>
    <mergeCell ref="U57:V57"/>
    <mergeCell ref="U58:V58"/>
    <mergeCell ref="U59:V59"/>
    <mergeCell ref="U60:V60"/>
    <mergeCell ref="U61:V61"/>
    <mergeCell ref="U72:V72"/>
    <mergeCell ref="U73:V73"/>
    <mergeCell ref="U74:V74"/>
    <mergeCell ref="U75:V75"/>
    <mergeCell ref="U76:V76"/>
    <mergeCell ref="U67:V67"/>
    <mergeCell ref="U68:V68"/>
    <mergeCell ref="U69:V69"/>
    <mergeCell ref="U70:V70"/>
    <mergeCell ref="U71:V71"/>
    <mergeCell ref="U82:V82"/>
    <mergeCell ref="U83:V83"/>
    <mergeCell ref="U84:V84"/>
    <mergeCell ref="U85:V85"/>
    <mergeCell ref="U86:V86"/>
    <mergeCell ref="U77:V77"/>
    <mergeCell ref="U78:V78"/>
    <mergeCell ref="U79:V79"/>
    <mergeCell ref="U80:V80"/>
    <mergeCell ref="U81:V81"/>
    <mergeCell ref="U92:V92"/>
    <mergeCell ref="U93:V93"/>
    <mergeCell ref="U94:V94"/>
    <mergeCell ref="U95:V95"/>
    <mergeCell ref="U96:V96"/>
    <mergeCell ref="U87:V87"/>
    <mergeCell ref="U88:V88"/>
    <mergeCell ref="U89:V89"/>
    <mergeCell ref="U90:V90"/>
    <mergeCell ref="U91:V91"/>
    <mergeCell ref="U102:V102"/>
    <mergeCell ref="U103:V103"/>
    <mergeCell ref="U104:V104"/>
    <mergeCell ref="U105:V105"/>
    <mergeCell ref="U106:V106"/>
    <mergeCell ref="U97:V97"/>
    <mergeCell ref="U98:V98"/>
    <mergeCell ref="U99:V99"/>
    <mergeCell ref="U100:V100"/>
    <mergeCell ref="U101:V101"/>
    <mergeCell ref="U117:V117"/>
    <mergeCell ref="U118:V118"/>
    <mergeCell ref="U112:V112"/>
    <mergeCell ref="U113:V113"/>
    <mergeCell ref="U114:V114"/>
    <mergeCell ref="U115:V115"/>
    <mergeCell ref="U116:V116"/>
    <mergeCell ref="U107:V107"/>
    <mergeCell ref="U108:V108"/>
    <mergeCell ref="U109:V109"/>
    <mergeCell ref="U110:V110"/>
    <mergeCell ref="U111:V111"/>
  </mergeCells>
  <conditionalFormatting sqref="B13">
    <cfRule type="cellIs" dxfId="143" priority="2" stopIfTrue="1" operator="equal">
      <formula>"X"</formula>
    </cfRule>
    <cfRule type="cellIs" dxfId="142" priority="3" stopIfTrue="1" operator="equal">
      <formula>0</formula>
    </cfRule>
  </conditionalFormatting>
  <conditionalFormatting sqref="B14:D14">
    <cfRule type="cellIs" dxfId="141" priority="76" stopIfTrue="1" operator="equal">
      <formula>0</formula>
    </cfRule>
  </conditionalFormatting>
  <conditionalFormatting sqref="C5">
    <cfRule type="cellIs" dxfId="140" priority="72" stopIfTrue="1" operator="equal">
      <formula>"X"</formula>
    </cfRule>
    <cfRule type="cellIs" dxfId="139" priority="73" stopIfTrue="1" operator="equal">
      <formula>0</formula>
    </cfRule>
  </conditionalFormatting>
  <conditionalFormatting sqref="E16">
    <cfRule type="cellIs" dxfId="138" priority="37" stopIfTrue="1" operator="between">
      <formula>3.99999999999999</formula>
      <formula>0.00000000001</formula>
    </cfRule>
    <cfRule type="cellIs" dxfId="137" priority="38" stopIfTrue="1" operator="between">
      <formula>4</formula>
      <formula>4.99999999999</formula>
    </cfRule>
  </conditionalFormatting>
  <conditionalFormatting sqref="E17:F118 M17:N118 T17:T118 W17:X118">
    <cfRule type="cellIs" dxfId="136" priority="39" stopIfTrue="1" operator="between">
      <formula>0.000001</formula>
      <formula>0.4999999</formula>
    </cfRule>
    <cfRule type="cellIs" dxfId="135" priority="40" stopIfTrue="1" operator="between">
      <formula>0.9</formula>
      <formula>1</formula>
    </cfRule>
  </conditionalFormatting>
  <conditionalFormatting sqref="G5">
    <cfRule type="cellIs" dxfId="134" priority="46" stopIfTrue="1" operator="equal">
      <formula>"X"</formula>
    </cfRule>
    <cfRule type="cellIs" dxfId="133" priority="47" stopIfTrue="1" operator="equal">
      <formula>0</formula>
    </cfRule>
  </conditionalFormatting>
  <conditionalFormatting sqref="G17:G118 J17:J118">
    <cfRule type="cellIs" dxfId="132" priority="63" stopIfTrue="1" operator="equal">
      <formula>0</formula>
    </cfRule>
  </conditionalFormatting>
  <conditionalFormatting sqref="G15:L15 E5 B5:B7 B9 B11:B12 D12 AA15:AC15 A15:B16 G16:H16 J16:K16 A17:D118">
    <cfRule type="cellIs" dxfId="131" priority="75" stopIfTrue="1" operator="equal">
      <formula>0</formula>
    </cfRule>
  </conditionalFormatting>
  <conditionalFormatting sqref="G15:L15">
    <cfRule type="cellIs" dxfId="130" priority="74" stopIfTrue="1" operator="equal">
      <formula>$AA$15</formula>
    </cfRule>
  </conditionalFormatting>
  <conditionalFormatting sqref="H17:H118 K17:K118 Y17:Y118">
    <cfRule type="containsBlanks" dxfId="129" priority="50">
      <formula>LEN(TRIM(H17))=0</formula>
    </cfRule>
  </conditionalFormatting>
  <conditionalFormatting sqref="I16:I118">
    <cfRule type="cellIs" dxfId="128" priority="60" stopIfTrue="1" operator="lessThan">
      <formula>0.9</formula>
    </cfRule>
    <cfRule type="cellIs" dxfId="127" priority="61" stopIfTrue="1" operator="greaterThan">
      <formula>1.1</formula>
    </cfRule>
    <cfRule type="cellIs" dxfId="126" priority="62" stopIfTrue="1" operator="equal">
      <formula>1</formula>
    </cfRule>
  </conditionalFormatting>
  <conditionalFormatting sqref="L16:L118">
    <cfRule type="cellIs" dxfId="125" priority="8" stopIfTrue="1" operator="lessThan">
      <formula>0.9</formula>
    </cfRule>
    <cfRule type="cellIs" dxfId="124" priority="9" stopIfTrue="1" operator="greaterThan">
      <formula>1.1</formula>
    </cfRule>
    <cfRule type="cellIs" dxfId="123" priority="10" stopIfTrue="1" operator="equal">
      <formula>1</formula>
    </cfRule>
  </conditionalFormatting>
  <conditionalFormatting sqref="O5:O6">
    <cfRule type="cellIs" dxfId="122" priority="4" stopIfTrue="1" operator="equal">
      <formula>"X"</formula>
    </cfRule>
    <cfRule type="cellIs" dxfId="121" priority="5" stopIfTrue="1" operator="equal">
      <formula>0</formula>
    </cfRule>
  </conditionalFormatting>
  <conditionalFormatting sqref="O17:R118">
    <cfRule type="cellIs" dxfId="120" priority="13" operator="equal">
      <formula>$AT$11</formula>
    </cfRule>
    <cfRule type="cellIs" dxfId="119" priority="14" operator="equal">
      <formula>$AT$9</formula>
    </cfRule>
  </conditionalFormatting>
  <conditionalFormatting sqref="S17:S118">
    <cfRule type="cellIs" dxfId="118" priority="17" stopIfTrue="1" operator="equal">
      <formula>"si"</formula>
    </cfRule>
  </conditionalFormatting>
  <conditionalFormatting sqref="U16:U118">
    <cfRule type="cellIs" dxfId="117" priority="25" stopIfTrue="1" operator="equal">
      <formula>0</formula>
    </cfRule>
  </conditionalFormatting>
  <conditionalFormatting sqref="U17:U118">
    <cfRule type="containsBlanks" dxfId="116" priority="1">
      <formula>LEN(TRIM(U17))=0</formula>
    </cfRule>
  </conditionalFormatting>
  <conditionalFormatting sqref="AB6">
    <cfRule type="cellIs" dxfId="115" priority="31" stopIfTrue="1" operator="equal">
      <formula>$AP$14</formula>
    </cfRule>
    <cfRule type="cellIs" dxfId="114" priority="32" stopIfTrue="1" operator="equal">
      <formula>$AR$14</formula>
    </cfRule>
  </conditionalFormatting>
  <conditionalFormatting sqref="AD12:AP12">
    <cfRule type="cellIs" dxfId="113" priority="45" stopIfTrue="1" operator="equal">
      <formula>0</formula>
    </cfRule>
  </conditionalFormatting>
  <conditionalFormatting sqref="AT14">
    <cfRule type="cellIs" dxfId="112" priority="69" stopIfTrue="1" operator="equal">
      <formula>$AP$14</formula>
    </cfRule>
  </conditionalFormatting>
  <conditionalFormatting sqref="AV14">
    <cfRule type="cellIs" dxfId="111" priority="70" stopIfTrue="1" operator="equal">
      <formula>$AR$14</formula>
    </cfRule>
  </conditionalFormatting>
  <conditionalFormatting sqref="AV17:AV118">
    <cfRule type="cellIs" dxfId="110" priority="64" stopIfTrue="1" operator="lessThan">
      <formula>0.9</formula>
    </cfRule>
    <cfRule type="cellIs" dxfId="109" priority="65" stopIfTrue="1" operator="greaterThan">
      <formula>1.1</formula>
    </cfRule>
    <cfRule type="cellIs" dxfId="108" priority="66" stopIfTrue="1" operator="equal">
      <formula>1</formula>
    </cfRule>
  </conditionalFormatting>
  <dataValidations count="2">
    <dataValidation allowBlank="1" showDropDown="1" showInputMessage="1" showErrorMessage="1" errorTitle="DATO ERRÓNEO" error="MARCAR CON UNA &quot;X&quot; EN OPCIÓN QUE CORRESPONDA" sqref="C5:C8 G5 O5:O6 B13" xr:uid="{00000000-0002-0000-0300-000000000000}"/>
    <dataValidation allowBlank="1" showDropDown="1" showInputMessage="1" showErrorMessage="1" errorTitle="DATO ERRÓNEO" error="INGRESAR UNA &quot;X&quot; SEGÚN RESPUESTA." sqref="S17:S118" xr:uid="{D33458C2-34B9-447F-9DBF-EBFAA7C71813}"/>
  </dataValidations>
  <pageMargins left="0" right="0" top="0" bottom="0" header="0.15748031496062992" footer="0"/>
  <pageSetup paperSize="9" scale="85" orientation="landscape" horizontalDpi="4294967292" r:id="rId1"/>
  <headerFooter alignWithMargins="0">
    <oddHeader>&amp;L&amp;F&amp;R&amp;A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J146"/>
  <sheetViews>
    <sheetView showGridLines="0" topLeftCell="A9" zoomScale="145" zoomScaleNormal="145" workbookViewId="0">
      <selection activeCell="A15" sqref="A15"/>
    </sheetView>
  </sheetViews>
  <sheetFormatPr baseColWidth="10" defaultColWidth="0" defaultRowHeight="12.75" x14ac:dyDescent="0.2"/>
  <cols>
    <col min="1" max="1" width="6" style="20" customWidth="1"/>
    <col min="2" max="3" width="10.7109375" style="20" customWidth="1"/>
    <col min="4" max="7" width="9.42578125" style="20" customWidth="1"/>
    <col min="8" max="8" width="7.42578125" style="20" customWidth="1"/>
    <col min="9" max="12" width="10.7109375" style="20" customWidth="1"/>
    <col min="13" max="13" width="8.7109375" style="20" customWidth="1"/>
    <col min="14" max="14" width="14" style="20" customWidth="1"/>
    <col min="15" max="15" width="13.28515625" style="20" customWidth="1"/>
    <col min="16" max="16" width="9.7109375" style="20" customWidth="1"/>
    <col min="17" max="17" width="10.7109375" style="20" customWidth="1"/>
    <col min="18" max="18" width="25.42578125" style="20" hidden="1" customWidth="1"/>
    <col min="19" max="19" width="14.28515625" style="20" hidden="1" customWidth="1"/>
    <col min="20" max="20" width="15.42578125" style="20" hidden="1" customWidth="1"/>
    <col min="21" max="21" width="15.28515625" style="20" hidden="1" customWidth="1"/>
    <col min="22" max="23" width="10.7109375" style="20" hidden="1" customWidth="1"/>
    <col min="24" max="24" width="11.42578125" style="20" hidden="1" customWidth="1"/>
    <col min="25" max="27" width="0" style="20" hidden="1" customWidth="1"/>
    <col min="28" max="30" width="10.7109375" style="20" customWidth="1"/>
    <col min="31" max="31" width="9.28515625" style="20" customWidth="1"/>
    <col min="32" max="32" width="7.42578125" style="20" customWidth="1"/>
    <col min="33" max="33" width="4.7109375" style="20" customWidth="1"/>
    <col min="34" max="34" width="10.7109375" style="20" customWidth="1"/>
    <col min="35" max="48" width="10.7109375" style="20" hidden="1" customWidth="1"/>
    <col min="49" max="54" width="11.42578125" style="20" hidden="1" customWidth="1"/>
    <col min="55" max="16384" width="10.7109375" style="20" hidden="1"/>
  </cols>
  <sheetData>
    <row r="1" spans="1:54" ht="15" hidden="1" x14ac:dyDescent="0.2">
      <c r="A1" s="280" t="s">
        <v>371</v>
      </c>
      <c r="I1" s="374">
        <f>+'RESUMEN REGION'!AN13</f>
        <v>34</v>
      </c>
      <c r="J1" s="374">
        <f>+'RESUMEN REGION'!AO13</f>
        <v>35</v>
      </c>
      <c r="K1" s="374">
        <f>+'RESUMEN REGION'!AP13</f>
        <v>36</v>
      </c>
      <c r="L1" s="374">
        <f>+'RESUMEN REGION'!AQ13</f>
        <v>37</v>
      </c>
      <c r="M1" s="374">
        <f>+'RESUMEN REGION'!AR13</f>
        <v>38</v>
      </c>
      <c r="N1" s="374">
        <f>+'RESUMEN REGION'!BQ13</f>
        <v>100</v>
      </c>
      <c r="O1" s="374">
        <f>+'RESUMEN REGION'!BP13</f>
        <v>99</v>
      </c>
      <c r="S1" s="374">
        <f>+'RESUMEN REGION'!CH13</f>
        <v>117</v>
      </c>
      <c r="T1" s="374">
        <f>+'RESUMEN REGION'!BW13</f>
        <v>106</v>
      </c>
      <c r="U1" s="374"/>
      <c r="V1" s="374"/>
      <c r="W1" s="374"/>
      <c r="X1" s="374"/>
      <c r="Y1" s="374"/>
      <c r="Z1" s="374"/>
    </row>
    <row r="2" spans="1:54" ht="18.75" hidden="1" x14ac:dyDescent="0.25">
      <c r="A2" s="281" t="s">
        <v>372</v>
      </c>
      <c r="B2" s="282"/>
      <c r="C2" s="282"/>
      <c r="D2" s="282"/>
      <c r="E2" s="282"/>
      <c r="F2" s="282"/>
    </row>
    <row r="3" spans="1:54" ht="12.75" customHeight="1" x14ac:dyDescent="0.2">
      <c r="A3" s="283" t="s">
        <v>373</v>
      </c>
      <c r="AB3" s="782" t="s">
        <v>374</v>
      </c>
      <c r="AC3" s="782"/>
      <c r="AD3" s="782"/>
      <c r="AE3" s="284">
        <v>64</v>
      </c>
    </row>
    <row r="4" spans="1:54" ht="15.75" hidden="1" x14ac:dyDescent="0.2">
      <c r="A4" s="285" t="s">
        <v>375</v>
      </c>
      <c r="B4" s="394"/>
      <c r="D4" s="286" t="s">
        <v>376</v>
      </c>
      <c r="E4" s="287" t="s">
        <v>377</v>
      </c>
      <c r="F4" s="784" t="s">
        <v>378</v>
      </c>
      <c r="G4" s="784"/>
      <c r="H4" s="784"/>
      <c r="X4" s="375" t="s">
        <v>379</v>
      </c>
      <c r="Y4" s="375"/>
      <c r="Z4" s="375"/>
      <c r="AB4" s="783"/>
      <c r="AC4" s="783"/>
      <c r="AD4" s="783"/>
    </row>
    <row r="5" spans="1:54" hidden="1" x14ac:dyDescent="0.2">
      <c r="D5" s="288">
        <v>7</v>
      </c>
      <c r="E5" s="289" t="s">
        <v>380</v>
      </c>
      <c r="F5" s="785" t="s">
        <v>381</v>
      </c>
      <c r="G5" s="785"/>
      <c r="H5" s="785"/>
      <c r="I5" s="290" t="s">
        <v>382</v>
      </c>
      <c r="N5" s="290" t="s">
        <v>382</v>
      </c>
      <c r="S5" s="290" t="s">
        <v>382</v>
      </c>
      <c r="X5" s="376" t="s">
        <v>382</v>
      </c>
      <c r="Y5" s="375"/>
      <c r="Z5" s="375"/>
      <c r="AA5" s="291"/>
      <c r="AB5" s="290" t="s">
        <v>382</v>
      </c>
    </row>
    <row r="6" spans="1:54" ht="33.75" customHeight="1" x14ac:dyDescent="0.2">
      <c r="D6" s="292">
        <v>5</v>
      </c>
      <c r="E6" s="293" t="s">
        <v>383</v>
      </c>
      <c r="F6" s="786" t="s">
        <v>384</v>
      </c>
      <c r="G6" s="786"/>
      <c r="H6" s="786"/>
      <c r="I6" s="787"/>
      <c r="J6" s="788"/>
      <c r="K6" s="788"/>
      <c r="L6" s="788"/>
      <c r="M6" s="789"/>
      <c r="N6" s="796"/>
      <c r="O6" s="797"/>
      <c r="P6" s="797"/>
      <c r="Q6" s="798"/>
      <c r="S6" s="805"/>
      <c r="T6" s="806"/>
      <c r="U6" s="806"/>
      <c r="V6" s="806"/>
      <c r="W6" s="807"/>
      <c r="X6" s="796"/>
      <c r="Y6" s="797"/>
      <c r="Z6" s="798"/>
      <c r="AA6" s="814" t="s">
        <v>385</v>
      </c>
      <c r="AB6" s="796"/>
      <c r="AC6" s="797"/>
      <c r="AD6" s="798"/>
      <c r="AE6" s="1068"/>
      <c r="AF6" s="1069"/>
    </row>
    <row r="7" spans="1:54" hidden="1" x14ac:dyDescent="0.2">
      <c r="D7" s="294">
        <v>3</v>
      </c>
      <c r="E7" s="295" t="s">
        <v>386</v>
      </c>
      <c r="F7" s="816" t="s">
        <v>387</v>
      </c>
      <c r="G7" s="816"/>
      <c r="H7" s="816"/>
      <c r="I7" s="790"/>
      <c r="J7" s="791"/>
      <c r="K7" s="791"/>
      <c r="L7" s="791"/>
      <c r="M7" s="792"/>
      <c r="N7" s="799"/>
      <c r="O7" s="800"/>
      <c r="P7" s="800"/>
      <c r="Q7" s="801"/>
      <c r="S7" s="808"/>
      <c r="T7" s="809"/>
      <c r="U7" s="809"/>
      <c r="V7" s="809"/>
      <c r="W7" s="810"/>
      <c r="X7" s="799"/>
      <c r="Y7" s="800"/>
      <c r="Z7" s="801"/>
      <c r="AA7" s="814"/>
      <c r="AB7" s="799"/>
      <c r="AC7" s="800"/>
      <c r="AD7" s="801"/>
      <c r="AE7" s="1070"/>
      <c r="AF7" s="1071"/>
      <c r="AG7" s="374" t="s">
        <v>161</v>
      </c>
    </row>
    <row r="8" spans="1:54" hidden="1" x14ac:dyDescent="0.2">
      <c r="D8" s="296">
        <v>0</v>
      </c>
      <c r="E8" s="297" t="s">
        <v>388</v>
      </c>
      <c r="F8" s="817" t="s">
        <v>389</v>
      </c>
      <c r="G8" s="817"/>
      <c r="H8" s="817"/>
      <c r="I8" s="793"/>
      <c r="J8" s="794"/>
      <c r="K8" s="794"/>
      <c r="L8" s="794"/>
      <c r="M8" s="795"/>
      <c r="N8" s="802"/>
      <c r="O8" s="803"/>
      <c r="P8" s="803"/>
      <c r="Q8" s="804"/>
      <c r="R8" s="298" t="s">
        <v>390</v>
      </c>
      <c r="S8" s="811"/>
      <c r="T8" s="812"/>
      <c r="U8" s="812"/>
      <c r="V8" s="812"/>
      <c r="W8" s="813"/>
      <c r="X8" s="802"/>
      <c r="Y8" s="803"/>
      <c r="Z8" s="804"/>
      <c r="AA8" s="815"/>
      <c r="AB8" s="802"/>
      <c r="AC8" s="803"/>
      <c r="AD8" s="804"/>
      <c r="AE8" s="1072"/>
      <c r="AF8" s="1073"/>
      <c r="AG8" s="374" t="s">
        <v>161</v>
      </c>
      <c r="AW8" s="2" t="s">
        <v>391</v>
      </c>
      <c r="AX8" s="2"/>
      <c r="AY8" s="2"/>
      <c r="AZ8" s="2"/>
      <c r="BA8" s="2"/>
      <c r="BB8" s="2"/>
    </row>
    <row r="9" spans="1:54" ht="22.5" customHeight="1" x14ac:dyDescent="0.2">
      <c r="C9" s="395" t="s">
        <v>392</v>
      </c>
      <c r="D9" s="300" t="s">
        <v>393</v>
      </c>
      <c r="E9" s="301"/>
      <c r="F9" s="301"/>
      <c r="G9" s="301"/>
      <c r="H9" s="301"/>
      <c r="I9" s="301"/>
      <c r="J9" s="301"/>
      <c r="K9" s="301"/>
      <c r="L9" s="301"/>
      <c r="M9" s="302"/>
      <c r="N9" s="300" t="s">
        <v>394</v>
      </c>
      <c r="O9" s="301"/>
      <c r="P9" s="301"/>
      <c r="Q9" s="301"/>
      <c r="R9" s="301"/>
      <c r="S9" s="301"/>
      <c r="T9" s="301"/>
      <c r="U9" s="301"/>
      <c r="V9" s="301"/>
      <c r="W9" s="302"/>
      <c r="X9" s="303" t="s">
        <v>395</v>
      </c>
      <c r="Y9" s="304"/>
      <c r="Z9" s="304"/>
      <c r="AA9" s="305" t="s">
        <v>396</v>
      </c>
      <c r="AB9" s="818" t="s">
        <v>397</v>
      </c>
      <c r="AC9" s="819"/>
      <c r="AD9" s="820"/>
      <c r="AE9" s="1066" t="s">
        <v>398</v>
      </c>
      <c r="AF9" s="1067"/>
      <c r="AG9" s="374" t="s">
        <v>161</v>
      </c>
      <c r="AW9" s="2"/>
      <c r="AX9" s="2"/>
      <c r="AY9" s="2"/>
      <c r="AZ9" s="2"/>
      <c r="BA9" s="2"/>
      <c r="BB9" s="2"/>
    </row>
    <row r="10" spans="1:54" ht="64.5" customHeight="1" x14ac:dyDescent="0.2">
      <c r="C10" s="299" t="s">
        <v>399</v>
      </c>
      <c r="D10" s="835" t="s">
        <v>400</v>
      </c>
      <c r="E10" s="836"/>
      <c r="F10" s="836"/>
      <c r="G10" s="836"/>
      <c r="H10" s="837"/>
      <c r="I10" s="838" t="s">
        <v>401</v>
      </c>
      <c r="J10" s="839"/>
      <c r="K10" s="839"/>
      <c r="L10" s="839"/>
      <c r="M10" s="840"/>
      <c r="N10" s="841" t="s">
        <v>402</v>
      </c>
      <c r="O10" s="842"/>
      <c r="P10" s="842"/>
      <c r="Q10" s="842"/>
      <c r="R10" s="306" t="s">
        <v>403</v>
      </c>
      <c r="S10" s="843" t="s">
        <v>404</v>
      </c>
      <c r="T10" s="844"/>
      <c r="U10" s="844"/>
      <c r="V10" s="844"/>
      <c r="W10" s="845"/>
      <c r="X10" s="846" t="s">
        <v>405</v>
      </c>
      <c r="Y10" s="846"/>
      <c r="Z10" s="846"/>
      <c r="AA10" s="307" t="s">
        <v>406</v>
      </c>
      <c r="AB10" s="821" t="s">
        <v>407</v>
      </c>
      <c r="AC10" s="822"/>
      <c r="AD10" s="823"/>
      <c r="AE10" s="824" t="str">
        <f>+'EV DESEMPEÑO TOTAL'!U11</f>
        <v>1.-  Satisfacción usuaria en dimensión cambio positivo (PROM)</v>
      </c>
      <c r="AF10" s="825"/>
      <c r="AG10" s="374" t="s">
        <v>161</v>
      </c>
      <c r="AW10" s="572" t="s">
        <v>408</v>
      </c>
      <c r="AX10" s="572" t="s">
        <v>168</v>
      </c>
      <c r="AY10" s="572" t="s">
        <v>318</v>
      </c>
      <c r="AZ10" s="573" t="s">
        <v>409</v>
      </c>
      <c r="BA10" s="573" t="s">
        <v>410</v>
      </c>
      <c r="BB10" s="574"/>
    </row>
    <row r="11" spans="1:54" ht="45" customHeight="1" x14ac:dyDescent="0.2">
      <c r="C11" s="308" t="s">
        <v>411</v>
      </c>
      <c r="D11" s="826" t="s">
        <v>412</v>
      </c>
      <c r="E11" s="827"/>
      <c r="F11" s="827"/>
      <c r="G11" s="827"/>
      <c r="H11" s="828"/>
      <c r="I11" s="829" t="s">
        <v>413</v>
      </c>
      <c r="J11" s="829"/>
      <c r="K11" s="829"/>
      <c r="L11" s="829"/>
      <c r="M11" s="829"/>
      <c r="N11" s="309" t="s">
        <v>414</v>
      </c>
      <c r="O11" s="310" t="s">
        <v>415</v>
      </c>
      <c r="P11" s="311" t="s">
        <v>416</v>
      </c>
      <c r="Q11" s="312" t="s">
        <v>417</v>
      </c>
      <c r="R11" s="313" t="s">
        <v>418</v>
      </c>
      <c r="S11" s="314" t="s">
        <v>419</v>
      </c>
      <c r="T11" s="315" t="s">
        <v>420</v>
      </c>
      <c r="U11" s="316" t="s">
        <v>421</v>
      </c>
      <c r="V11" s="310" t="s">
        <v>422</v>
      </c>
      <c r="W11" s="317" t="s">
        <v>423</v>
      </c>
      <c r="X11" s="830">
        <v>0.64</v>
      </c>
      <c r="Y11" s="831"/>
      <c r="Z11" s="831"/>
      <c r="AA11" s="318">
        <v>1</v>
      </c>
      <c r="AB11" s="832">
        <v>1</v>
      </c>
      <c r="AC11" s="833"/>
      <c r="AD11" s="834"/>
      <c r="AE11" s="824" t="str">
        <f>+'EV DESEMPEÑO TOTAL'!U13</f>
        <v>Promedio PROM nacional 2022: 4,28</v>
      </c>
      <c r="AF11" s="825"/>
      <c r="AG11" s="374" t="s">
        <v>161</v>
      </c>
      <c r="BB11" s="412"/>
    </row>
    <row r="12" spans="1:54" ht="43.5" hidden="1" customHeight="1" x14ac:dyDescent="0.2">
      <c r="C12" s="319" t="s">
        <v>424</v>
      </c>
      <c r="D12" s="320" t="s">
        <v>425</v>
      </c>
      <c r="E12" s="320" t="s">
        <v>426</v>
      </c>
      <c r="F12" s="320" t="s">
        <v>427</v>
      </c>
      <c r="G12" s="321" t="s">
        <v>428</v>
      </c>
      <c r="H12" s="322"/>
      <c r="I12" s="323"/>
      <c r="J12" s="323"/>
      <c r="K12" s="323"/>
      <c r="L12" s="323"/>
      <c r="M12" s="323"/>
      <c r="N12" s="322"/>
      <c r="O12" s="322"/>
      <c r="P12" s="322"/>
      <c r="Q12" s="322"/>
      <c r="R12" s="313" t="s">
        <v>418</v>
      </c>
      <c r="S12" s="322"/>
      <c r="T12" s="322"/>
      <c r="U12" s="322"/>
      <c r="V12" s="322"/>
      <c r="W12" s="322"/>
      <c r="X12" s="377"/>
      <c r="Y12" s="377"/>
      <c r="Z12" s="377"/>
      <c r="AA12" s="324"/>
      <c r="AB12" s="323"/>
      <c r="AC12" s="323"/>
      <c r="AD12" s="323"/>
      <c r="AE12" s="325"/>
      <c r="AF12" s="325"/>
      <c r="AG12" s="374" t="s">
        <v>161</v>
      </c>
      <c r="BB12" s="412"/>
    </row>
    <row r="13" spans="1:54" ht="47.25" customHeight="1" x14ac:dyDescent="0.2">
      <c r="A13" s="326" t="s">
        <v>408</v>
      </c>
      <c r="B13" s="327" t="s">
        <v>168</v>
      </c>
      <c r="C13" s="328" t="s">
        <v>318</v>
      </c>
      <c r="D13" s="329" t="s">
        <v>429</v>
      </c>
      <c r="E13" s="329" t="s">
        <v>430</v>
      </c>
      <c r="F13" s="329" t="s">
        <v>431</v>
      </c>
      <c r="G13" s="329" t="s">
        <v>432</v>
      </c>
      <c r="H13" s="329" t="s">
        <v>433</v>
      </c>
      <c r="I13" s="330" t="s">
        <v>98</v>
      </c>
      <c r="J13" s="330" t="s">
        <v>99</v>
      </c>
      <c r="K13" s="330" t="s">
        <v>100</v>
      </c>
      <c r="L13" s="330" t="s">
        <v>101</v>
      </c>
      <c r="M13" s="432" t="s">
        <v>23</v>
      </c>
      <c r="N13" s="330" t="s">
        <v>434</v>
      </c>
      <c r="O13" s="330" t="s">
        <v>435</v>
      </c>
      <c r="P13" s="330" t="s">
        <v>436</v>
      </c>
      <c r="Q13" s="325"/>
      <c r="R13" s="331" t="s">
        <v>418</v>
      </c>
      <c r="S13" s="330" t="s">
        <v>437</v>
      </c>
      <c r="T13" s="330" t="s">
        <v>438</v>
      </c>
      <c r="U13" s="330" t="s">
        <v>439</v>
      </c>
      <c r="V13" s="325"/>
      <c r="W13" s="325"/>
      <c r="X13" s="378" t="s">
        <v>440</v>
      </c>
      <c r="Y13" s="378" t="s">
        <v>441</v>
      </c>
      <c r="Z13" s="379" t="s">
        <v>442</v>
      </c>
      <c r="AA13" s="332" t="s">
        <v>443</v>
      </c>
      <c r="AB13" s="330" t="s">
        <v>444</v>
      </c>
      <c r="AC13" s="330" t="s">
        <v>445</v>
      </c>
      <c r="AD13" s="333" t="s">
        <v>446</v>
      </c>
      <c r="AE13" s="824" t="str">
        <f>+'EV DESEMPEÑO TOTAL'!U15</f>
        <v>promedio:</v>
      </c>
      <c r="AF13" s="825"/>
      <c r="AG13" s="374" t="s">
        <v>161</v>
      </c>
      <c r="AW13" s="334" t="s">
        <v>95</v>
      </c>
      <c r="AX13" s="334" t="s">
        <v>95</v>
      </c>
      <c r="AY13" s="335"/>
      <c r="AZ13" s="335">
        <f>SUM(AZ14:AZ122)</f>
        <v>1572</v>
      </c>
      <c r="BA13" s="335">
        <f>SUM(BA14:BA122)</f>
        <v>1570</v>
      </c>
      <c r="BB13" s="336">
        <f t="shared" ref="BB13" si="0">+IF(ISERROR(BA13/AZ13),"",BA13/AZ13)</f>
        <v>0.99872773536895676</v>
      </c>
    </row>
    <row r="14" spans="1:54" x14ac:dyDescent="0.2">
      <c r="A14" s="337" t="s">
        <v>447</v>
      </c>
      <c r="B14" s="338">
        <f>+COUNTIF($A$15:$A$42,"&gt;0")</f>
        <v>0</v>
      </c>
      <c r="C14" s="338" t="s">
        <v>448</v>
      </c>
      <c r="D14" s="339" t="str">
        <f>+IFERROR(AVERAGEIF(D15:D42,"&gt;0",D15:D42),"")</f>
        <v/>
      </c>
      <c r="E14" s="339" t="str">
        <f>+IFERROR(AVERAGEIF(E15:E42,"&gt;0",E15:E42),"")</f>
        <v/>
      </c>
      <c r="F14" s="339" t="str">
        <f>+IFERROR(AVERAGEIF(F15:F42,"&gt;0",F15:F42),"")</f>
        <v/>
      </c>
      <c r="G14" s="339" t="str">
        <f>+IFERROR(AVERAGEIF(G15:G42,"&gt;0",G15:G42),"")</f>
        <v/>
      </c>
      <c r="H14" s="339" t="str">
        <f>+IFERROR(AVERAGEIF(H15:H42,"&gt;0",H15:H42),"")</f>
        <v/>
      </c>
      <c r="I14" s="340"/>
      <c r="J14" s="341"/>
      <c r="K14" s="342"/>
      <c r="L14" s="429"/>
      <c r="M14" s="431" t="str">
        <f>+IFERROR(AVERAGEIF(M15:M42,"&gt;0"),"")</f>
        <v/>
      </c>
      <c r="N14" s="430">
        <f>SUM(N15:N42)</f>
        <v>0</v>
      </c>
      <c r="O14" s="339">
        <f>SUM(O15:O42)</f>
        <v>0</v>
      </c>
      <c r="P14" s="343" t="str">
        <f t="shared" ref="P14:P42" si="1">+IF(ISERROR(N14/O14),"",N14/O14)</f>
        <v/>
      </c>
      <c r="Q14" s="325"/>
      <c r="R14" s="340"/>
      <c r="S14" s="344">
        <f>SUM(S15:S42)</f>
        <v>0</v>
      </c>
      <c r="T14" s="344">
        <f>SUM(T15:T42)</f>
        <v>0</v>
      </c>
      <c r="U14" s="345" t="str">
        <f>+IF(ISERROR(S14/T14),"",S14/T14)</f>
        <v/>
      </c>
      <c r="V14" s="325"/>
      <c r="W14" s="325"/>
      <c r="X14" s="380">
        <f>SUM(X15:X42)</f>
        <v>0</v>
      </c>
      <c r="Y14" s="380">
        <f>SUM(Y15:Y42)</f>
        <v>0</v>
      </c>
      <c r="Z14" s="381" t="str">
        <f>+IF(ISERROR(X14/Y14),"",X14/Y14)</f>
        <v/>
      </c>
      <c r="AA14" s="346"/>
      <c r="AB14" s="347" t="str">
        <f>+IFERROR(VLOOKUP(#REF!,$AX$131:$BB$146,4,FALSE),"")</f>
        <v/>
      </c>
      <c r="AC14" s="347" t="str">
        <f>+IFERROR(VLOOKUP(#REF!,$AX$131:$BB$146,3,FALSE),"")</f>
        <v/>
      </c>
      <c r="AD14" s="348" t="str">
        <f t="shared" ref="AD14" si="2">+IF(ISERROR(AB14/AC14),"",AB14/AC14)</f>
        <v/>
      </c>
      <c r="AE14" s="849" t="str">
        <f>+IFERROR(AVERAGE(AE15:AE53),"")</f>
        <v/>
      </c>
      <c r="AF14" s="850"/>
      <c r="AG14" s="374" t="s">
        <v>161</v>
      </c>
      <c r="AW14" s="349">
        <v>1</v>
      </c>
      <c r="AX14" s="349" t="s">
        <v>169</v>
      </c>
      <c r="AY14" s="349">
        <v>2010</v>
      </c>
      <c r="AZ14" s="349">
        <v>17</v>
      </c>
      <c r="BA14" s="349">
        <v>17</v>
      </c>
      <c r="BB14" s="336">
        <f>+IF(ISERROR(BA14/AZ14),"",BA14/AZ14)</f>
        <v>1</v>
      </c>
    </row>
    <row r="15" spans="1:54" x14ac:dyDescent="0.2">
      <c r="A15" s="72" t="str">
        <f>'RESUMEN REGION'!A19</f>
        <v/>
      </c>
      <c r="B15" s="72">
        <f>'RESUMEN REGION'!B19</f>
        <v>0</v>
      </c>
      <c r="C15" s="72">
        <f>'RESUMEN REGION'!E19</f>
        <v>0</v>
      </c>
      <c r="D15" s="358" cm="1">
        <f t="array" ref="D15:G42">+TRANSPOSE('cuestionario competencia'!C8:AD11)</f>
        <v>0</v>
      </c>
      <c r="E15" s="358">
        <v>0</v>
      </c>
      <c r="F15" s="358">
        <v>0</v>
      </c>
      <c r="G15" s="358">
        <v>0</v>
      </c>
      <c r="H15" s="350" t="str">
        <f t="shared" ref="H15:H40" si="3">+IFERROR(AVERAGEIF(D15:G15,"&gt;0",D15:G15),"")</f>
        <v/>
      </c>
      <c r="I15" s="351" t="s">
        <v>449</v>
      </c>
      <c r="J15" s="351" t="s">
        <v>449</v>
      </c>
      <c r="K15" s="577" t="s">
        <v>449</v>
      </c>
      <c r="L15" s="351" t="s">
        <v>449</v>
      </c>
      <c r="M15" s="578" t="s">
        <v>449</v>
      </c>
      <c r="N15" s="72" t="str">
        <f>+IFERROR(VLOOKUP(G15,'RESUMEN REGION'!$B$124:$CU$124,N$1,FALSE),"")</f>
        <v/>
      </c>
      <c r="O15" s="72" t="str">
        <f>+IFERROR(VLOOKUP(H15,'RESUMEN REGION'!$B$124:$CU$124,O$1,FALSE),"")</f>
        <v/>
      </c>
      <c r="P15" s="114" t="str">
        <f t="shared" si="1"/>
        <v/>
      </c>
      <c r="Q15" s="352"/>
      <c r="R15" s="353"/>
      <c r="S15" s="72" t="str">
        <f>+IFERROR(VLOOKUP(L15,'RESUMEN REGION'!$B$124:$CU$124,S$1,FALSE),"")</f>
        <v/>
      </c>
      <c r="T15" s="72" t="str">
        <f>+IFERROR(VLOOKUP(M15,'RESUMEN REGION'!$B$124:$CU$124,T$1,FALSE),"")</f>
        <v/>
      </c>
      <c r="U15" s="354" t="str">
        <f t="shared" ref="U15:U40" si="4">+IF(ISERROR(S15/T15),"",S15/T15)</f>
        <v/>
      </c>
      <c r="V15" s="352"/>
      <c r="W15" s="352"/>
      <c r="X15" s="382"/>
      <c r="Y15" s="382"/>
      <c r="Z15" s="383" t="str">
        <f t="shared" ref="Z15:Z40" si="5">+IF(ISERROR(X15/Y15),"",X15/Y15)</f>
        <v/>
      </c>
      <c r="AA15" s="356"/>
      <c r="AB15" s="355" t="str">
        <f t="shared" ref="AB15:AB40" si="6">+IFERROR(VLOOKUP($B15,$AX$14:$BB$56,4,FALSE),"")</f>
        <v/>
      </c>
      <c r="AC15" s="355" t="str">
        <f t="shared" ref="AC15:AC40" si="7">+IFERROR(VLOOKUP($B15,$AX$14:$BB$56,3,FALSE),"")</f>
        <v/>
      </c>
      <c r="AD15" s="357" t="str">
        <f t="shared" ref="AD15:AD42" si="8">+IF(ISERROR(AB15/AC15),"",AB15/AC15)</f>
        <v/>
      </c>
      <c r="AE15" s="847" t="str">
        <f>+IF('EV DESEMPEÑO TOTAL'!X18=0,"",'EV DESEMPEÑO TOTAL'!X18)</f>
        <v/>
      </c>
      <c r="AF15" s="848"/>
      <c r="AG15" s="374" t="s">
        <v>161</v>
      </c>
      <c r="AW15" s="349">
        <v>2</v>
      </c>
      <c r="AX15" s="349" t="s">
        <v>170</v>
      </c>
      <c r="AY15" s="349">
        <v>2015</v>
      </c>
      <c r="AZ15" s="349">
        <v>34</v>
      </c>
      <c r="BA15" s="349">
        <v>34</v>
      </c>
      <c r="BB15" s="336">
        <f t="shared" ref="BB15:BB78" si="9">+IF(ISERROR(BA15/AZ15),"",BA15/AZ15)</f>
        <v>1</v>
      </c>
    </row>
    <row r="16" spans="1:54" x14ac:dyDescent="0.2">
      <c r="A16" s="72" t="str">
        <f>'RESUMEN REGION'!A20</f>
        <v/>
      </c>
      <c r="B16" s="72">
        <f>'RESUMEN REGION'!B20</f>
        <v>0</v>
      </c>
      <c r="C16" s="72">
        <f>'RESUMEN REGION'!E20</f>
        <v>0</v>
      </c>
      <c r="D16" s="358">
        <v>0</v>
      </c>
      <c r="E16" s="358">
        <v>0</v>
      </c>
      <c r="F16" s="358">
        <v>0</v>
      </c>
      <c r="G16" s="358">
        <v>0</v>
      </c>
      <c r="H16" s="350" t="str">
        <f t="shared" si="3"/>
        <v/>
      </c>
      <c r="I16" s="351" t="s">
        <v>449</v>
      </c>
      <c r="J16" s="351" t="s">
        <v>449</v>
      </c>
      <c r="K16" s="577" t="s">
        <v>449</v>
      </c>
      <c r="L16" s="351" t="s">
        <v>449</v>
      </c>
      <c r="M16" s="578" t="s">
        <v>449</v>
      </c>
      <c r="N16" s="72" t="str">
        <f>+IFERROR(VLOOKUP(G16,'RESUMEN REGION'!$B$124:$CU$124,N$1,FALSE),"")</f>
        <v/>
      </c>
      <c r="O16" s="72" t="str">
        <f>+IFERROR(VLOOKUP(H16,'RESUMEN REGION'!$B$124:$CU$124,O$1,FALSE),"")</f>
        <v/>
      </c>
      <c r="P16" s="114" t="str">
        <f t="shared" si="1"/>
        <v/>
      </c>
      <c r="Q16" s="352"/>
      <c r="R16" s="353"/>
      <c r="S16" s="72" t="str">
        <f>+IFERROR(VLOOKUP(L16,'RESUMEN REGION'!$B$124:$CU$124,S$1,FALSE),"")</f>
        <v/>
      </c>
      <c r="T16" s="72" t="str">
        <f>+IFERROR(VLOOKUP(M16,'RESUMEN REGION'!$B$124:$CU$124,T$1,FALSE),"")</f>
        <v/>
      </c>
      <c r="U16" s="354" t="str">
        <f t="shared" si="4"/>
        <v/>
      </c>
      <c r="V16" s="352"/>
      <c r="W16" s="352"/>
      <c r="X16" s="382"/>
      <c r="Y16" s="382"/>
      <c r="Z16" s="383" t="str">
        <f t="shared" si="5"/>
        <v/>
      </c>
      <c r="AA16" s="356"/>
      <c r="AB16" s="355" t="str">
        <f t="shared" si="6"/>
        <v/>
      </c>
      <c r="AC16" s="355" t="str">
        <f t="shared" si="7"/>
        <v/>
      </c>
      <c r="AD16" s="357" t="str">
        <f t="shared" si="8"/>
        <v/>
      </c>
      <c r="AE16" s="847" t="str">
        <f>+IF('EV DESEMPEÑO TOTAL'!X19=0,"",'EV DESEMPEÑO TOTAL'!X19)</f>
        <v/>
      </c>
      <c r="AF16" s="848"/>
      <c r="AG16" s="374" t="s">
        <v>161</v>
      </c>
      <c r="AW16" s="349">
        <v>2</v>
      </c>
      <c r="AX16" s="349" t="s">
        <v>171</v>
      </c>
      <c r="AY16" s="349">
        <v>2015</v>
      </c>
      <c r="AZ16" s="349">
        <v>7</v>
      </c>
      <c r="BA16" s="349">
        <v>7</v>
      </c>
      <c r="BB16" s="336">
        <f t="shared" si="9"/>
        <v>1</v>
      </c>
    </row>
    <row r="17" spans="1:54" x14ac:dyDescent="0.2">
      <c r="A17" s="72" t="str">
        <f>'RESUMEN REGION'!A21</f>
        <v/>
      </c>
      <c r="B17" s="72">
        <f>'RESUMEN REGION'!B21</f>
        <v>0</v>
      </c>
      <c r="C17" s="72">
        <f>'RESUMEN REGION'!E21</f>
        <v>0</v>
      </c>
      <c r="D17" s="358">
        <v>0</v>
      </c>
      <c r="E17" s="358">
        <v>0</v>
      </c>
      <c r="F17" s="358">
        <v>0</v>
      </c>
      <c r="G17" s="358">
        <v>0</v>
      </c>
      <c r="H17" s="350" t="str">
        <f t="shared" si="3"/>
        <v/>
      </c>
      <c r="I17" s="351" t="s">
        <v>449</v>
      </c>
      <c r="J17" s="351" t="s">
        <v>449</v>
      </c>
      <c r="K17" s="577" t="s">
        <v>449</v>
      </c>
      <c r="L17" s="351" t="s">
        <v>449</v>
      </c>
      <c r="M17" s="578" t="s">
        <v>449</v>
      </c>
      <c r="N17" s="72" t="str">
        <f>+IFERROR(VLOOKUP(G17,'RESUMEN REGION'!$B$124:$CU$124,N$1,FALSE),"")</f>
        <v/>
      </c>
      <c r="O17" s="72" t="str">
        <f>+IFERROR(VLOOKUP(H17,'RESUMEN REGION'!$B$124:$CU$124,O$1,FALSE),"")</f>
        <v/>
      </c>
      <c r="P17" s="114" t="str">
        <f t="shared" si="1"/>
        <v/>
      </c>
      <c r="Q17" s="352"/>
      <c r="R17" s="353"/>
      <c r="S17" s="72" t="str">
        <f>+IFERROR(VLOOKUP(L17,'RESUMEN REGION'!$B$124:$CU$124,S$1,FALSE),"")</f>
        <v/>
      </c>
      <c r="T17" s="72" t="str">
        <f>+IFERROR(VLOOKUP(M17,'RESUMEN REGION'!$B$124:$CU$124,T$1,FALSE),"")</f>
        <v/>
      </c>
      <c r="U17" s="354" t="str">
        <f t="shared" si="4"/>
        <v/>
      </c>
      <c r="V17" s="352"/>
      <c r="W17" s="352"/>
      <c r="X17" s="382"/>
      <c r="Y17" s="382"/>
      <c r="Z17" s="383" t="str">
        <f t="shared" si="5"/>
        <v/>
      </c>
      <c r="AA17" s="356"/>
      <c r="AB17" s="355" t="str">
        <f t="shared" si="6"/>
        <v/>
      </c>
      <c r="AC17" s="355" t="str">
        <f t="shared" si="7"/>
        <v/>
      </c>
      <c r="AD17" s="357" t="str">
        <f t="shared" si="8"/>
        <v/>
      </c>
      <c r="AE17" s="847" t="str">
        <f>+IF('EV DESEMPEÑO TOTAL'!X20=0,"",'EV DESEMPEÑO TOTAL'!X20)</f>
        <v/>
      </c>
      <c r="AF17" s="848"/>
      <c r="AG17" s="374" t="s">
        <v>161</v>
      </c>
      <c r="AW17" s="349">
        <v>3</v>
      </c>
      <c r="AX17" s="349" t="s">
        <v>172</v>
      </c>
      <c r="AY17" s="349">
        <v>2017</v>
      </c>
      <c r="AZ17" s="349">
        <v>5</v>
      </c>
      <c r="BA17" s="349">
        <v>5</v>
      </c>
      <c r="BB17" s="336">
        <f t="shared" si="9"/>
        <v>1</v>
      </c>
    </row>
    <row r="18" spans="1:54" x14ac:dyDescent="0.2">
      <c r="A18" s="72" t="str">
        <f>'RESUMEN REGION'!A22</f>
        <v/>
      </c>
      <c r="B18" s="72">
        <f>'RESUMEN REGION'!B22</f>
        <v>0</v>
      </c>
      <c r="C18" s="72">
        <f>'RESUMEN REGION'!E22</f>
        <v>0</v>
      </c>
      <c r="D18" s="358">
        <v>0</v>
      </c>
      <c r="E18" s="358">
        <v>0</v>
      </c>
      <c r="F18" s="358">
        <v>0</v>
      </c>
      <c r="G18" s="358">
        <v>0</v>
      </c>
      <c r="H18" s="350" t="str">
        <f t="shared" si="3"/>
        <v/>
      </c>
      <c r="I18" s="351" t="s">
        <v>449</v>
      </c>
      <c r="J18" s="351" t="s">
        <v>449</v>
      </c>
      <c r="K18" s="577" t="s">
        <v>449</v>
      </c>
      <c r="L18" s="351" t="s">
        <v>449</v>
      </c>
      <c r="M18" s="578" t="s">
        <v>449</v>
      </c>
      <c r="N18" s="72" t="str">
        <f>+IFERROR(VLOOKUP(G18,'RESUMEN REGION'!$B$124:$CU$124,N$1,FALSE),"")</f>
        <v/>
      </c>
      <c r="O18" s="72" t="str">
        <f>+IFERROR(VLOOKUP(H18,'RESUMEN REGION'!$B$124:$CU$124,O$1,FALSE),"")</f>
        <v/>
      </c>
      <c r="P18" s="114" t="str">
        <f t="shared" si="1"/>
        <v/>
      </c>
      <c r="Q18" s="352"/>
      <c r="R18" s="353"/>
      <c r="S18" s="72" t="str">
        <f>+IFERROR(VLOOKUP(L18,'RESUMEN REGION'!$B$124:$CU$124,S$1,FALSE),"")</f>
        <v/>
      </c>
      <c r="T18" s="72" t="str">
        <f>+IFERROR(VLOOKUP(M18,'RESUMEN REGION'!$B$124:$CU$124,T$1,FALSE),"")</f>
        <v/>
      </c>
      <c r="U18" s="354" t="str">
        <f t="shared" si="4"/>
        <v/>
      </c>
      <c r="V18" s="352"/>
      <c r="W18" s="352"/>
      <c r="X18" s="382"/>
      <c r="Y18" s="382"/>
      <c r="Z18" s="383" t="str">
        <f t="shared" si="5"/>
        <v/>
      </c>
      <c r="AA18" s="356"/>
      <c r="AB18" s="355" t="str">
        <f t="shared" si="6"/>
        <v/>
      </c>
      <c r="AC18" s="355" t="str">
        <f t="shared" si="7"/>
        <v/>
      </c>
      <c r="AD18" s="357" t="str">
        <f t="shared" si="8"/>
        <v/>
      </c>
      <c r="AE18" s="847" t="str">
        <f>+IF('EV DESEMPEÑO TOTAL'!X21=0,"",'EV DESEMPEÑO TOTAL'!X21)</f>
        <v/>
      </c>
      <c r="AF18" s="848"/>
      <c r="AG18" s="374" t="s">
        <v>161</v>
      </c>
      <c r="AW18" s="349">
        <v>3</v>
      </c>
      <c r="AX18" s="349" t="s">
        <v>173</v>
      </c>
      <c r="AY18" s="349">
        <v>2016</v>
      </c>
      <c r="AZ18" s="349">
        <v>21</v>
      </c>
      <c r="BA18" s="349">
        <v>21</v>
      </c>
      <c r="BB18" s="336">
        <f t="shared" si="9"/>
        <v>1</v>
      </c>
    </row>
    <row r="19" spans="1:54" x14ac:dyDescent="0.2">
      <c r="A19" s="72" t="str">
        <f>'RESUMEN REGION'!A23</f>
        <v/>
      </c>
      <c r="B19" s="72">
        <f>'RESUMEN REGION'!B23</f>
        <v>0</v>
      </c>
      <c r="C19" s="72">
        <f>'RESUMEN REGION'!E23</f>
        <v>0</v>
      </c>
      <c r="D19" s="358">
        <v>0</v>
      </c>
      <c r="E19" s="358">
        <v>0</v>
      </c>
      <c r="F19" s="358">
        <v>0</v>
      </c>
      <c r="G19" s="358">
        <v>0</v>
      </c>
      <c r="H19" s="350" t="str">
        <f t="shared" si="3"/>
        <v/>
      </c>
      <c r="I19" s="351" t="s">
        <v>449</v>
      </c>
      <c r="J19" s="351" t="s">
        <v>449</v>
      </c>
      <c r="K19" s="577" t="s">
        <v>449</v>
      </c>
      <c r="L19" s="351" t="s">
        <v>449</v>
      </c>
      <c r="M19" s="578" t="s">
        <v>449</v>
      </c>
      <c r="N19" s="72" t="str">
        <f>+IFERROR(VLOOKUP(G19,'RESUMEN REGION'!$B$124:$CU$124,N$1,FALSE),"")</f>
        <v/>
      </c>
      <c r="O19" s="72" t="str">
        <f>+IFERROR(VLOOKUP(H19,'RESUMEN REGION'!$B$124:$CU$124,O$1,FALSE),"")</f>
        <v/>
      </c>
      <c r="P19" s="114" t="str">
        <f t="shared" si="1"/>
        <v/>
      </c>
      <c r="Q19" s="352"/>
      <c r="R19" s="353"/>
      <c r="S19" s="72" t="str">
        <f>+IFERROR(VLOOKUP(L19,'RESUMEN REGION'!$B$124:$CU$124,S$1,FALSE),"")</f>
        <v/>
      </c>
      <c r="T19" s="72" t="str">
        <f>+IFERROR(VLOOKUP(M19,'RESUMEN REGION'!$B$124:$CU$124,T$1,FALSE),"")</f>
        <v/>
      </c>
      <c r="U19" s="354" t="str">
        <f t="shared" si="4"/>
        <v/>
      </c>
      <c r="V19" s="352"/>
      <c r="W19" s="352"/>
      <c r="X19" s="382"/>
      <c r="Y19" s="382"/>
      <c r="Z19" s="383" t="str">
        <f t="shared" si="5"/>
        <v/>
      </c>
      <c r="AA19" s="356"/>
      <c r="AB19" s="355" t="str">
        <f t="shared" si="6"/>
        <v/>
      </c>
      <c r="AC19" s="355" t="str">
        <f t="shared" si="7"/>
        <v/>
      </c>
      <c r="AD19" s="357" t="str">
        <f t="shared" si="8"/>
        <v/>
      </c>
      <c r="AE19" s="847" t="str">
        <f>+IF('EV DESEMPEÑO TOTAL'!X22=0,"",'EV DESEMPEÑO TOTAL'!X22)</f>
        <v/>
      </c>
      <c r="AF19" s="848"/>
      <c r="AG19" s="374" t="s">
        <v>161</v>
      </c>
      <c r="AW19" s="349">
        <v>4</v>
      </c>
      <c r="AX19" s="349" t="s">
        <v>174</v>
      </c>
      <c r="AY19" s="349">
        <v>2016</v>
      </c>
      <c r="AZ19" s="349">
        <v>19</v>
      </c>
      <c r="BA19" s="349">
        <v>19</v>
      </c>
      <c r="BB19" s="336">
        <f t="shared" si="9"/>
        <v>1</v>
      </c>
    </row>
    <row r="20" spans="1:54" x14ac:dyDescent="0.2">
      <c r="A20" s="72" t="str">
        <f>'RESUMEN REGION'!A24</f>
        <v/>
      </c>
      <c r="B20" s="72">
        <f>'RESUMEN REGION'!B24</f>
        <v>0</v>
      </c>
      <c r="C20" s="72">
        <f>'RESUMEN REGION'!E24</f>
        <v>0</v>
      </c>
      <c r="D20" s="358">
        <v>0</v>
      </c>
      <c r="E20" s="358">
        <v>0</v>
      </c>
      <c r="F20" s="358">
        <v>0</v>
      </c>
      <c r="G20" s="358">
        <v>0</v>
      </c>
      <c r="H20" s="350" t="str">
        <f t="shared" si="3"/>
        <v/>
      </c>
      <c r="I20" s="351" t="s">
        <v>449</v>
      </c>
      <c r="J20" s="351" t="s">
        <v>449</v>
      </c>
      <c r="K20" s="577" t="s">
        <v>449</v>
      </c>
      <c r="L20" s="351" t="s">
        <v>449</v>
      </c>
      <c r="M20" s="578" t="s">
        <v>449</v>
      </c>
      <c r="N20" s="72" t="str">
        <f>+IFERROR(VLOOKUP(G20,'RESUMEN REGION'!$B$124:$CU$124,N$1,FALSE),"")</f>
        <v/>
      </c>
      <c r="O20" s="72" t="str">
        <f>+IFERROR(VLOOKUP(H20,'RESUMEN REGION'!$B$124:$CU$124,O$1,FALSE),"")</f>
        <v/>
      </c>
      <c r="P20" s="114" t="str">
        <f t="shared" si="1"/>
        <v/>
      </c>
      <c r="Q20" s="352"/>
      <c r="R20" s="353"/>
      <c r="S20" s="72" t="str">
        <f>+IFERROR(VLOOKUP(L20,'RESUMEN REGION'!$B$124:$CU$124,S$1,FALSE),"")</f>
        <v/>
      </c>
      <c r="T20" s="72" t="str">
        <f>+IFERROR(VLOOKUP(M20,'RESUMEN REGION'!$B$124:$CU$124,T$1,FALSE),"")</f>
        <v/>
      </c>
      <c r="U20" s="354" t="str">
        <f t="shared" si="4"/>
        <v/>
      </c>
      <c r="V20" s="352"/>
      <c r="W20" s="352"/>
      <c r="X20" s="382"/>
      <c r="Y20" s="382"/>
      <c r="Z20" s="383" t="str">
        <f t="shared" si="5"/>
        <v/>
      </c>
      <c r="AA20" s="356"/>
      <c r="AB20" s="355" t="str">
        <f t="shared" si="6"/>
        <v/>
      </c>
      <c r="AC20" s="355" t="str">
        <f t="shared" si="7"/>
        <v/>
      </c>
      <c r="AD20" s="357" t="str">
        <f t="shared" si="8"/>
        <v/>
      </c>
      <c r="AE20" s="847" t="str">
        <f>+IF('EV DESEMPEÑO TOTAL'!X23=0,"",'EV DESEMPEÑO TOTAL'!X23)</f>
        <v/>
      </c>
      <c r="AF20" s="848"/>
      <c r="AG20" s="374" t="s">
        <v>161</v>
      </c>
      <c r="AW20" s="349">
        <v>4</v>
      </c>
      <c r="AX20" s="349" t="s">
        <v>175</v>
      </c>
      <c r="AY20" s="349">
        <v>2010</v>
      </c>
      <c r="AZ20" s="349">
        <v>27</v>
      </c>
      <c r="BA20" s="349">
        <v>27</v>
      </c>
      <c r="BB20" s="336">
        <f t="shared" si="9"/>
        <v>1</v>
      </c>
    </row>
    <row r="21" spans="1:54" x14ac:dyDescent="0.2">
      <c r="A21" s="72" t="str">
        <f>'RESUMEN REGION'!A25</f>
        <v/>
      </c>
      <c r="B21" s="72">
        <f>'RESUMEN REGION'!B25</f>
        <v>0</v>
      </c>
      <c r="C21" s="72">
        <f>'RESUMEN REGION'!E25</f>
        <v>0</v>
      </c>
      <c r="D21" s="358">
        <v>0</v>
      </c>
      <c r="E21" s="358">
        <v>0</v>
      </c>
      <c r="F21" s="358">
        <v>0</v>
      </c>
      <c r="G21" s="358">
        <v>0</v>
      </c>
      <c r="H21" s="350" t="str">
        <f t="shared" si="3"/>
        <v/>
      </c>
      <c r="I21" s="351" t="s">
        <v>449</v>
      </c>
      <c r="J21" s="351" t="s">
        <v>449</v>
      </c>
      <c r="K21" s="577" t="s">
        <v>449</v>
      </c>
      <c r="L21" s="351" t="s">
        <v>449</v>
      </c>
      <c r="M21" s="578" t="s">
        <v>449</v>
      </c>
      <c r="N21" s="72" t="str">
        <f>+IFERROR(VLOOKUP(G21,'RESUMEN REGION'!$B$124:$CU$124,N$1,FALSE),"")</f>
        <v/>
      </c>
      <c r="O21" s="72" t="str">
        <f>+IFERROR(VLOOKUP(H21,'RESUMEN REGION'!$B$124:$CU$124,O$1,FALSE),"")</f>
        <v/>
      </c>
      <c r="P21" s="114" t="str">
        <f t="shared" si="1"/>
        <v/>
      </c>
      <c r="Q21" s="352"/>
      <c r="R21" s="353"/>
      <c r="S21" s="72" t="str">
        <f>+IFERROR(VLOOKUP(L21,'RESUMEN REGION'!$B$124:$CU$124,S$1,FALSE),"")</f>
        <v/>
      </c>
      <c r="T21" s="72" t="str">
        <f>+IFERROR(VLOOKUP(M21,'RESUMEN REGION'!$B$124:$CU$124,T$1,FALSE),"")</f>
        <v/>
      </c>
      <c r="U21" s="354" t="str">
        <f t="shared" si="4"/>
        <v/>
      </c>
      <c r="V21" s="352"/>
      <c r="W21" s="352"/>
      <c r="X21" s="382"/>
      <c r="Y21" s="382"/>
      <c r="Z21" s="383" t="str">
        <f t="shared" si="5"/>
        <v/>
      </c>
      <c r="AA21" s="356"/>
      <c r="AB21" s="355" t="str">
        <f t="shared" si="6"/>
        <v/>
      </c>
      <c r="AC21" s="355" t="str">
        <f t="shared" si="7"/>
        <v/>
      </c>
      <c r="AD21" s="357" t="str">
        <f t="shared" si="8"/>
        <v/>
      </c>
      <c r="AE21" s="847" t="str">
        <f>+IF('EV DESEMPEÑO TOTAL'!X24=0,"",'EV DESEMPEÑO TOTAL'!X24)</f>
        <v/>
      </c>
      <c r="AF21" s="848"/>
      <c r="AG21" s="374" t="s">
        <v>161</v>
      </c>
      <c r="AW21" s="349">
        <v>4</v>
      </c>
      <c r="AX21" s="349" t="s">
        <v>176</v>
      </c>
      <c r="AY21" s="349">
        <v>2015</v>
      </c>
      <c r="AZ21" s="349">
        <v>31</v>
      </c>
      <c r="BA21" s="349">
        <v>31</v>
      </c>
      <c r="BB21" s="336">
        <f t="shared" si="9"/>
        <v>1</v>
      </c>
    </row>
    <row r="22" spans="1:54" x14ac:dyDescent="0.2">
      <c r="A22" s="72" t="str">
        <f>'RESUMEN REGION'!A26</f>
        <v/>
      </c>
      <c r="B22" s="72">
        <f>'RESUMEN REGION'!B26</f>
        <v>0</v>
      </c>
      <c r="C22" s="72">
        <f>'RESUMEN REGION'!E26</f>
        <v>0</v>
      </c>
      <c r="D22" s="358">
        <v>0</v>
      </c>
      <c r="E22" s="358">
        <v>0</v>
      </c>
      <c r="F22" s="358">
        <v>0</v>
      </c>
      <c r="G22" s="358">
        <v>0</v>
      </c>
      <c r="H22" s="350" t="str">
        <f t="shared" si="3"/>
        <v/>
      </c>
      <c r="I22" s="351" t="s">
        <v>449</v>
      </c>
      <c r="J22" s="351" t="s">
        <v>449</v>
      </c>
      <c r="K22" s="577" t="s">
        <v>449</v>
      </c>
      <c r="L22" s="351" t="s">
        <v>449</v>
      </c>
      <c r="M22" s="578" t="s">
        <v>449</v>
      </c>
      <c r="N22" s="72" t="str">
        <f>+IFERROR(VLOOKUP(G22,'RESUMEN REGION'!$B$124:$CU$124,N$1,FALSE),"")</f>
        <v/>
      </c>
      <c r="O22" s="72" t="str">
        <f>+IFERROR(VLOOKUP(H22,'RESUMEN REGION'!$B$124:$CU$124,O$1,FALSE),"")</f>
        <v/>
      </c>
      <c r="P22" s="114" t="str">
        <f t="shared" si="1"/>
        <v/>
      </c>
      <c r="Q22" s="352"/>
      <c r="R22" s="353"/>
      <c r="S22" s="72" t="str">
        <f>+IFERROR(VLOOKUP(L22,'RESUMEN REGION'!$B$124:$CU$124,S$1,FALSE),"")</f>
        <v/>
      </c>
      <c r="T22" s="72" t="str">
        <f>+IFERROR(VLOOKUP(M22,'RESUMEN REGION'!$B$124:$CU$124,T$1,FALSE),"")</f>
        <v/>
      </c>
      <c r="U22" s="354" t="str">
        <f t="shared" si="4"/>
        <v/>
      </c>
      <c r="V22" s="352"/>
      <c r="W22" s="352"/>
      <c r="X22" s="382"/>
      <c r="Y22" s="382"/>
      <c r="Z22" s="383" t="str">
        <f t="shared" si="5"/>
        <v/>
      </c>
      <c r="AA22" s="356"/>
      <c r="AB22" s="355" t="str">
        <f t="shared" si="6"/>
        <v/>
      </c>
      <c r="AC22" s="355" t="str">
        <f t="shared" si="7"/>
        <v/>
      </c>
      <c r="AD22" s="357" t="str">
        <f t="shared" si="8"/>
        <v/>
      </c>
      <c r="AE22" s="847" t="str">
        <f>+IF('EV DESEMPEÑO TOTAL'!X25=0,"",'EV DESEMPEÑO TOTAL'!X25)</f>
        <v/>
      </c>
      <c r="AF22" s="848"/>
      <c r="AG22" s="374" t="s">
        <v>161</v>
      </c>
      <c r="AW22" s="349">
        <v>5</v>
      </c>
      <c r="AX22" s="349" t="s">
        <v>177</v>
      </c>
      <c r="AY22" s="349">
        <v>2016</v>
      </c>
      <c r="AZ22" s="349">
        <v>14</v>
      </c>
      <c r="BA22" s="349">
        <v>14</v>
      </c>
      <c r="BB22" s="336">
        <f t="shared" si="9"/>
        <v>1</v>
      </c>
    </row>
    <row r="23" spans="1:54" x14ac:dyDescent="0.2">
      <c r="A23" s="72" t="str">
        <f>'RESUMEN REGION'!A27</f>
        <v/>
      </c>
      <c r="B23" s="72">
        <f>'RESUMEN REGION'!B27</f>
        <v>0</v>
      </c>
      <c r="C23" s="72">
        <f>'RESUMEN REGION'!E27</f>
        <v>0</v>
      </c>
      <c r="D23" s="358">
        <v>0</v>
      </c>
      <c r="E23" s="358">
        <v>0</v>
      </c>
      <c r="F23" s="358">
        <v>0</v>
      </c>
      <c r="G23" s="358">
        <v>0</v>
      </c>
      <c r="H23" s="350" t="str">
        <f t="shared" si="3"/>
        <v/>
      </c>
      <c r="I23" s="351" t="s">
        <v>449</v>
      </c>
      <c r="J23" s="351" t="s">
        <v>449</v>
      </c>
      <c r="K23" s="577" t="s">
        <v>449</v>
      </c>
      <c r="L23" s="351" t="s">
        <v>449</v>
      </c>
      <c r="M23" s="578" t="s">
        <v>449</v>
      </c>
      <c r="N23" s="72" t="str">
        <f>+IFERROR(VLOOKUP(G23,'RESUMEN REGION'!$B$124:$CU$124,N$1,FALSE),"")</f>
        <v/>
      </c>
      <c r="O23" s="72" t="str">
        <f>+IFERROR(VLOOKUP(H23,'RESUMEN REGION'!$B$124:$CU$124,O$1,FALSE),"")</f>
        <v/>
      </c>
      <c r="P23" s="114" t="str">
        <f t="shared" si="1"/>
        <v/>
      </c>
      <c r="Q23" s="352"/>
      <c r="R23" s="353"/>
      <c r="S23" s="72" t="str">
        <f>+IFERROR(VLOOKUP(L23,'RESUMEN REGION'!$B$124:$CU$124,S$1,FALSE),"")</f>
        <v/>
      </c>
      <c r="T23" s="72" t="str">
        <f>+IFERROR(VLOOKUP(M23,'RESUMEN REGION'!$B$124:$CU$124,T$1,FALSE),"")</f>
        <v/>
      </c>
      <c r="U23" s="354" t="str">
        <f t="shared" si="4"/>
        <v/>
      </c>
      <c r="V23" s="352"/>
      <c r="W23" s="352"/>
      <c r="X23" s="382"/>
      <c r="Y23" s="382"/>
      <c r="Z23" s="383" t="str">
        <f t="shared" si="5"/>
        <v/>
      </c>
      <c r="AA23" s="356"/>
      <c r="AB23" s="355" t="str">
        <f t="shared" si="6"/>
        <v/>
      </c>
      <c r="AC23" s="355" t="str">
        <f t="shared" si="7"/>
        <v/>
      </c>
      <c r="AD23" s="357" t="str">
        <f t="shared" si="8"/>
        <v/>
      </c>
      <c r="AE23" s="847" t="str">
        <f>+IF('EV DESEMPEÑO TOTAL'!X26=0,"",'EV DESEMPEÑO TOTAL'!X26)</f>
        <v/>
      </c>
      <c r="AF23" s="848"/>
      <c r="AG23" s="374" t="s">
        <v>161</v>
      </c>
      <c r="AW23" s="349">
        <v>5</v>
      </c>
      <c r="AX23" s="349" t="s">
        <v>178</v>
      </c>
      <c r="AY23" s="349">
        <v>2016</v>
      </c>
      <c r="AZ23" s="349">
        <v>9</v>
      </c>
      <c r="BA23" s="349">
        <v>9</v>
      </c>
      <c r="BB23" s="336">
        <f t="shared" si="9"/>
        <v>1</v>
      </c>
    </row>
    <row r="24" spans="1:54" x14ac:dyDescent="0.2">
      <c r="A24" s="72" t="str">
        <f>'RESUMEN REGION'!A28</f>
        <v/>
      </c>
      <c r="B24" s="72">
        <f>'RESUMEN REGION'!B28</f>
        <v>0</v>
      </c>
      <c r="C24" s="72">
        <f>'RESUMEN REGION'!E28</f>
        <v>0</v>
      </c>
      <c r="D24" s="358">
        <v>0</v>
      </c>
      <c r="E24" s="358">
        <v>0</v>
      </c>
      <c r="F24" s="358">
        <v>0</v>
      </c>
      <c r="G24" s="358">
        <v>0</v>
      </c>
      <c r="H24" s="350" t="str">
        <f t="shared" si="3"/>
        <v/>
      </c>
      <c r="I24" s="351" t="s">
        <v>449</v>
      </c>
      <c r="J24" s="351" t="s">
        <v>449</v>
      </c>
      <c r="K24" s="577" t="s">
        <v>449</v>
      </c>
      <c r="L24" s="351" t="s">
        <v>449</v>
      </c>
      <c r="M24" s="578" t="s">
        <v>449</v>
      </c>
      <c r="N24" s="72" t="str">
        <f>+IFERROR(VLOOKUP(G24,'RESUMEN REGION'!$B$124:$CU$124,N$1,FALSE),"")</f>
        <v/>
      </c>
      <c r="O24" s="72" t="str">
        <f>+IFERROR(VLOOKUP(H24,'RESUMEN REGION'!$B$124:$CU$124,O$1,FALSE),"")</f>
        <v/>
      </c>
      <c r="P24" s="114" t="str">
        <f t="shared" si="1"/>
        <v/>
      </c>
      <c r="Q24" s="352"/>
      <c r="R24" s="353"/>
      <c r="S24" s="72" t="str">
        <f>+IFERROR(VLOOKUP(L24,'RESUMEN REGION'!$B$124:$CU$124,S$1,FALSE),"")</f>
        <v/>
      </c>
      <c r="T24" s="72" t="str">
        <f>+IFERROR(VLOOKUP(M24,'RESUMEN REGION'!$B$124:$CU$124,T$1,FALSE),"")</f>
        <v/>
      </c>
      <c r="U24" s="354" t="str">
        <f t="shared" si="4"/>
        <v/>
      </c>
      <c r="V24" s="352"/>
      <c r="W24" s="352"/>
      <c r="X24" s="382"/>
      <c r="Y24" s="382"/>
      <c r="Z24" s="383" t="str">
        <f t="shared" si="5"/>
        <v/>
      </c>
      <c r="AA24" s="356"/>
      <c r="AB24" s="355" t="str">
        <f t="shared" si="6"/>
        <v/>
      </c>
      <c r="AC24" s="355" t="str">
        <f t="shared" si="7"/>
        <v/>
      </c>
      <c r="AD24" s="357" t="str">
        <f t="shared" si="8"/>
        <v/>
      </c>
      <c r="AE24" s="847" t="str">
        <f>+IF('EV DESEMPEÑO TOTAL'!X27=0,"",'EV DESEMPEÑO TOTAL'!X27)</f>
        <v/>
      </c>
      <c r="AF24" s="848"/>
      <c r="AG24" s="374" t="s">
        <v>161</v>
      </c>
      <c r="AW24" s="349">
        <v>5</v>
      </c>
      <c r="AX24" s="349" t="s">
        <v>450</v>
      </c>
      <c r="AY24" s="349">
        <v>2015</v>
      </c>
      <c r="AZ24" s="349">
        <v>24</v>
      </c>
      <c r="BA24" s="349">
        <v>24</v>
      </c>
      <c r="BB24" s="336">
        <f t="shared" si="9"/>
        <v>1</v>
      </c>
    </row>
    <row r="25" spans="1:54" x14ac:dyDescent="0.2">
      <c r="A25" s="72" t="str">
        <f>'RESUMEN REGION'!A29</f>
        <v/>
      </c>
      <c r="B25" s="72">
        <f>'RESUMEN REGION'!B29</f>
        <v>0</v>
      </c>
      <c r="C25" s="72">
        <f>'RESUMEN REGION'!E29</f>
        <v>0</v>
      </c>
      <c r="D25" s="358">
        <v>0</v>
      </c>
      <c r="E25" s="358">
        <v>0</v>
      </c>
      <c r="F25" s="358">
        <v>0</v>
      </c>
      <c r="G25" s="358">
        <v>0</v>
      </c>
      <c r="H25" s="350" t="str">
        <f t="shared" si="3"/>
        <v/>
      </c>
      <c r="I25" s="351" t="s">
        <v>449</v>
      </c>
      <c r="J25" s="351" t="s">
        <v>449</v>
      </c>
      <c r="K25" s="577" t="s">
        <v>449</v>
      </c>
      <c r="L25" s="351" t="s">
        <v>449</v>
      </c>
      <c r="M25" s="578" t="s">
        <v>449</v>
      </c>
      <c r="N25" s="72" t="str">
        <f>+IFERROR(VLOOKUP(G25,'RESUMEN REGION'!$B$124:$CU$124,N$1,FALSE),"")</f>
        <v/>
      </c>
      <c r="O25" s="72" t="str">
        <f>+IFERROR(VLOOKUP(H25,'RESUMEN REGION'!$B$124:$CU$124,O$1,FALSE),"")</f>
        <v/>
      </c>
      <c r="P25" s="114" t="str">
        <f t="shared" si="1"/>
        <v/>
      </c>
      <c r="Q25" s="352"/>
      <c r="R25" s="353"/>
      <c r="S25" s="72" t="str">
        <f>+IFERROR(VLOOKUP(L25,'RESUMEN REGION'!$B$124:$CU$124,S$1,FALSE),"")</f>
        <v/>
      </c>
      <c r="T25" s="72" t="str">
        <f>+IFERROR(VLOOKUP(M25,'RESUMEN REGION'!$B$124:$CU$124,T$1,FALSE),"")</f>
        <v/>
      </c>
      <c r="U25" s="354" t="str">
        <f t="shared" si="4"/>
        <v/>
      </c>
      <c r="V25" s="352"/>
      <c r="W25" s="352"/>
      <c r="X25" s="382"/>
      <c r="Y25" s="382"/>
      <c r="Z25" s="383" t="str">
        <f t="shared" si="5"/>
        <v/>
      </c>
      <c r="AA25" s="356"/>
      <c r="AB25" s="355" t="str">
        <f t="shared" si="6"/>
        <v/>
      </c>
      <c r="AC25" s="355" t="str">
        <f t="shared" si="7"/>
        <v/>
      </c>
      <c r="AD25" s="357" t="str">
        <f t="shared" si="8"/>
        <v/>
      </c>
      <c r="AE25" s="847" t="str">
        <f>+IF('EV DESEMPEÑO TOTAL'!X28=0,"",'EV DESEMPEÑO TOTAL'!X28)</f>
        <v/>
      </c>
      <c r="AF25" s="848"/>
      <c r="AG25" s="374" t="s">
        <v>161</v>
      </c>
      <c r="AW25" s="349">
        <v>5</v>
      </c>
      <c r="AX25" s="349" t="s">
        <v>180</v>
      </c>
      <c r="AY25" s="349">
        <v>2015</v>
      </c>
      <c r="AZ25" s="349">
        <v>21</v>
      </c>
      <c r="BA25" s="349">
        <v>21</v>
      </c>
      <c r="BB25" s="336">
        <f t="shared" si="9"/>
        <v>1</v>
      </c>
    </row>
    <row r="26" spans="1:54" x14ac:dyDescent="0.2">
      <c r="A26" s="72" t="str">
        <f>'RESUMEN REGION'!A30</f>
        <v/>
      </c>
      <c r="B26" s="72">
        <f>'RESUMEN REGION'!B30</f>
        <v>0</v>
      </c>
      <c r="C26" s="72">
        <f>'RESUMEN REGION'!E30</f>
        <v>0</v>
      </c>
      <c r="D26" s="358">
        <v>0</v>
      </c>
      <c r="E26" s="358">
        <v>0</v>
      </c>
      <c r="F26" s="358">
        <v>0</v>
      </c>
      <c r="G26" s="358">
        <v>0</v>
      </c>
      <c r="H26" s="350" t="str">
        <f t="shared" si="3"/>
        <v/>
      </c>
      <c r="I26" s="351" t="s">
        <v>449</v>
      </c>
      <c r="J26" s="351" t="s">
        <v>449</v>
      </c>
      <c r="K26" s="577" t="s">
        <v>449</v>
      </c>
      <c r="L26" s="351" t="s">
        <v>449</v>
      </c>
      <c r="M26" s="578" t="s">
        <v>449</v>
      </c>
      <c r="N26" s="72" t="str">
        <f>+IFERROR(VLOOKUP(G26,'RESUMEN REGION'!$B$124:$CU$124,N$1,FALSE),"")</f>
        <v/>
      </c>
      <c r="O26" s="72" t="str">
        <f>+IFERROR(VLOOKUP(H26,'RESUMEN REGION'!$B$124:$CU$124,O$1,FALSE),"")</f>
        <v/>
      </c>
      <c r="P26" s="114" t="str">
        <f t="shared" si="1"/>
        <v/>
      </c>
      <c r="Q26" s="352"/>
      <c r="R26" s="353"/>
      <c r="S26" s="72" t="str">
        <f>+IFERROR(VLOOKUP(L26,'RESUMEN REGION'!$B$124:$CU$124,S$1,FALSE),"")</f>
        <v/>
      </c>
      <c r="T26" s="72" t="str">
        <f>+IFERROR(VLOOKUP(M26,'RESUMEN REGION'!$B$124:$CU$124,T$1,FALSE),"")</f>
        <v/>
      </c>
      <c r="U26" s="354" t="str">
        <f t="shared" si="4"/>
        <v/>
      </c>
      <c r="V26" s="352"/>
      <c r="W26" s="352"/>
      <c r="X26" s="382"/>
      <c r="Y26" s="382"/>
      <c r="Z26" s="383" t="str">
        <f t="shared" si="5"/>
        <v/>
      </c>
      <c r="AA26" s="356"/>
      <c r="AB26" s="355" t="str">
        <f t="shared" si="6"/>
        <v/>
      </c>
      <c r="AC26" s="355" t="str">
        <f t="shared" si="7"/>
        <v/>
      </c>
      <c r="AD26" s="357" t="str">
        <f t="shared" si="8"/>
        <v/>
      </c>
      <c r="AE26" s="847" t="str">
        <f>+IF('EV DESEMPEÑO TOTAL'!X29=0,"",'EV DESEMPEÑO TOTAL'!X29)</f>
        <v/>
      </c>
      <c r="AF26" s="848"/>
      <c r="AG26" s="374" t="s">
        <v>161</v>
      </c>
      <c r="AW26" s="349">
        <v>5</v>
      </c>
      <c r="AX26" s="349" t="s">
        <v>181</v>
      </c>
      <c r="AY26" s="349">
        <v>2016</v>
      </c>
      <c r="AZ26" s="349">
        <v>9</v>
      </c>
      <c r="BA26" s="349">
        <v>9</v>
      </c>
      <c r="BB26" s="336">
        <f t="shared" si="9"/>
        <v>1</v>
      </c>
    </row>
    <row r="27" spans="1:54" x14ac:dyDescent="0.2">
      <c r="A27" s="72" t="str">
        <f>'RESUMEN REGION'!A31</f>
        <v/>
      </c>
      <c r="B27" s="72">
        <f>'RESUMEN REGION'!B31</f>
        <v>0</v>
      </c>
      <c r="C27" s="72">
        <f>'RESUMEN REGION'!E31</f>
        <v>0</v>
      </c>
      <c r="D27" s="358">
        <v>0</v>
      </c>
      <c r="E27" s="358">
        <v>0</v>
      </c>
      <c r="F27" s="358">
        <v>0</v>
      </c>
      <c r="G27" s="358">
        <v>0</v>
      </c>
      <c r="H27" s="350" t="str">
        <f t="shared" si="3"/>
        <v/>
      </c>
      <c r="I27" s="351" t="s">
        <v>449</v>
      </c>
      <c r="J27" s="351" t="s">
        <v>449</v>
      </c>
      <c r="K27" s="577" t="s">
        <v>449</v>
      </c>
      <c r="L27" s="351" t="s">
        <v>449</v>
      </c>
      <c r="M27" s="578" t="s">
        <v>449</v>
      </c>
      <c r="N27" s="72" t="str">
        <f>+IFERROR(VLOOKUP(G27,'RESUMEN REGION'!$B$124:$CU$124,N$1,FALSE),"")</f>
        <v/>
      </c>
      <c r="O27" s="72" t="str">
        <f>+IFERROR(VLOOKUP(H27,'RESUMEN REGION'!$B$124:$CU$124,O$1,FALSE),"")</f>
        <v/>
      </c>
      <c r="P27" s="114" t="str">
        <f t="shared" si="1"/>
        <v/>
      </c>
      <c r="Q27" s="352"/>
      <c r="R27" s="353"/>
      <c r="S27" s="72" t="str">
        <f>+IFERROR(VLOOKUP(L27,'RESUMEN REGION'!$B$124:$CU$124,S$1,FALSE),"")</f>
        <v/>
      </c>
      <c r="T27" s="72" t="str">
        <f>+IFERROR(VLOOKUP(M27,'RESUMEN REGION'!$B$124:$CU$124,T$1,FALSE),"")</f>
        <v/>
      </c>
      <c r="U27" s="354" t="str">
        <f t="shared" si="4"/>
        <v/>
      </c>
      <c r="V27" s="352"/>
      <c r="W27" s="352"/>
      <c r="X27" s="382"/>
      <c r="Y27" s="382"/>
      <c r="Z27" s="383" t="str">
        <f t="shared" si="5"/>
        <v/>
      </c>
      <c r="AA27" s="356"/>
      <c r="AB27" s="355" t="str">
        <f t="shared" si="6"/>
        <v/>
      </c>
      <c r="AC27" s="355" t="str">
        <f t="shared" si="7"/>
        <v/>
      </c>
      <c r="AD27" s="357" t="str">
        <f t="shared" si="8"/>
        <v/>
      </c>
      <c r="AE27" s="847" t="str">
        <f>+IF('EV DESEMPEÑO TOTAL'!X30=0,"",'EV DESEMPEÑO TOTAL'!X30)</f>
        <v/>
      </c>
      <c r="AF27" s="848"/>
      <c r="AG27" s="374" t="s">
        <v>161</v>
      </c>
      <c r="AW27" s="349">
        <v>5</v>
      </c>
      <c r="AX27" s="349" t="s">
        <v>182</v>
      </c>
      <c r="AY27" s="349">
        <v>2015</v>
      </c>
      <c r="AZ27" s="349">
        <v>9</v>
      </c>
      <c r="BA27" s="349">
        <v>9</v>
      </c>
      <c r="BB27" s="336">
        <f t="shared" si="9"/>
        <v>1</v>
      </c>
    </row>
    <row r="28" spans="1:54" x14ac:dyDescent="0.2">
      <c r="A28" s="72" t="str">
        <f>'RESUMEN REGION'!A32</f>
        <v/>
      </c>
      <c r="B28" s="72">
        <f>'RESUMEN REGION'!B32</f>
        <v>0</v>
      </c>
      <c r="C28" s="72">
        <f>'RESUMEN REGION'!E32</f>
        <v>0</v>
      </c>
      <c r="D28" s="358">
        <v>0</v>
      </c>
      <c r="E28" s="358">
        <v>0</v>
      </c>
      <c r="F28" s="358">
        <v>0</v>
      </c>
      <c r="G28" s="358">
        <v>0</v>
      </c>
      <c r="H28" s="350" t="str">
        <f t="shared" si="3"/>
        <v/>
      </c>
      <c r="I28" s="351" t="s">
        <v>449</v>
      </c>
      <c r="J28" s="351" t="s">
        <v>449</v>
      </c>
      <c r="K28" s="577" t="s">
        <v>449</v>
      </c>
      <c r="L28" s="351" t="s">
        <v>449</v>
      </c>
      <c r="M28" s="578" t="s">
        <v>449</v>
      </c>
      <c r="N28" s="72" t="str">
        <f>+IFERROR(VLOOKUP(G28,'RESUMEN REGION'!$B$124:$CU$124,N$1,FALSE),"")</f>
        <v/>
      </c>
      <c r="O28" s="72" t="str">
        <f>+IFERROR(VLOOKUP(H28,'RESUMEN REGION'!$B$124:$CU$124,O$1,FALSE),"")</f>
        <v/>
      </c>
      <c r="P28" s="114" t="str">
        <f t="shared" si="1"/>
        <v/>
      </c>
      <c r="Q28" s="352"/>
      <c r="R28" s="353"/>
      <c r="S28" s="72" t="str">
        <f>+IFERROR(VLOOKUP(L28,'RESUMEN REGION'!$B$124:$CU$124,S$1,FALSE),"")</f>
        <v/>
      </c>
      <c r="T28" s="72" t="str">
        <f>+IFERROR(VLOOKUP(M28,'RESUMEN REGION'!$B$124:$CU$124,T$1,FALSE),"")</f>
        <v/>
      </c>
      <c r="U28" s="354" t="str">
        <f t="shared" si="4"/>
        <v/>
      </c>
      <c r="V28" s="352"/>
      <c r="W28" s="352"/>
      <c r="X28" s="382"/>
      <c r="Y28" s="382"/>
      <c r="Z28" s="383" t="str">
        <f t="shared" si="5"/>
        <v/>
      </c>
      <c r="AA28" s="356"/>
      <c r="AB28" s="355" t="str">
        <f t="shared" si="6"/>
        <v/>
      </c>
      <c r="AC28" s="355" t="str">
        <f t="shared" si="7"/>
        <v/>
      </c>
      <c r="AD28" s="357" t="str">
        <f t="shared" si="8"/>
        <v/>
      </c>
      <c r="AE28" s="847" t="str">
        <f>+IF('EV DESEMPEÑO TOTAL'!X31=0,"",'EV DESEMPEÑO TOTAL'!X31)</f>
        <v/>
      </c>
      <c r="AF28" s="848"/>
      <c r="AG28" s="374" t="s">
        <v>161</v>
      </c>
      <c r="AW28" s="349">
        <v>5</v>
      </c>
      <c r="AX28" s="349" t="s">
        <v>183</v>
      </c>
      <c r="AY28" s="349">
        <v>2015</v>
      </c>
      <c r="AZ28" s="349">
        <v>12</v>
      </c>
      <c r="BA28" s="349">
        <v>12</v>
      </c>
      <c r="BB28" s="336">
        <f t="shared" si="9"/>
        <v>1</v>
      </c>
    </row>
    <row r="29" spans="1:54" x14ac:dyDescent="0.2">
      <c r="A29" s="72" t="str">
        <f>'RESUMEN REGION'!A33</f>
        <v/>
      </c>
      <c r="B29" s="72">
        <f>'RESUMEN REGION'!B33</f>
        <v>0</v>
      </c>
      <c r="C29" s="72">
        <f>'RESUMEN REGION'!E33</f>
        <v>0</v>
      </c>
      <c r="D29" s="358">
        <v>0</v>
      </c>
      <c r="E29" s="358">
        <v>0</v>
      </c>
      <c r="F29" s="358">
        <v>0</v>
      </c>
      <c r="G29" s="358">
        <v>0</v>
      </c>
      <c r="H29" s="350" t="str">
        <f t="shared" si="3"/>
        <v/>
      </c>
      <c r="I29" s="351" t="s">
        <v>449</v>
      </c>
      <c r="J29" s="351" t="s">
        <v>449</v>
      </c>
      <c r="K29" s="577" t="s">
        <v>449</v>
      </c>
      <c r="L29" s="351" t="s">
        <v>449</v>
      </c>
      <c r="M29" s="578" t="s">
        <v>449</v>
      </c>
      <c r="N29" s="72" t="str">
        <f>+IFERROR(VLOOKUP(G29,'RESUMEN REGION'!$B$124:$CU$124,N$1,FALSE),"")</f>
        <v/>
      </c>
      <c r="O29" s="72" t="str">
        <f>+IFERROR(VLOOKUP(H29,'RESUMEN REGION'!$B$124:$CU$124,O$1,FALSE),"")</f>
        <v/>
      </c>
      <c r="P29" s="114" t="str">
        <f t="shared" si="1"/>
        <v/>
      </c>
      <c r="Q29" s="352"/>
      <c r="R29" s="353"/>
      <c r="S29" s="72" t="str">
        <f>+IFERROR(VLOOKUP(L29,'RESUMEN REGION'!$B$124:$CU$124,S$1,FALSE),"")</f>
        <v/>
      </c>
      <c r="T29" s="72" t="str">
        <f>+IFERROR(VLOOKUP(M29,'RESUMEN REGION'!$B$124:$CU$124,T$1,FALSE),"")</f>
        <v/>
      </c>
      <c r="U29" s="354" t="str">
        <f t="shared" si="4"/>
        <v/>
      </c>
      <c r="V29" s="352"/>
      <c r="W29" s="352"/>
      <c r="X29" s="382"/>
      <c r="Y29" s="382"/>
      <c r="Z29" s="383" t="str">
        <f t="shared" si="5"/>
        <v/>
      </c>
      <c r="AA29" s="356"/>
      <c r="AB29" s="355" t="str">
        <f t="shared" si="6"/>
        <v/>
      </c>
      <c r="AC29" s="355" t="str">
        <f t="shared" si="7"/>
        <v/>
      </c>
      <c r="AD29" s="357" t="str">
        <f t="shared" si="8"/>
        <v/>
      </c>
      <c r="AE29" s="847" t="str">
        <f>+IF('EV DESEMPEÑO TOTAL'!X32=0,"",'EV DESEMPEÑO TOTAL'!X32)</f>
        <v/>
      </c>
      <c r="AF29" s="848"/>
      <c r="AG29" s="374" t="s">
        <v>161</v>
      </c>
      <c r="AW29" s="349">
        <v>5</v>
      </c>
      <c r="AX29" s="349" t="s">
        <v>184</v>
      </c>
      <c r="AY29" s="349">
        <v>2015</v>
      </c>
      <c r="AZ29" s="349">
        <v>13</v>
      </c>
      <c r="BA29" s="349">
        <v>13</v>
      </c>
      <c r="BB29" s="336">
        <f t="shared" si="9"/>
        <v>1</v>
      </c>
    </row>
    <row r="30" spans="1:54" x14ac:dyDescent="0.2">
      <c r="A30" s="72" t="str">
        <f>'RESUMEN REGION'!A34</f>
        <v/>
      </c>
      <c r="B30" s="72">
        <f>'RESUMEN REGION'!B34</f>
        <v>0</v>
      </c>
      <c r="C30" s="72">
        <f>'RESUMEN REGION'!E34</f>
        <v>0</v>
      </c>
      <c r="D30" s="358">
        <v>0</v>
      </c>
      <c r="E30" s="358">
        <v>0</v>
      </c>
      <c r="F30" s="358">
        <v>0</v>
      </c>
      <c r="G30" s="358">
        <v>0</v>
      </c>
      <c r="H30" s="350" t="str">
        <f t="shared" si="3"/>
        <v/>
      </c>
      <c r="I30" s="351" t="s">
        <v>449</v>
      </c>
      <c r="J30" s="351" t="s">
        <v>449</v>
      </c>
      <c r="K30" s="577" t="s">
        <v>449</v>
      </c>
      <c r="L30" s="351" t="s">
        <v>449</v>
      </c>
      <c r="M30" s="578" t="s">
        <v>449</v>
      </c>
      <c r="N30" s="72" t="str">
        <f>+IFERROR(VLOOKUP(G30,'RESUMEN REGION'!$B$124:$CU$124,N$1,FALSE),"")</f>
        <v/>
      </c>
      <c r="O30" s="72" t="str">
        <f>+IFERROR(VLOOKUP(H30,'RESUMEN REGION'!$B$124:$CU$124,O$1,FALSE),"")</f>
        <v/>
      </c>
      <c r="P30" s="114" t="str">
        <f t="shared" si="1"/>
        <v/>
      </c>
      <c r="Q30" s="352"/>
      <c r="R30" s="353"/>
      <c r="S30" s="72" t="str">
        <f>+IFERROR(VLOOKUP(L30,'RESUMEN REGION'!$B$124:$CU$124,S$1,FALSE),"")</f>
        <v/>
      </c>
      <c r="T30" s="72" t="str">
        <f>+IFERROR(VLOOKUP(M30,'RESUMEN REGION'!$B$124:$CU$124,T$1,FALSE),"")</f>
        <v/>
      </c>
      <c r="U30" s="354" t="str">
        <f t="shared" si="4"/>
        <v/>
      </c>
      <c r="V30" s="352"/>
      <c r="W30" s="352"/>
      <c r="X30" s="382"/>
      <c r="Y30" s="382"/>
      <c r="Z30" s="383" t="str">
        <f t="shared" si="5"/>
        <v/>
      </c>
      <c r="AA30" s="356"/>
      <c r="AB30" s="355" t="str">
        <f t="shared" si="6"/>
        <v/>
      </c>
      <c r="AC30" s="355" t="str">
        <f t="shared" si="7"/>
        <v/>
      </c>
      <c r="AD30" s="357" t="str">
        <f t="shared" si="8"/>
        <v/>
      </c>
      <c r="AE30" s="847" t="str">
        <f>+IF('EV DESEMPEÑO TOTAL'!X33=0,"",'EV DESEMPEÑO TOTAL'!X33)</f>
        <v/>
      </c>
      <c r="AF30" s="848"/>
      <c r="AG30" s="374" t="s">
        <v>161</v>
      </c>
      <c r="AW30" s="349">
        <v>5</v>
      </c>
      <c r="AX30" s="349" t="s">
        <v>185</v>
      </c>
      <c r="AY30" s="349">
        <v>2010</v>
      </c>
      <c r="AZ30" s="349">
        <v>35</v>
      </c>
      <c r="BA30" s="349">
        <v>35</v>
      </c>
      <c r="BB30" s="336">
        <f t="shared" si="9"/>
        <v>1</v>
      </c>
    </row>
    <row r="31" spans="1:54" x14ac:dyDescent="0.2">
      <c r="A31" s="72" t="str">
        <f>'RESUMEN REGION'!A35</f>
        <v/>
      </c>
      <c r="B31" s="72">
        <f>'RESUMEN REGION'!B35</f>
        <v>0</v>
      </c>
      <c r="C31" s="72">
        <f>'RESUMEN REGION'!E35</f>
        <v>0</v>
      </c>
      <c r="D31" s="358">
        <v>0</v>
      </c>
      <c r="E31" s="358">
        <v>0</v>
      </c>
      <c r="F31" s="358">
        <v>0</v>
      </c>
      <c r="G31" s="358">
        <v>0</v>
      </c>
      <c r="H31" s="350" t="str">
        <f t="shared" si="3"/>
        <v/>
      </c>
      <c r="I31" s="351" t="s">
        <v>449</v>
      </c>
      <c r="J31" s="351" t="s">
        <v>449</v>
      </c>
      <c r="K31" s="577" t="s">
        <v>449</v>
      </c>
      <c r="L31" s="351" t="s">
        <v>449</v>
      </c>
      <c r="M31" s="578" t="s">
        <v>449</v>
      </c>
      <c r="N31" s="72" t="str">
        <f>+IFERROR(VLOOKUP(G31,'RESUMEN REGION'!$B$124:$CU$124,N$1,FALSE),"")</f>
        <v/>
      </c>
      <c r="O31" s="72" t="str">
        <f>+IFERROR(VLOOKUP(H31,'RESUMEN REGION'!$B$124:$CU$124,O$1,FALSE),"")</f>
        <v/>
      </c>
      <c r="P31" s="114" t="str">
        <f t="shared" si="1"/>
        <v/>
      </c>
      <c r="Q31" s="352"/>
      <c r="R31" s="353"/>
      <c r="S31" s="72" t="str">
        <f>+IFERROR(VLOOKUP(L31,'RESUMEN REGION'!$B$124:$CU$124,S$1,FALSE),"")</f>
        <v/>
      </c>
      <c r="T31" s="72" t="str">
        <f>+IFERROR(VLOOKUP(M31,'RESUMEN REGION'!$B$124:$CU$124,T$1,FALSE),"")</f>
        <v/>
      </c>
      <c r="U31" s="354" t="str">
        <f t="shared" si="4"/>
        <v/>
      </c>
      <c r="V31" s="352"/>
      <c r="W31" s="352"/>
      <c r="X31" s="382"/>
      <c r="Y31" s="382"/>
      <c r="Z31" s="383" t="str">
        <f t="shared" si="5"/>
        <v/>
      </c>
      <c r="AA31" s="356"/>
      <c r="AB31" s="355" t="str">
        <f t="shared" si="6"/>
        <v/>
      </c>
      <c r="AC31" s="355" t="str">
        <f t="shared" si="7"/>
        <v/>
      </c>
      <c r="AD31" s="357" t="str">
        <f t="shared" si="8"/>
        <v/>
      </c>
      <c r="AE31" s="847" t="str">
        <f>+IF('EV DESEMPEÑO TOTAL'!X34=0,"",'EV DESEMPEÑO TOTAL'!X34)</f>
        <v/>
      </c>
      <c r="AF31" s="848"/>
      <c r="AG31" s="374" t="s">
        <v>161</v>
      </c>
      <c r="AW31" s="349">
        <v>5</v>
      </c>
      <c r="AX31" s="349" t="s">
        <v>186</v>
      </c>
      <c r="AY31" s="349">
        <v>2015</v>
      </c>
      <c r="AZ31" s="349">
        <v>9</v>
      </c>
      <c r="BA31" s="349">
        <v>9</v>
      </c>
      <c r="BB31" s="336">
        <f t="shared" si="9"/>
        <v>1</v>
      </c>
    </row>
    <row r="32" spans="1:54" x14ac:dyDescent="0.2">
      <c r="A32" s="72" t="str">
        <f>'RESUMEN REGION'!A36</f>
        <v/>
      </c>
      <c r="B32" s="72">
        <f>'RESUMEN REGION'!B36</f>
        <v>0</v>
      </c>
      <c r="C32" s="72">
        <f>'RESUMEN REGION'!E36</f>
        <v>0</v>
      </c>
      <c r="D32" s="358">
        <v>0</v>
      </c>
      <c r="E32" s="358">
        <v>0</v>
      </c>
      <c r="F32" s="358">
        <v>0</v>
      </c>
      <c r="G32" s="358">
        <v>0</v>
      </c>
      <c r="H32" s="350" t="str">
        <f t="shared" si="3"/>
        <v/>
      </c>
      <c r="I32" s="351" t="s">
        <v>449</v>
      </c>
      <c r="J32" s="351" t="s">
        <v>449</v>
      </c>
      <c r="K32" s="577" t="s">
        <v>449</v>
      </c>
      <c r="L32" s="351" t="s">
        <v>449</v>
      </c>
      <c r="M32" s="578" t="s">
        <v>449</v>
      </c>
      <c r="N32" s="72" t="str">
        <f>+IFERROR(VLOOKUP(G32,'RESUMEN REGION'!$B$124:$CU$124,N$1,FALSE),"")</f>
        <v/>
      </c>
      <c r="O32" s="72" t="str">
        <f>+IFERROR(VLOOKUP(H32,'RESUMEN REGION'!$B$124:$CU$124,O$1,FALSE),"")</f>
        <v/>
      </c>
      <c r="P32" s="114" t="str">
        <f t="shared" si="1"/>
        <v/>
      </c>
      <c r="Q32" s="352"/>
      <c r="R32" s="353"/>
      <c r="S32" s="72" t="str">
        <f>+IFERROR(VLOOKUP(L32,'RESUMEN REGION'!$B$124:$CU$124,S$1,FALSE),"")</f>
        <v/>
      </c>
      <c r="T32" s="72" t="str">
        <f>+IFERROR(VLOOKUP(M32,'RESUMEN REGION'!$B$124:$CU$124,T$1,FALSE),"")</f>
        <v/>
      </c>
      <c r="U32" s="354" t="str">
        <f t="shared" si="4"/>
        <v/>
      </c>
      <c r="V32" s="352"/>
      <c r="W32" s="352"/>
      <c r="X32" s="382"/>
      <c r="Y32" s="382"/>
      <c r="Z32" s="383" t="str">
        <f t="shared" si="5"/>
        <v/>
      </c>
      <c r="AA32" s="356"/>
      <c r="AB32" s="355" t="str">
        <f t="shared" si="6"/>
        <v/>
      </c>
      <c r="AC32" s="355" t="str">
        <f t="shared" si="7"/>
        <v/>
      </c>
      <c r="AD32" s="357" t="str">
        <f t="shared" si="8"/>
        <v/>
      </c>
      <c r="AE32" s="847" t="str">
        <f>+IF('EV DESEMPEÑO TOTAL'!X35=0,"",'EV DESEMPEÑO TOTAL'!X35)</f>
        <v/>
      </c>
      <c r="AF32" s="848"/>
      <c r="AG32" s="374" t="s">
        <v>161</v>
      </c>
      <c r="AW32" s="349">
        <v>5</v>
      </c>
      <c r="AX32" s="349" t="s">
        <v>187</v>
      </c>
      <c r="AY32" s="349">
        <v>2015</v>
      </c>
      <c r="AZ32" s="349">
        <v>39</v>
      </c>
      <c r="BA32" s="349">
        <v>39</v>
      </c>
      <c r="BB32" s="336">
        <f t="shared" si="9"/>
        <v>1</v>
      </c>
    </row>
    <row r="33" spans="1:54" x14ac:dyDescent="0.2">
      <c r="A33" s="72" t="str">
        <f>'RESUMEN REGION'!A37</f>
        <v/>
      </c>
      <c r="B33" s="72">
        <f>'RESUMEN REGION'!B37</f>
        <v>0</v>
      </c>
      <c r="C33" s="72">
        <f>'RESUMEN REGION'!E37</f>
        <v>0</v>
      </c>
      <c r="D33" s="358">
        <v>0</v>
      </c>
      <c r="E33" s="358">
        <v>0</v>
      </c>
      <c r="F33" s="358">
        <v>0</v>
      </c>
      <c r="G33" s="358">
        <v>0</v>
      </c>
      <c r="H33" s="350" t="str">
        <f t="shared" si="3"/>
        <v/>
      </c>
      <c r="I33" s="351" t="s">
        <v>449</v>
      </c>
      <c r="J33" s="351" t="s">
        <v>449</v>
      </c>
      <c r="K33" s="577" t="s">
        <v>449</v>
      </c>
      <c r="L33" s="351" t="s">
        <v>449</v>
      </c>
      <c r="M33" s="578" t="s">
        <v>449</v>
      </c>
      <c r="N33" s="72" t="str">
        <f>+IFERROR(VLOOKUP(G33,'RESUMEN REGION'!$B$124:$CU$124,N$1,FALSE),"")</f>
        <v/>
      </c>
      <c r="O33" s="72" t="str">
        <f>+IFERROR(VLOOKUP(H33,'RESUMEN REGION'!$B$124:$CU$124,O$1,FALSE),"")</f>
        <v/>
      </c>
      <c r="P33" s="114" t="str">
        <f t="shared" si="1"/>
        <v/>
      </c>
      <c r="Q33" s="352"/>
      <c r="R33" s="353"/>
      <c r="S33" s="72" t="str">
        <f>+IFERROR(VLOOKUP(L33,'RESUMEN REGION'!$B$124:$CU$124,S$1,FALSE),"")</f>
        <v/>
      </c>
      <c r="T33" s="72" t="str">
        <f>+IFERROR(VLOOKUP(M33,'RESUMEN REGION'!$B$124:$CU$124,T$1,FALSE),"")</f>
        <v/>
      </c>
      <c r="U33" s="354" t="str">
        <f t="shared" si="4"/>
        <v/>
      </c>
      <c r="V33" s="352"/>
      <c r="W33" s="352"/>
      <c r="X33" s="382"/>
      <c r="Y33" s="382"/>
      <c r="Z33" s="383" t="str">
        <f t="shared" si="5"/>
        <v/>
      </c>
      <c r="AA33" s="356"/>
      <c r="AB33" s="355" t="str">
        <f t="shared" si="6"/>
        <v/>
      </c>
      <c r="AC33" s="355" t="str">
        <f t="shared" si="7"/>
        <v/>
      </c>
      <c r="AD33" s="357" t="str">
        <f t="shared" si="8"/>
        <v/>
      </c>
      <c r="AE33" s="847" t="str">
        <f>+IF('EV DESEMPEÑO TOTAL'!X36=0,"",'EV DESEMPEÑO TOTAL'!X36)</f>
        <v/>
      </c>
      <c r="AF33" s="848"/>
      <c r="AG33" s="374" t="s">
        <v>161</v>
      </c>
      <c r="AW33" s="349">
        <v>5</v>
      </c>
      <c r="AX33" s="349" t="s">
        <v>188</v>
      </c>
      <c r="AY33" s="349">
        <v>2015</v>
      </c>
      <c r="AZ33" s="349">
        <v>20</v>
      </c>
      <c r="BA33" s="349">
        <v>20</v>
      </c>
      <c r="BB33" s="336">
        <f t="shared" si="9"/>
        <v>1</v>
      </c>
    </row>
    <row r="34" spans="1:54" x14ac:dyDescent="0.2">
      <c r="A34" s="72" t="str">
        <f>'RESUMEN REGION'!A38</f>
        <v/>
      </c>
      <c r="B34" s="72">
        <f>'RESUMEN REGION'!B38</f>
        <v>0</v>
      </c>
      <c r="C34" s="72">
        <f>'RESUMEN REGION'!E38</f>
        <v>0</v>
      </c>
      <c r="D34" s="358">
        <v>0</v>
      </c>
      <c r="E34" s="358">
        <v>0</v>
      </c>
      <c r="F34" s="358">
        <v>0</v>
      </c>
      <c r="G34" s="358">
        <v>0</v>
      </c>
      <c r="H34" s="350" t="str">
        <f t="shared" si="3"/>
        <v/>
      </c>
      <c r="I34" s="351" t="s">
        <v>449</v>
      </c>
      <c r="J34" s="351" t="s">
        <v>449</v>
      </c>
      <c r="K34" s="577" t="s">
        <v>449</v>
      </c>
      <c r="L34" s="351" t="s">
        <v>449</v>
      </c>
      <c r="M34" s="578" t="s">
        <v>449</v>
      </c>
      <c r="N34" s="72" t="str">
        <f>+IFERROR(VLOOKUP(G34,'RESUMEN REGION'!$B$124:$CU$124,N$1,FALSE),"")</f>
        <v/>
      </c>
      <c r="O34" s="72" t="str">
        <f>+IFERROR(VLOOKUP(H34,'RESUMEN REGION'!$B$124:$CU$124,O$1,FALSE),"")</f>
        <v/>
      </c>
      <c r="P34" s="114" t="str">
        <f t="shared" si="1"/>
        <v/>
      </c>
      <c r="Q34" s="352"/>
      <c r="R34" s="353"/>
      <c r="S34" s="72" t="str">
        <f>+IFERROR(VLOOKUP(L34,'RESUMEN REGION'!$B$124:$CU$124,S$1,FALSE),"")</f>
        <v/>
      </c>
      <c r="T34" s="72" t="str">
        <f>+IFERROR(VLOOKUP(M34,'RESUMEN REGION'!$B$124:$CU$124,T$1,FALSE),"")</f>
        <v/>
      </c>
      <c r="U34" s="354" t="str">
        <f t="shared" si="4"/>
        <v/>
      </c>
      <c r="V34" s="352"/>
      <c r="W34" s="352"/>
      <c r="X34" s="382"/>
      <c r="Y34" s="382"/>
      <c r="Z34" s="383" t="str">
        <f t="shared" si="5"/>
        <v/>
      </c>
      <c r="AA34" s="356"/>
      <c r="AB34" s="355" t="str">
        <f t="shared" si="6"/>
        <v/>
      </c>
      <c r="AC34" s="355" t="str">
        <f t="shared" si="7"/>
        <v/>
      </c>
      <c r="AD34" s="357" t="str">
        <f t="shared" si="8"/>
        <v/>
      </c>
      <c r="AE34" s="847" t="str">
        <f>+IF('EV DESEMPEÑO TOTAL'!X37=0,"",'EV DESEMPEÑO TOTAL'!X37)</f>
        <v/>
      </c>
      <c r="AF34" s="848"/>
      <c r="AG34" s="374" t="s">
        <v>161</v>
      </c>
      <c r="AW34" s="349">
        <v>5</v>
      </c>
      <c r="AX34" s="349" t="s">
        <v>189</v>
      </c>
      <c r="AY34" s="349">
        <v>2010</v>
      </c>
      <c r="AZ34" s="349">
        <v>36</v>
      </c>
      <c r="BA34" s="349">
        <v>36</v>
      </c>
      <c r="BB34" s="336">
        <f t="shared" si="9"/>
        <v>1</v>
      </c>
    </row>
    <row r="35" spans="1:54" x14ac:dyDescent="0.2">
      <c r="A35" s="72" t="str">
        <f>'RESUMEN REGION'!A39</f>
        <v/>
      </c>
      <c r="B35" s="72">
        <f>'RESUMEN REGION'!B39</f>
        <v>0</v>
      </c>
      <c r="C35" s="72">
        <f>'RESUMEN REGION'!E39</f>
        <v>0</v>
      </c>
      <c r="D35" s="358">
        <v>0</v>
      </c>
      <c r="E35" s="358">
        <v>0</v>
      </c>
      <c r="F35" s="358">
        <v>0</v>
      </c>
      <c r="G35" s="358">
        <v>0</v>
      </c>
      <c r="H35" s="350" t="str">
        <f t="shared" si="3"/>
        <v/>
      </c>
      <c r="I35" s="351" t="s">
        <v>449</v>
      </c>
      <c r="J35" s="351" t="s">
        <v>449</v>
      </c>
      <c r="K35" s="577" t="s">
        <v>449</v>
      </c>
      <c r="L35" s="351" t="s">
        <v>449</v>
      </c>
      <c r="M35" s="578" t="s">
        <v>449</v>
      </c>
      <c r="N35" s="72" t="str">
        <f>+IFERROR(VLOOKUP(G35,'RESUMEN REGION'!$B$124:$CU$124,N$1,FALSE),"")</f>
        <v/>
      </c>
      <c r="O35" s="72" t="str">
        <f>+IFERROR(VLOOKUP(H35,'RESUMEN REGION'!$B$124:$CU$124,O$1,FALSE),"")</f>
        <v/>
      </c>
      <c r="P35" s="114" t="str">
        <f t="shared" si="1"/>
        <v/>
      </c>
      <c r="Q35" s="352"/>
      <c r="R35" s="353"/>
      <c r="S35" s="72" t="str">
        <f>+IFERROR(VLOOKUP(L35,'RESUMEN REGION'!$B$124:$CU$124,S$1,FALSE),"")</f>
        <v/>
      </c>
      <c r="T35" s="72" t="str">
        <f>+IFERROR(VLOOKUP(M35,'RESUMEN REGION'!$B$124:$CU$124,T$1,FALSE),"")</f>
        <v/>
      </c>
      <c r="U35" s="354" t="str">
        <f t="shared" si="4"/>
        <v/>
      </c>
      <c r="V35" s="352"/>
      <c r="W35" s="352"/>
      <c r="X35" s="382"/>
      <c r="Y35" s="382"/>
      <c r="Z35" s="383" t="str">
        <f t="shared" si="5"/>
        <v/>
      </c>
      <c r="AA35" s="356"/>
      <c r="AB35" s="355" t="str">
        <f t="shared" si="6"/>
        <v/>
      </c>
      <c r="AC35" s="355" t="str">
        <f t="shared" si="7"/>
        <v/>
      </c>
      <c r="AD35" s="357" t="str">
        <f t="shared" si="8"/>
        <v/>
      </c>
      <c r="AE35" s="847" t="str">
        <f>+IF('EV DESEMPEÑO TOTAL'!X38=0,"",'EV DESEMPEÑO TOTAL'!X38)</f>
        <v/>
      </c>
      <c r="AF35" s="848"/>
      <c r="AG35" s="374" t="s">
        <v>161</v>
      </c>
      <c r="AW35" s="349">
        <v>6</v>
      </c>
      <c r="AX35" s="349" t="s">
        <v>190</v>
      </c>
      <c r="AY35" s="349">
        <v>2015</v>
      </c>
      <c r="AZ35" s="349">
        <v>6</v>
      </c>
      <c r="BA35" s="349">
        <v>6</v>
      </c>
      <c r="BB35" s="336">
        <f t="shared" si="9"/>
        <v>1</v>
      </c>
    </row>
    <row r="36" spans="1:54" x14ac:dyDescent="0.2">
      <c r="A36" s="72" t="str">
        <f>'RESUMEN REGION'!A40</f>
        <v/>
      </c>
      <c r="B36" s="72">
        <f>'RESUMEN REGION'!B40</f>
        <v>0</v>
      </c>
      <c r="C36" s="72">
        <f>'RESUMEN REGION'!E40</f>
        <v>0</v>
      </c>
      <c r="D36" s="358">
        <v>0</v>
      </c>
      <c r="E36" s="358">
        <v>0</v>
      </c>
      <c r="F36" s="358">
        <v>0</v>
      </c>
      <c r="G36" s="358">
        <v>0</v>
      </c>
      <c r="H36" s="350" t="str">
        <f t="shared" si="3"/>
        <v/>
      </c>
      <c r="I36" s="351" t="s">
        <v>449</v>
      </c>
      <c r="J36" s="351" t="s">
        <v>449</v>
      </c>
      <c r="K36" s="577" t="s">
        <v>449</v>
      </c>
      <c r="L36" s="351" t="s">
        <v>449</v>
      </c>
      <c r="M36" s="578" t="s">
        <v>449</v>
      </c>
      <c r="N36" s="72" t="str">
        <f>+IFERROR(VLOOKUP(G36,'RESUMEN REGION'!$B$124:$CU$124,N$1,FALSE),"")</f>
        <v/>
      </c>
      <c r="O36" s="72" t="str">
        <f>+IFERROR(VLOOKUP(H36,'RESUMEN REGION'!$B$124:$CU$124,O$1,FALSE),"")</f>
        <v/>
      </c>
      <c r="P36" s="114" t="str">
        <f t="shared" si="1"/>
        <v/>
      </c>
      <c r="Q36" s="352"/>
      <c r="R36" s="353"/>
      <c r="S36" s="72" t="str">
        <f>+IFERROR(VLOOKUP(L36,'RESUMEN REGION'!$B$124:$CU$124,S$1,FALSE),"")</f>
        <v/>
      </c>
      <c r="T36" s="72" t="str">
        <f>+IFERROR(VLOOKUP(M36,'RESUMEN REGION'!$B$124:$CU$124,T$1,FALSE),"")</f>
        <v/>
      </c>
      <c r="U36" s="354" t="str">
        <f t="shared" si="4"/>
        <v/>
      </c>
      <c r="V36" s="352"/>
      <c r="W36" s="352"/>
      <c r="X36" s="382"/>
      <c r="Y36" s="382"/>
      <c r="Z36" s="383" t="str">
        <f t="shared" si="5"/>
        <v/>
      </c>
      <c r="AA36" s="356"/>
      <c r="AB36" s="355" t="str">
        <f t="shared" si="6"/>
        <v/>
      </c>
      <c r="AC36" s="355" t="str">
        <f t="shared" si="7"/>
        <v/>
      </c>
      <c r="AD36" s="357" t="str">
        <f t="shared" si="8"/>
        <v/>
      </c>
      <c r="AE36" s="847" t="str">
        <f>+IF('EV DESEMPEÑO TOTAL'!X39=0,"",'EV DESEMPEÑO TOTAL'!X39)</f>
        <v/>
      </c>
      <c r="AF36" s="848"/>
      <c r="AG36" s="374" t="s">
        <v>161</v>
      </c>
      <c r="AW36" s="349">
        <v>6</v>
      </c>
      <c r="AX36" s="349" t="s">
        <v>191</v>
      </c>
      <c r="AY36" s="349">
        <v>2016</v>
      </c>
      <c r="AZ36" s="349">
        <v>7</v>
      </c>
      <c r="BA36" s="349">
        <v>7</v>
      </c>
      <c r="BB36" s="336">
        <f t="shared" si="9"/>
        <v>1</v>
      </c>
    </row>
    <row r="37" spans="1:54" x14ac:dyDescent="0.2">
      <c r="A37" s="72" t="str">
        <f>'RESUMEN REGION'!A41</f>
        <v/>
      </c>
      <c r="B37" s="72">
        <f>'RESUMEN REGION'!B41</f>
        <v>0</v>
      </c>
      <c r="C37" s="72">
        <f>'RESUMEN REGION'!E41</f>
        <v>0</v>
      </c>
      <c r="D37" s="358">
        <v>0</v>
      </c>
      <c r="E37" s="358">
        <v>0</v>
      </c>
      <c r="F37" s="358">
        <v>0</v>
      </c>
      <c r="G37" s="358">
        <v>0</v>
      </c>
      <c r="H37" s="350" t="str">
        <f t="shared" si="3"/>
        <v/>
      </c>
      <c r="I37" s="351" t="s">
        <v>449</v>
      </c>
      <c r="J37" s="351" t="s">
        <v>449</v>
      </c>
      <c r="K37" s="577" t="s">
        <v>449</v>
      </c>
      <c r="L37" s="351" t="s">
        <v>449</v>
      </c>
      <c r="M37" s="578" t="s">
        <v>449</v>
      </c>
      <c r="N37" s="72" t="str">
        <f>+IFERROR(VLOOKUP(G37,'RESUMEN REGION'!$B$124:$CU$124,N$1,FALSE),"")</f>
        <v/>
      </c>
      <c r="O37" s="72" t="str">
        <f>+IFERROR(VLOOKUP(H37,'RESUMEN REGION'!$B$124:$CU$124,O$1,FALSE),"")</f>
        <v/>
      </c>
      <c r="P37" s="114" t="str">
        <f t="shared" si="1"/>
        <v/>
      </c>
      <c r="Q37" s="352"/>
      <c r="R37" s="353"/>
      <c r="S37" s="72" t="str">
        <f>+IFERROR(VLOOKUP(L37,'RESUMEN REGION'!$B$124:$CU$124,S$1,FALSE),"")</f>
        <v/>
      </c>
      <c r="T37" s="72" t="str">
        <f>+IFERROR(VLOOKUP(M37,'RESUMEN REGION'!$B$124:$CU$124,T$1,FALSE),"")</f>
        <v/>
      </c>
      <c r="U37" s="354" t="str">
        <f t="shared" si="4"/>
        <v/>
      </c>
      <c r="V37" s="352"/>
      <c r="W37" s="352"/>
      <c r="X37" s="382"/>
      <c r="Y37" s="382"/>
      <c r="Z37" s="383" t="str">
        <f t="shared" si="5"/>
        <v/>
      </c>
      <c r="AA37" s="356"/>
      <c r="AB37" s="355" t="str">
        <f t="shared" si="6"/>
        <v/>
      </c>
      <c r="AC37" s="355" t="str">
        <f t="shared" si="7"/>
        <v/>
      </c>
      <c r="AD37" s="357" t="str">
        <f t="shared" si="8"/>
        <v/>
      </c>
      <c r="AE37" s="847" t="str">
        <f>+IF('EV DESEMPEÑO TOTAL'!X40=0,"",'EV DESEMPEÑO TOTAL'!X40)</f>
        <v/>
      </c>
      <c r="AF37" s="848"/>
      <c r="AG37" s="374" t="s">
        <v>161</v>
      </c>
      <c r="AW37" s="349">
        <v>6</v>
      </c>
      <c r="AX37" s="349" t="s">
        <v>192</v>
      </c>
      <c r="AY37" s="349">
        <v>2018</v>
      </c>
      <c r="AZ37" s="349">
        <v>11</v>
      </c>
      <c r="BA37" s="349">
        <v>11</v>
      </c>
      <c r="BB37" s="336">
        <f t="shared" si="9"/>
        <v>1</v>
      </c>
    </row>
    <row r="38" spans="1:54" x14ac:dyDescent="0.2">
      <c r="A38" s="72" t="str">
        <f>'RESUMEN REGION'!A42</f>
        <v/>
      </c>
      <c r="B38" s="72">
        <f>'RESUMEN REGION'!B42</f>
        <v>0</v>
      </c>
      <c r="C38" s="72">
        <f>'RESUMEN REGION'!E42</f>
        <v>0</v>
      </c>
      <c r="D38" s="358">
        <v>0</v>
      </c>
      <c r="E38" s="358">
        <v>0</v>
      </c>
      <c r="F38" s="358">
        <v>0</v>
      </c>
      <c r="G38" s="358">
        <v>0</v>
      </c>
      <c r="H38" s="350" t="str">
        <f t="shared" si="3"/>
        <v/>
      </c>
      <c r="I38" s="351" t="s">
        <v>449</v>
      </c>
      <c r="J38" s="351" t="s">
        <v>449</v>
      </c>
      <c r="K38" s="577" t="s">
        <v>449</v>
      </c>
      <c r="L38" s="351" t="s">
        <v>449</v>
      </c>
      <c r="M38" s="578" t="s">
        <v>449</v>
      </c>
      <c r="N38" s="72" t="str">
        <f>+IFERROR(VLOOKUP(G38,'RESUMEN REGION'!$B$124:$CU$124,N$1,FALSE),"")</f>
        <v/>
      </c>
      <c r="O38" s="72" t="str">
        <f>+IFERROR(VLOOKUP(H38,'RESUMEN REGION'!$B$124:$CU$124,O$1,FALSE),"")</f>
        <v/>
      </c>
      <c r="P38" s="114" t="str">
        <f t="shared" si="1"/>
        <v/>
      </c>
      <c r="Q38" s="352"/>
      <c r="R38" s="353"/>
      <c r="S38" s="72" t="str">
        <f>+IFERROR(VLOOKUP(L38,'RESUMEN REGION'!$B$124:$CU$124,S$1,FALSE),"")</f>
        <v/>
      </c>
      <c r="T38" s="72" t="str">
        <f>+IFERROR(VLOOKUP(M38,'RESUMEN REGION'!$B$124:$CU$124,T$1,FALSE),"")</f>
        <v/>
      </c>
      <c r="U38" s="354" t="str">
        <f t="shared" si="4"/>
        <v/>
      </c>
      <c r="V38" s="352"/>
      <c r="W38" s="352"/>
      <c r="X38" s="382"/>
      <c r="Y38" s="382"/>
      <c r="Z38" s="383" t="str">
        <f t="shared" si="5"/>
        <v/>
      </c>
      <c r="AA38" s="356"/>
      <c r="AB38" s="355" t="str">
        <f t="shared" si="6"/>
        <v/>
      </c>
      <c r="AC38" s="355" t="str">
        <f t="shared" si="7"/>
        <v/>
      </c>
      <c r="AD38" s="357" t="str">
        <f t="shared" si="8"/>
        <v/>
      </c>
      <c r="AE38" s="847" t="str">
        <f>+IF('EV DESEMPEÑO TOTAL'!X41=0,"",'EV DESEMPEÑO TOTAL'!X41)</f>
        <v/>
      </c>
      <c r="AF38" s="848"/>
      <c r="AG38" s="374" t="s">
        <v>161</v>
      </c>
      <c r="AW38" s="349">
        <v>6</v>
      </c>
      <c r="AX38" s="349" t="s">
        <v>193</v>
      </c>
      <c r="AY38" s="349">
        <v>2018</v>
      </c>
      <c r="AZ38" s="349">
        <v>6</v>
      </c>
      <c r="BA38" s="349">
        <v>6</v>
      </c>
      <c r="BB38" s="336">
        <f t="shared" si="9"/>
        <v>1</v>
      </c>
    </row>
    <row r="39" spans="1:54" x14ac:dyDescent="0.2">
      <c r="A39" s="72" t="str">
        <f>'RESUMEN REGION'!A43</f>
        <v/>
      </c>
      <c r="B39" s="72">
        <f>'RESUMEN REGION'!B43</f>
        <v>0</v>
      </c>
      <c r="C39" s="72">
        <f>'RESUMEN REGION'!E43</f>
        <v>0</v>
      </c>
      <c r="D39" s="358">
        <v>0</v>
      </c>
      <c r="E39" s="358">
        <v>0</v>
      </c>
      <c r="F39" s="358">
        <v>0</v>
      </c>
      <c r="G39" s="358">
        <v>0</v>
      </c>
      <c r="H39" s="350" t="str">
        <f t="shared" si="3"/>
        <v/>
      </c>
      <c r="I39" s="351" t="s">
        <v>449</v>
      </c>
      <c r="J39" s="351" t="s">
        <v>449</v>
      </c>
      <c r="K39" s="577" t="s">
        <v>449</v>
      </c>
      <c r="L39" s="351" t="s">
        <v>449</v>
      </c>
      <c r="M39" s="578" t="s">
        <v>449</v>
      </c>
      <c r="N39" s="72" t="str">
        <f>+IFERROR(VLOOKUP(G39,'RESUMEN REGION'!$B$124:$CU$124,N$1,FALSE),"")</f>
        <v/>
      </c>
      <c r="O39" s="72" t="str">
        <f>+IFERROR(VLOOKUP(H39,'RESUMEN REGION'!$B$124:$CU$124,O$1,FALSE),"")</f>
        <v/>
      </c>
      <c r="P39" s="114" t="str">
        <f t="shared" si="1"/>
        <v/>
      </c>
      <c r="Q39" s="352"/>
      <c r="R39" s="353"/>
      <c r="S39" s="72" t="str">
        <f>+IFERROR(VLOOKUP(L39,'RESUMEN REGION'!$B$124:$CU$124,S$1,FALSE),"")</f>
        <v/>
      </c>
      <c r="T39" s="72" t="str">
        <f>+IFERROR(VLOOKUP(M39,'RESUMEN REGION'!$B$124:$CU$124,T$1,FALSE),"")</f>
        <v/>
      </c>
      <c r="U39" s="354" t="str">
        <f t="shared" si="4"/>
        <v/>
      </c>
      <c r="V39" s="352"/>
      <c r="W39" s="352"/>
      <c r="X39" s="382"/>
      <c r="Y39" s="382"/>
      <c r="Z39" s="383" t="str">
        <f t="shared" si="5"/>
        <v/>
      </c>
      <c r="AA39" s="356"/>
      <c r="AB39" s="355" t="str">
        <f t="shared" si="6"/>
        <v/>
      </c>
      <c r="AC39" s="355" t="str">
        <f t="shared" si="7"/>
        <v/>
      </c>
      <c r="AD39" s="357" t="str">
        <f t="shared" si="8"/>
        <v/>
      </c>
      <c r="AE39" s="847" t="str">
        <f>+IF('EV DESEMPEÑO TOTAL'!X42=0,"",'EV DESEMPEÑO TOTAL'!X42)</f>
        <v/>
      </c>
      <c r="AF39" s="848"/>
      <c r="AG39" s="374" t="s">
        <v>161</v>
      </c>
      <c r="AW39" s="349">
        <v>6</v>
      </c>
      <c r="AX39" s="349" t="s">
        <v>195</v>
      </c>
      <c r="AY39" s="349">
        <v>2015</v>
      </c>
      <c r="AZ39" s="349">
        <v>22</v>
      </c>
      <c r="BA39" s="349">
        <v>22</v>
      </c>
      <c r="BB39" s="336">
        <f t="shared" si="9"/>
        <v>1</v>
      </c>
    </row>
    <row r="40" spans="1:54" x14ac:dyDescent="0.2">
      <c r="A40" s="72" t="str">
        <f>'RESUMEN REGION'!A44</f>
        <v/>
      </c>
      <c r="B40" s="72">
        <f>'RESUMEN REGION'!B44</f>
        <v>0</v>
      </c>
      <c r="C40" s="72">
        <f>'RESUMEN REGION'!E44</f>
        <v>0</v>
      </c>
      <c r="D40" s="358">
        <v>0</v>
      </c>
      <c r="E40" s="358">
        <v>0</v>
      </c>
      <c r="F40" s="358">
        <v>0</v>
      </c>
      <c r="G40" s="358">
        <v>0</v>
      </c>
      <c r="H40" s="350" t="str">
        <f t="shared" si="3"/>
        <v/>
      </c>
      <c r="I40" s="351" t="s">
        <v>449</v>
      </c>
      <c r="J40" s="351" t="s">
        <v>449</v>
      </c>
      <c r="K40" s="577" t="s">
        <v>449</v>
      </c>
      <c r="L40" s="351" t="s">
        <v>449</v>
      </c>
      <c r="M40" s="578" t="s">
        <v>449</v>
      </c>
      <c r="N40" s="72" t="str">
        <f>+IFERROR(VLOOKUP(G40,'RESUMEN REGION'!$B$124:$CU$124,N$1,FALSE),"")</f>
        <v/>
      </c>
      <c r="O40" s="72" t="str">
        <f>+IFERROR(VLOOKUP(H40,'RESUMEN REGION'!$B$124:$CU$124,O$1,FALSE),"")</f>
        <v/>
      </c>
      <c r="P40" s="114" t="str">
        <f t="shared" si="1"/>
        <v/>
      </c>
      <c r="Q40" s="352"/>
      <c r="R40" s="353"/>
      <c r="S40" s="72" t="str">
        <f>+IFERROR(VLOOKUP(L40,'RESUMEN REGION'!$B$124:$CU$124,S$1,FALSE),"")</f>
        <v/>
      </c>
      <c r="T40" s="72" t="str">
        <f>+IFERROR(VLOOKUP(M40,'RESUMEN REGION'!$B$124:$CU$124,T$1,FALSE),"")</f>
        <v/>
      </c>
      <c r="U40" s="354" t="str">
        <f t="shared" si="4"/>
        <v/>
      </c>
      <c r="V40" s="352"/>
      <c r="W40" s="352"/>
      <c r="X40" s="382"/>
      <c r="Y40" s="382"/>
      <c r="Z40" s="383" t="str">
        <f t="shared" si="5"/>
        <v/>
      </c>
      <c r="AA40" s="356"/>
      <c r="AB40" s="355" t="str">
        <f t="shared" si="6"/>
        <v/>
      </c>
      <c r="AC40" s="355" t="str">
        <f t="shared" si="7"/>
        <v/>
      </c>
      <c r="AD40" s="357" t="str">
        <f t="shared" si="8"/>
        <v/>
      </c>
      <c r="AE40" s="847" t="str">
        <f>+IF('EV DESEMPEÑO TOTAL'!X43=0,"",'EV DESEMPEÑO TOTAL'!X43)</f>
        <v/>
      </c>
      <c r="AF40" s="848"/>
      <c r="AG40" s="374" t="s">
        <v>161</v>
      </c>
      <c r="AW40" s="349">
        <v>6</v>
      </c>
      <c r="AX40" s="349" t="s">
        <v>196</v>
      </c>
      <c r="AY40" s="349">
        <v>2015</v>
      </c>
      <c r="AZ40" s="349">
        <v>15</v>
      </c>
      <c r="BA40" s="349">
        <v>15</v>
      </c>
      <c r="BB40" s="336">
        <f t="shared" si="9"/>
        <v>1</v>
      </c>
    </row>
    <row r="41" spans="1:54" x14ac:dyDescent="0.2">
      <c r="A41" s="72" t="str">
        <f>'RESUMEN REGION'!A45</f>
        <v/>
      </c>
      <c r="B41" s="72">
        <f>'RESUMEN REGION'!B45</f>
        <v>0</v>
      </c>
      <c r="C41" s="72">
        <f>'RESUMEN REGION'!E45</f>
        <v>0</v>
      </c>
      <c r="D41" s="358">
        <v>0</v>
      </c>
      <c r="E41" s="358">
        <v>0</v>
      </c>
      <c r="F41" s="358">
        <v>0</v>
      </c>
      <c r="G41" s="358">
        <v>0</v>
      </c>
      <c r="H41" s="350"/>
      <c r="I41" s="351" t="s">
        <v>449</v>
      </c>
      <c r="J41" s="351" t="s">
        <v>449</v>
      </c>
      <c r="K41" s="577" t="s">
        <v>449</v>
      </c>
      <c r="L41" s="351" t="s">
        <v>449</v>
      </c>
      <c r="M41" s="578" t="s">
        <v>449</v>
      </c>
      <c r="N41" s="72"/>
      <c r="O41" s="72"/>
      <c r="P41" s="114" t="str">
        <f t="shared" si="1"/>
        <v/>
      </c>
      <c r="Q41" s="352"/>
      <c r="R41" s="353"/>
      <c r="S41" s="72"/>
      <c r="T41" s="72"/>
      <c r="U41" s="354"/>
      <c r="V41" s="352"/>
      <c r="W41" s="352"/>
      <c r="X41" s="382"/>
      <c r="Y41" s="382"/>
      <c r="Z41" s="383"/>
      <c r="AA41" s="356"/>
      <c r="AB41" s="355"/>
      <c r="AC41" s="355"/>
      <c r="AD41" s="357" t="str">
        <f t="shared" si="8"/>
        <v/>
      </c>
      <c r="AE41" s="847" t="str">
        <f>+IF('EV DESEMPEÑO TOTAL'!X44=0,"",'EV DESEMPEÑO TOTAL'!X44)</f>
        <v/>
      </c>
      <c r="AF41" s="848"/>
      <c r="AG41" s="374" t="s">
        <v>161</v>
      </c>
      <c r="AW41" s="349">
        <v>6</v>
      </c>
      <c r="AX41" s="349" t="s">
        <v>197</v>
      </c>
      <c r="AY41" s="349">
        <v>2018</v>
      </c>
      <c r="AZ41" s="349">
        <v>13</v>
      </c>
      <c r="BA41" s="349">
        <v>13</v>
      </c>
      <c r="BB41" s="336">
        <f t="shared" si="9"/>
        <v>1</v>
      </c>
    </row>
    <row r="42" spans="1:54" x14ac:dyDescent="0.2">
      <c r="A42" s="72" t="str">
        <f>'RESUMEN REGION'!A46</f>
        <v/>
      </c>
      <c r="B42" s="72">
        <f>'RESUMEN REGION'!B46</f>
        <v>0</v>
      </c>
      <c r="C42" s="72">
        <f>'RESUMEN REGION'!E46</f>
        <v>0</v>
      </c>
      <c r="D42" s="358">
        <v>0</v>
      </c>
      <c r="E42" s="358">
        <v>0</v>
      </c>
      <c r="F42" s="358">
        <v>0</v>
      </c>
      <c r="G42" s="358">
        <v>0</v>
      </c>
      <c r="H42" s="350"/>
      <c r="I42" s="351" t="s">
        <v>449</v>
      </c>
      <c r="J42" s="351" t="s">
        <v>449</v>
      </c>
      <c r="K42" s="577" t="s">
        <v>449</v>
      </c>
      <c r="L42" s="351" t="s">
        <v>449</v>
      </c>
      <c r="M42" s="578" t="s">
        <v>449</v>
      </c>
      <c r="N42" s="72"/>
      <c r="O42" s="72"/>
      <c r="P42" s="114" t="str">
        <f t="shared" si="1"/>
        <v/>
      </c>
      <c r="Q42" s="352"/>
      <c r="R42" s="353"/>
      <c r="S42" s="72"/>
      <c r="T42" s="72"/>
      <c r="U42" s="354"/>
      <c r="V42" s="352"/>
      <c r="W42" s="352"/>
      <c r="X42" s="382"/>
      <c r="Y42" s="382"/>
      <c r="Z42" s="383"/>
      <c r="AA42" s="356"/>
      <c r="AB42" s="355"/>
      <c r="AC42" s="355"/>
      <c r="AD42" s="357" t="str">
        <f t="shared" si="8"/>
        <v/>
      </c>
      <c r="AE42" s="847" t="str">
        <f>+IF('EV DESEMPEÑO TOTAL'!X45=0,"",'EV DESEMPEÑO TOTAL'!X45)</f>
        <v/>
      </c>
      <c r="AF42" s="848"/>
      <c r="AG42" s="374" t="s">
        <v>161</v>
      </c>
      <c r="AW42" s="349">
        <v>6</v>
      </c>
      <c r="AX42" s="349" t="s">
        <v>198</v>
      </c>
      <c r="AY42" s="349">
        <v>2016</v>
      </c>
      <c r="AZ42" s="349">
        <v>10</v>
      </c>
      <c r="BA42" s="349">
        <v>10</v>
      </c>
      <c r="BB42" s="336">
        <f t="shared" si="9"/>
        <v>1</v>
      </c>
    </row>
    <row r="43" spans="1:54" x14ac:dyDescent="0.2">
      <c r="A43" s="580" t="s">
        <v>161</v>
      </c>
      <c r="B43" s="580" t="s">
        <v>161</v>
      </c>
      <c r="C43" s="579" t="s">
        <v>161</v>
      </c>
      <c r="D43" s="579" t="s">
        <v>161</v>
      </c>
      <c r="E43" s="579" t="s">
        <v>161</v>
      </c>
      <c r="F43" s="579" t="s">
        <v>161</v>
      </c>
      <c r="G43" s="579" t="s">
        <v>161</v>
      </c>
      <c r="H43" s="580" t="s">
        <v>161</v>
      </c>
      <c r="I43" s="580" t="s">
        <v>161</v>
      </c>
      <c r="J43" s="580" t="s">
        <v>161</v>
      </c>
      <c r="K43" s="580" t="s">
        <v>161</v>
      </c>
      <c r="L43" s="580" t="s">
        <v>161</v>
      </c>
      <c r="M43" s="580" t="s">
        <v>161</v>
      </c>
      <c r="N43" s="580" t="s">
        <v>161</v>
      </c>
      <c r="O43" s="580" t="s">
        <v>161</v>
      </c>
      <c r="P43" s="580" t="s">
        <v>161</v>
      </c>
      <c r="Q43" s="580" t="s">
        <v>161</v>
      </c>
      <c r="R43" s="580" t="s">
        <v>161</v>
      </c>
      <c r="S43" s="580" t="s">
        <v>161</v>
      </c>
      <c r="T43" s="580" t="s">
        <v>161</v>
      </c>
      <c r="U43" s="580" t="s">
        <v>161</v>
      </c>
      <c r="V43" s="580" t="s">
        <v>161</v>
      </c>
      <c r="W43" s="580" t="s">
        <v>161</v>
      </c>
      <c r="X43" s="580" t="s">
        <v>161</v>
      </c>
      <c r="Y43" s="580" t="s">
        <v>161</v>
      </c>
      <c r="Z43" s="580" t="s">
        <v>161</v>
      </c>
      <c r="AA43" s="580" t="s">
        <v>161</v>
      </c>
      <c r="AB43" s="580" t="s">
        <v>161</v>
      </c>
      <c r="AC43" s="580" t="s">
        <v>161</v>
      </c>
      <c r="AD43" s="580" t="s">
        <v>161</v>
      </c>
      <c r="AE43" s="580" t="s">
        <v>161</v>
      </c>
      <c r="AF43" s="580" t="s">
        <v>161</v>
      </c>
      <c r="AG43" s="579" t="s">
        <v>161</v>
      </c>
      <c r="AW43" s="349">
        <v>7</v>
      </c>
      <c r="AX43" s="349" t="s">
        <v>199</v>
      </c>
      <c r="AY43" s="349">
        <v>2015</v>
      </c>
      <c r="AZ43" s="349">
        <v>16</v>
      </c>
      <c r="BA43" s="349">
        <v>16</v>
      </c>
      <c r="BB43" s="336">
        <f t="shared" si="9"/>
        <v>1</v>
      </c>
    </row>
    <row r="44" spans="1:54" x14ac:dyDescent="0.2">
      <c r="AW44" s="349">
        <v>7</v>
      </c>
      <c r="AX44" s="349" t="s">
        <v>200</v>
      </c>
      <c r="AY44" s="349">
        <v>2015</v>
      </c>
      <c r="AZ44" s="349">
        <v>13</v>
      </c>
      <c r="BA44" s="349">
        <v>13</v>
      </c>
      <c r="BB44" s="336">
        <f t="shared" si="9"/>
        <v>1</v>
      </c>
    </row>
    <row r="45" spans="1:54" x14ac:dyDescent="0.2">
      <c r="AW45" s="349">
        <v>7</v>
      </c>
      <c r="AX45" s="349" t="s">
        <v>201</v>
      </c>
      <c r="AY45" s="349">
        <v>2015</v>
      </c>
      <c r="AZ45" s="349">
        <v>35</v>
      </c>
      <c r="BA45" s="349">
        <v>35</v>
      </c>
      <c r="BB45" s="336">
        <f t="shared" si="9"/>
        <v>1</v>
      </c>
    </row>
    <row r="46" spans="1:54" x14ac:dyDescent="0.2">
      <c r="AW46" s="349">
        <v>7</v>
      </c>
      <c r="AX46" s="349" t="s">
        <v>202</v>
      </c>
      <c r="AY46" s="349">
        <v>2016</v>
      </c>
      <c r="AZ46" s="349">
        <v>25</v>
      </c>
      <c r="BA46" s="349">
        <v>25</v>
      </c>
      <c r="BB46" s="336">
        <f t="shared" si="9"/>
        <v>1</v>
      </c>
    </row>
    <row r="47" spans="1:54" x14ac:dyDescent="0.2">
      <c r="AW47" s="349">
        <v>7</v>
      </c>
      <c r="AX47" s="349" t="s">
        <v>203</v>
      </c>
      <c r="AY47" s="349">
        <v>2015</v>
      </c>
      <c r="AZ47" s="349">
        <v>11</v>
      </c>
      <c r="BA47" s="349">
        <v>11</v>
      </c>
      <c r="BB47" s="336">
        <f t="shared" si="9"/>
        <v>1</v>
      </c>
    </row>
    <row r="48" spans="1:54" x14ac:dyDescent="0.2">
      <c r="AW48" s="349">
        <v>7</v>
      </c>
      <c r="AX48" s="349" t="s">
        <v>204</v>
      </c>
      <c r="AY48" s="349">
        <v>2015</v>
      </c>
      <c r="AZ48" s="349">
        <v>10</v>
      </c>
      <c r="BA48" s="349">
        <v>10</v>
      </c>
      <c r="BB48" s="336">
        <f t="shared" si="9"/>
        <v>1</v>
      </c>
    </row>
    <row r="49" spans="49:54" x14ac:dyDescent="0.2">
      <c r="AW49" s="349">
        <v>7</v>
      </c>
      <c r="AX49" s="349" t="s">
        <v>205</v>
      </c>
      <c r="AY49" s="349">
        <v>2015</v>
      </c>
      <c r="AZ49" s="349">
        <v>11</v>
      </c>
      <c r="BA49" s="349">
        <v>11</v>
      </c>
      <c r="BB49" s="336">
        <f t="shared" si="9"/>
        <v>1</v>
      </c>
    </row>
    <row r="50" spans="49:54" x14ac:dyDescent="0.2">
      <c r="AW50" s="349">
        <v>7</v>
      </c>
      <c r="AX50" s="349" t="s">
        <v>206</v>
      </c>
      <c r="AY50" s="349">
        <v>2016</v>
      </c>
      <c r="AZ50" s="349">
        <v>9</v>
      </c>
      <c r="BA50" s="349">
        <v>9</v>
      </c>
      <c r="BB50" s="336">
        <f t="shared" si="9"/>
        <v>1</v>
      </c>
    </row>
    <row r="51" spans="49:54" x14ac:dyDescent="0.2">
      <c r="AW51" s="349">
        <v>7</v>
      </c>
      <c r="AX51" s="349" t="s">
        <v>207</v>
      </c>
      <c r="AY51" s="349">
        <v>2018</v>
      </c>
      <c r="AZ51" s="349">
        <v>15</v>
      </c>
      <c r="BA51" s="349">
        <v>15</v>
      </c>
      <c r="BB51" s="336">
        <f t="shared" si="9"/>
        <v>1</v>
      </c>
    </row>
    <row r="52" spans="49:54" x14ac:dyDescent="0.2">
      <c r="AW52" s="349">
        <v>7</v>
      </c>
      <c r="AX52" s="349" t="s">
        <v>208</v>
      </c>
      <c r="AY52" s="349">
        <v>2016</v>
      </c>
      <c r="AZ52" s="349">
        <v>24</v>
      </c>
      <c r="BA52" s="349">
        <v>24</v>
      </c>
      <c r="BB52" s="336">
        <f t="shared" si="9"/>
        <v>1</v>
      </c>
    </row>
    <row r="53" spans="49:54" x14ac:dyDescent="0.2">
      <c r="AW53" s="349">
        <v>7</v>
      </c>
      <c r="AX53" s="349" t="s">
        <v>209</v>
      </c>
      <c r="AY53" s="349">
        <v>2010</v>
      </c>
      <c r="AZ53" s="349">
        <v>8</v>
      </c>
      <c r="BA53" s="349">
        <v>8</v>
      </c>
      <c r="BB53" s="336">
        <f t="shared" si="9"/>
        <v>1</v>
      </c>
    </row>
    <row r="54" spans="49:54" x14ac:dyDescent="0.2">
      <c r="AW54" s="349">
        <v>8</v>
      </c>
      <c r="AX54" s="349" t="s">
        <v>210</v>
      </c>
      <c r="AY54" s="349">
        <v>2015</v>
      </c>
      <c r="AZ54" s="349">
        <v>22</v>
      </c>
      <c r="BA54" s="349">
        <v>22</v>
      </c>
      <c r="BB54" s="336">
        <f t="shared" si="9"/>
        <v>1</v>
      </c>
    </row>
    <row r="55" spans="49:54" x14ac:dyDescent="0.2">
      <c r="AW55" s="349">
        <v>8</v>
      </c>
      <c r="AX55" s="349" t="s">
        <v>451</v>
      </c>
      <c r="AY55" s="349">
        <v>2015</v>
      </c>
      <c r="AZ55" s="349">
        <v>21</v>
      </c>
      <c r="BA55" s="349">
        <v>21</v>
      </c>
      <c r="BB55" s="336">
        <f t="shared" si="9"/>
        <v>1</v>
      </c>
    </row>
    <row r="56" spans="49:54" x14ac:dyDescent="0.2">
      <c r="AW56" s="349">
        <v>8</v>
      </c>
      <c r="AX56" s="349" t="s">
        <v>212</v>
      </c>
      <c r="AY56" s="349">
        <v>2018</v>
      </c>
      <c r="AZ56" s="349">
        <v>8</v>
      </c>
      <c r="BA56" s="349">
        <v>8</v>
      </c>
      <c r="BB56" s="336">
        <f t="shared" si="9"/>
        <v>1</v>
      </c>
    </row>
    <row r="57" spans="49:54" x14ac:dyDescent="0.2">
      <c r="AW57" s="349">
        <v>8</v>
      </c>
      <c r="AX57" s="349" t="s">
        <v>213</v>
      </c>
      <c r="AY57" s="349">
        <v>2010</v>
      </c>
      <c r="AZ57" s="349">
        <v>20</v>
      </c>
      <c r="BA57" s="349">
        <v>20</v>
      </c>
      <c r="BB57" s="336">
        <f t="shared" si="9"/>
        <v>1</v>
      </c>
    </row>
    <row r="58" spans="49:54" x14ac:dyDescent="0.2">
      <c r="AW58" s="349">
        <v>8</v>
      </c>
      <c r="AX58" s="349" t="s">
        <v>214</v>
      </c>
      <c r="AY58" s="349">
        <v>2015</v>
      </c>
      <c r="AZ58" s="349">
        <v>14</v>
      </c>
      <c r="BA58" s="349">
        <v>14</v>
      </c>
      <c r="BB58" s="336">
        <f t="shared" si="9"/>
        <v>1</v>
      </c>
    </row>
    <row r="59" spans="49:54" x14ac:dyDescent="0.2">
      <c r="AW59" s="349">
        <v>8</v>
      </c>
      <c r="AX59" s="349" t="s">
        <v>215</v>
      </c>
      <c r="AY59" s="349">
        <v>2015</v>
      </c>
      <c r="AZ59" s="349">
        <v>7</v>
      </c>
      <c r="BA59" s="349">
        <v>7</v>
      </c>
      <c r="BB59" s="336">
        <f t="shared" si="9"/>
        <v>1</v>
      </c>
    </row>
    <row r="60" spans="49:54" x14ac:dyDescent="0.2">
      <c r="AW60" s="349">
        <v>8</v>
      </c>
      <c r="AX60" s="349" t="s">
        <v>216</v>
      </c>
      <c r="AY60" s="349">
        <v>2015</v>
      </c>
      <c r="AZ60" s="349">
        <v>15</v>
      </c>
      <c r="BA60" s="349">
        <v>15</v>
      </c>
      <c r="BB60" s="336">
        <f t="shared" si="9"/>
        <v>1</v>
      </c>
    </row>
    <row r="61" spans="49:54" x14ac:dyDescent="0.2">
      <c r="AW61" s="349">
        <v>8</v>
      </c>
      <c r="AX61" s="349" t="s">
        <v>217</v>
      </c>
      <c r="AY61" s="349">
        <v>2018</v>
      </c>
      <c r="AZ61" s="349">
        <v>23</v>
      </c>
      <c r="BA61" s="349">
        <v>23</v>
      </c>
      <c r="BB61" s="336">
        <f t="shared" si="9"/>
        <v>1</v>
      </c>
    </row>
    <row r="62" spans="49:54" x14ac:dyDescent="0.2">
      <c r="AW62" s="349">
        <v>9</v>
      </c>
      <c r="AX62" s="349" t="s">
        <v>218</v>
      </c>
      <c r="AY62" s="349">
        <v>2016</v>
      </c>
      <c r="AZ62" s="349">
        <v>6</v>
      </c>
      <c r="BA62" s="349">
        <v>6</v>
      </c>
      <c r="BB62" s="336">
        <f t="shared" si="9"/>
        <v>1</v>
      </c>
    </row>
    <row r="63" spans="49:54" x14ac:dyDescent="0.2">
      <c r="AW63" s="349">
        <v>9</v>
      </c>
      <c r="AX63" s="349" t="s">
        <v>219</v>
      </c>
      <c r="AY63" s="349">
        <v>2016</v>
      </c>
      <c r="AZ63" s="349">
        <v>6</v>
      </c>
      <c r="BA63" s="349">
        <v>6</v>
      </c>
      <c r="BB63" s="336">
        <f t="shared" si="9"/>
        <v>1</v>
      </c>
    </row>
    <row r="64" spans="49:54" x14ac:dyDescent="0.2">
      <c r="AW64" s="349">
        <v>9</v>
      </c>
      <c r="AX64" s="349" t="s">
        <v>220</v>
      </c>
      <c r="AY64" s="349">
        <v>2018</v>
      </c>
      <c r="AZ64" s="349">
        <v>14</v>
      </c>
      <c r="BA64" s="349">
        <v>14</v>
      </c>
      <c r="BB64" s="336">
        <f t="shared" si="9"/>
        <v>1</v>
      </c>
    </row>
    <row r="65" spans="49:54" x14ac:dyDescent="0.2">
      <c r="AW65" s="349">
        <v>9</v>
      </c>
      <c r="AX65" s="349" t="s">
        <v>221</v>
      </c>
      <c r="AY65" s="349">
        <v>2015</v>
      </c>
      <c r="AZ65" s="349">
        <v>9</v>
      </c>
      <c r="BA65" s="349">
        <v>9</v>
      </c>
      <c r="BB65" s="336">
        <f t="shared" si="9"/>
        <v>1</v>
      </c>
    </row>
    <row r="66" spans="49:54" x14ac:dyDescent="0.2">
      <c r="AW66" s="349">
        <v>9</v>
      </c>
      <c r="AX66" s="349" t="s">
        <v>222</v>
      </c>
      <c r="AY66" s="349">
        <v>2016</v>
      </c>
      <c r="AZ66" s="349">
        <v>14</v>
      </c>
      <c r="BA66" s="349">
        <v>13</v>
      </c>
      <c r="BB66" s="336">
        <f t="shared" si="9"/>
        <v>0.9285714285714286</v>
      </c>
    </row>
    <row r="67" spans="49:54" x14ac:dyDescent="0.2">
      <c r="AW67" s="349">
        <v>9</v>
      </c>
      <c r="AX67" s="349" t="s">
        <v>452</v>
      </c>
      <c r="AY67" s="349">
        <v>2018</v>
      </c>
      <c r="AZ67" s="349">
        <v>20</v>
      </c>
      <c r="BA67" s="349">
        <v>20</v>
      </c>
      <c r="BB67" s="336">
        <f t="shared" si="9"/>
        <v>1</v>
      </c>
    </row>
    <row r="68" spans="49:54" x14ac:dyDescent="0.2">
      <c r="AW68" s="349">
        <v>9</v>
      </c>
      <c r="AX68" s="349" t="s">
        <v>224</v>
      </c>
      <c r="AY68" s="349">
        <v>2015</v>
      </c>
      <c r="AZ68" s="349">
        <v>13</v>
      </c>
      <c r="BA68" s="349">
        <v>13</v>
      </c>
      <c r="BB68" s="336">
        <f t="shared" si="9"/>
        <v>1</v>
      </c>
    </row>
    <row r="69" spans="49:54" x14ac:dyDescent="0.2">
      <c r="AW69" s="349">
        <v>9</v>
      </c>
      <c r="AX69" s="349" t="s">
        <v>225</v>
      </c>
      <c r="AY69" s="349">
        <v>2015</v>
      </c>
      <c r="AZ69" s="349">
        <v>16</v>
      </c>
      <c r="BA69" s="349">
        <v>16</v>
      </c>
      <c r="BB69" s="336">
        <f t="shared" si="9"/>
        <v>1</v>
      </c>
    </row>
    <row r="70" spans="49:54" x14ac:dyDescent="0.2">
      <c r="AW70" s="349">
        <v>10</v>
      </c>
      <c r="AX70" s="349" t="s">
        <v>226</v>
      </c>
      <c r="AY70" s="349">
        <v>2017</v>
      </c>
      <c r="AZ70" s="349">
        <v>23</v>
      </c>
      <c r="BA70" s="349">
        <v>23</v>
      </c>
      <c r="BB70" s="336">
        <f t="shared" si="9"/>
        <v>1</v>
      </c>
    </row>
    <row r="71" spans="49:54" x14ac:dyDescent="0.2">
      <c r="AW71" s="349">
        <v>10</v>
      </c>
      <c r="AX71" s="349" t="s">
        <v>227</v>
      </c>
      <c r="AY71" s="349">
        <v>2010</v>
      </c>
      <c r="AZ71" s="349">
        <v>35</v>
      </c>
      <c r="BA71" s="349">
        <v>35</v>
      </c>
      <c r="BB71" s="336">
        <f t="shared" si="9"/>
        <v>1</v>
      </c>
    </row>
    <row r="72" spans="49:54" x14ac:dyDescent="0.2">
      <c r="AW72" s="349">
        <v>10</v>
      </c>
      <c r="AX72" s="349" t="s">
        <v>228</v>
      </c>
      <c r="AY72" s="349">
        <v>2015</v>
      </c>
      <c r="AZ72" s="349">
        <v>8</v>
      </c>
      <c r="BA72" s="349">
        <v>8</v>
      </c>
      <c r="BB72" s="336">
        <f t="shared" si="9"/>
        <v>1</v>
      </c>
    </row>
    <row r="73" spans="49:54" x14ac:dyDescent="0.2">
      <c r="AW73" s="349">
        <v>11</v>
      </c>
      <c r="AX73" s="349" t="s">
        <v>229</v>
      </c>
      <c r="AY73" s="349">
        <v>2017</v>
      </c>
      <c r="AZ73" s="349">
        <v>8</v>
      </c>
      <c r="BA73" s="349">
        <v>8</v>
      </c>
      <c r="BB73" s="336">
        <f t="shared" si="9"/>
        <v>1</v>
      </c>
    </row>
    <row r="74" spans="49:54" x14ac:dyDescent="0.2">
      <c r="AW74" s="349">
        <v>12</v>
      </c>
      <c r="AX74" s="349" t="s">
        <v>230</v>
      </c>
      <c r="AY74" s="349">
        <v>2015</v>
      </c>
      <c r="AZ74" s="349">
        <v>26</v>
      </c>
      <c r="BA74" s="349">
        <v>26</v>
      </c>
      <c r="BB74" s="336">
        <f t="shared" si="9"/>
        <v>1</v>
      </c>
    </row>
    <row r="75" spans="49:54" x14ac:dyDescent="0.2">
      <c r="AW75" s="349">
        <v>13</v>
      </c>
      <c r="AX75" s="349" t="s">
        <v>231</v>
      </c>
      <c r="AY75" s="349">
        <v>2015</v>
      </c>
      <c r="AZ75" s="349">
        <v>11</v>
      </c>
      <c r="BA75" s="349">
        <v>11</v>
      </c>
      <c r="BB75" s="336">
        <f t="shared" si="9"/>
        <v>1</v>
      </c>
    </row>
    <row r="76" spans="49:54" x14ac:dyDescent="0.2">
      <c r="AW76" s="349">
        <v>13</v>
      </c>
      <c r="AX76" s="349" t="s">
        <v>232</v>
      </c>
      <c r="AY76" s="349">
        <v>2015</v>
      </c>
      <c r="AZ76" s="349">
        <v>21</v>
      </c>
      <c r="BA76" s="349">
        <v>21</v>
      </c>
      <c r="BB76" s="336">
        <f t="shared" si="9"/>
        <v>1</v>
      </c>
    </row>
    <row r="77" spans="49:54" x14ac:dyDescent="0.2">
      <c r="AW77" s="349">
        <v>13</v>
      </c>
      <c r="AX77" s="349" t="s">
        <v>233</v>
      </c>
      <c r="AY77" s="349">
        <v>2016</v>
      </c>
      <c r="AZ77" s="349">
        <v>11</v>
      </c>
      <c r="BA77" s="349">
        <v>11</v>
      </c>
      <c r="BB77" s="336">
        <f t="shared" si="9"/>
        <v>1</v>
      </c>
    </row>
    <row r="78" spans="49:54" x14ac:dyDescent="0.2">
      <c r="AW78" s="349">
        <v>13</v>
      </c>
      <c r="AX78" s="349" t="s">
        <v>234</v>
      </c>
      <c r="AY78" s="349">
        <v>2016</v>
      </c>
      <c r="AZ78" s="349">
        <v>7</v>
      </c>
      <c r="BA78" s="349">
        <v>7</v>
      </c>
      <c r="BB78" s="336">
        <f t="shared" si="9"/>
        <v>1</v>
      </c>
    </row>
    <row r="79" spans="49:54" x14ac:dyDescent="0.2">
      <c r="AW79" s="349">
        <v>13</v>
      </c>
      <c r="AX79" s="349" t="s">
        <v>235</v>
      </c>
      <c r="AY79" s="349">
        <v>2018</v>
      </c>
      <c r="AZ79" s="349">
        <v>7</v>
      </c>
      <c r="BA79" s="349">
        <v>7</v>
      </c>
      <c r="BB79" s="336">
        <f t="shared" ref="BB79:BB120" si="10">+IF(ISERROR(BA79/AZ79),"",BA79/AZ79)</f>
        <v>1</v>
      </c>
    </row>
    <row r="80" spans="49:54" x14ac:dyDescent="0.2">
      <c r="AW80" s="349">
        <v>13</v>
      </c>
      <c r="AX80" s="349" t="s">
        <v>236</v>
      </c>
      <c r="AY80" s="349">
        <v>2016</v>
      </c>
      <c r="AZ80" s="349">
        <v>5</v>
      </c>
      <c r="BA80" s="349">
        <v>5</v>
      </c>
      <c r="BB80" s="336">
        <f t="shared" si="10"/>
        <v>1</v>
      </c>
    </row>
    <row r="81" spans="49:54" x14ac:dyDescent="0.2">
      <c r="AW81" s="349">
        <v>13</v>
      </c>
      <c r="AX81" s="349" t="s">
        <v>237</v>
      </c>
      <c r="AY81" s="349">
        <v>2015</v>
      </c>
      <c r="AZ81" s="349">
        <v>21</v>
      </c>
      <c r="BA81" s="349">
        <v>21</v>
      </c>
      <c r="BB81" s="336">
        <f t="shared" si="10"/>
        <v>1</v>
      </c>
    </row>
    <row r="82" spans="49:54" x14ac:dyDescent="0.2">
      <c r="AW82" s="349">
        <v>13</v>
      </c>
      <c r="AX82" s="349" t="s">
        <v>238</v>
      </c>
      <c r="AY82" s="349">
        <v>2015</v>
      </c>
      <c r="AZ82" s="349">
        <v>11</v>
      </c>
      <c r="BA82" s="349">
        <v>11</v>
      </c>
      <c r="BB82" s="336">
        <f t="shared" si="10"/>
        <v>1</v>
      </c>
    </row>
    <row r="83" spans="49:54" x14ac:dyDescent="0.2">
      <c r="AW83" s="349">
        <v>13</v>
      </c>
      <c r="AX83" s="349" t="s">
        <v>453</v>
      </c>
      <c r="AY83" s="349">
        <v>2015</v>
      </c>
      <c r="AZ83" s="349">
        <v>11</v>
      </c>
      <c r="BA83" s="349">
        <v>11</v>
      </c>
      <c r="BB83" s="336">
        <f t="shared" si="10"/>
        <v>1</v>
      </c>
    </row>
    <row r="84" spans="49:54" x14ac:dyDescent="0.2">
      <c r="AW84" s="349">
        <v>13</v>
      </c>
      <c r="AX84" s="349" t="s">
        <v>240</v>
      </c>
      <c r="AY84" s="349">
        <v>2010</v>
      </c>
      <c r="AZ84" s="349">
        <v>15</v>
      </c>
      <c r="BA84" s="349">
        <v>15</v>
      </c>
      <c r="BB84" s="336">
        <f t="shared" si="10"/>
        <v>1</v>
      </c>
    </row>
    <row r="85" spans="49:54" x14ac:dyDescent="0.2">
      <c r="AW85" s="349">
        <v>13</v>
      </c>
      <c r="AX85" s="349" t="s">
        <v>241</v>
      </c>
      <c r="AY85" s="349">
        <v>2015</v>
      </c>
      <c r="AZ85" s="349">
        <v>7</v>
      </c>
      <c r="BA85" s="349">
        <v>7</v>
      </c>
      <c r="BB85" s="336">
        <f t="shared" si="10"/>
        <v>1</v>
      </c>
    </row>
    <row r="86" spans="49:54" x14ac:dyDescent="0.2">
      <c r="AW86" s="349">
        <v>13</v>
      </c>
      <c r="AX86" s="349" t="s">
        <v>242</v>
      </c>
      <c r="AY86" s="349">
        <v>2017</v>
      </c>
      <c r="AZ86" s="349">
        <v>22</v>
      </c>
      <c r="BA86" s="349">
        <v>22</v>
      </c>
      <c r="BB86" s="336">
        <f t="shared" si="10"/>
        <v>1</v>
      </c>
    </row>
    <row r="87" spans="49:54" x14ac:dyDescent="0.2">
      <c r="AW87" s="349">
        <v>13</v>
      </c>
      <c r="AX87" s="349" t="s">
        <v>243</v>
      </c>
      <c r="AY87" s="349">
        <v>2015</v>
      </c>
      <c r="AZ87" s="349">
        <v>12</v>
      </c>
      <c r="BA87" s="349">
        <v>12</v>
      </c>
      <c r="BB87" s="336">
        <f t="shared" si="10"/>
        <v>1</v>
      </c>
    </row>
    <row r="88" spans="49:54" x14ac:dyDescent="0.2">
      <c r="AW88" s="349">
        <v>13</v>
      </c>
      <c r="AX88" s="349" t="s">
        <v>244</v>
      </c>
      <c r="AY88" s="349">
        <v>2002</v>
      </c>
      <c r="AZ88" s="349">
        <v>13</v>
      </c>
      <c r="BA88" s="349">
        <v>13</v>
      </c>
      <c r="BB88" s="336">
        <f t="shared" si="10"/>
        <v>1</v>
      </c>
    </row>
    <row r="89" spans="49:54" x14ac:dyDescent="0.2">
      <c r="AW89" s="349">
        <v>13</v>
      </c>
      <c r="AX89" s="349" t="s">
        <v>245</v>
      </c>
      <c r="AY89" s="349">
        <v>2015</v>
      </c>
      <c r="AZ89" s="349">
        <v>8</v>
      </c>
      <c r="BA89" s="349">
        <v>8</v>
      </c>
      <c r="BB89" s="336">
        <f t="shared" si="10"/>
        <v>1</v>
      </c>
    </row>
    <row r="90" spans="49:54" x14ac:dyDescent="0.2">
      <c r="AW90" s="349">
        <v>13</v>
      </c>
      <c r="AX90" s="349" t="s">
        <v>246</v>
      </c>
      <c r="AY90" s="349">
        <v>2008</v>
      </c>
      <c r="AZ90" s="349">
        <v>12</v>
      </c>
      <c r="BA90" s="349">
        <v>12</v>
      </c>
      <c r="BB90" s="336">
        <f t="shared" si="10"/>
        <v>1</v>
      </c>
    </row>
    <row r="91" spans="49:54" x14ac:dyDescent="0.2">
      <c r="AW91" s="349">
        <v>13</v>
      </c>
      <c r="AX91" s="349" t="s">
        <v>247</v>
      </c>
      <c r="AY91" s="349">
        <v>2015</v>
      </c>
      <c r="AZ91" s="349">
        <v>13</v>
      </c>
      <c r="BA91" s="349">
        <v>13</v>
      </c>
      <c r="BB91" s="336">
        <f t="shared" si="10"/>
        <v>1</v>
      </c>
    </row>
    <row r="92" spans="49:54" x14ac:dyDescent="0.2">
      <c r="AW92" s="349">
        <v>13</v>
      </c>
      <c r="AX92" s="349" t="s">
        <v>248</v>
      </c>
      <c r="AY92" s="349">
        <v>2008</v>
      </c>
      <c r="AZ92" s="349">
        <v>19</v>
      </c>
      <c r="BA92" s="349">
        <v>19</v>
      </c>
      <c r="BB92" s="336">
        <f t="shared" si="10"/>
        <v>1</v>
      </c>
    </row>
    <row r="93" spans="49:54" x14ac:dyDescent="0.2">
      <c r="AW93" s="349">
        <v>13</v>
      </c>
      <c r="AX93" s="349" t="s">
        <v>249</v>
      </c>
      <c r="AY93" s="349">
        <v>2008</v>
      </c>
      <c r="AZ93" s="349">
        <v>14</v>
      </c>
      <c r="BA93" s="349">
        <v>13</v>
      </c>
      <c r="BB93" s="336">
        <f t="shared" si="10"/>
        <v>0.9285714285714286</v>
      </c>
    </row>
    <row r="94" spans="49:54" x14ac:dyDescent="0.2">
      <c r="AW94" s="349">
        <v>13</v>
      </c>
      <c r="AX94" s="349" t="s">
        <v>250</v>
      </c>
      <c r="AY94" s="349">
        <v>2015</v>
      </c>
      <c r="AZ94" s="349">
        <v>15</v>
      </c>
      <c r="BA94" s="349">
        <v>15</v>
      </c>
      <c r="BB94" s="336">
        <f t="shared" si="10"/>
        <v>1</v>
      </c>
    </row>
    <row r="95" spans="49:54" x14ac:dyDescent="0.2">
      <c r="AW95" s="349">
        <v>13</v>
      </c>
      <c r="AX95" s="349" t="s">
        <v>251</v>
      </c>
      <c r="AY95" s="349">
        <v>2017</v>
      </c>
      <c r="AZ95" s="349">
        <v>19</v>
      </c>
      <c r="BA95" s="349">
        <v>19</v>
      </c>
      <c r="BB95" s="336">
        <f t="shared" si="10"/>
        <v>1</v>
      </c>
    </row>
    <row r="96" spans="49:54" x14ac:dyDescent="0.2">
      <c r="AW96" s="349">
        <v>13</v>
      </c>
      <c r="AX96" s="349" t="s">
        <v>252</v>
      </c>
      <c r="AY96" s="349">
        <v>2015</v>
      </c>
      <c r="AZ96" s="349">
        <v>15</v>
      </c>
      <c r="BA96" s="349">
        <v>15</v>
      </c>
      <c r="BB96" s="336">
        <f t="shared" si="10"/>
        <v>1</v>
      </c>
    </row>
    <row r="97" spans="49:54" x14ac:dyDescent="0.2">
      <c r="AW97" s="349">
        <v>13</v>
      </c>
      <c r="AX97" s="349" t="s">
        <v>253</v>
      </c>
      <c r="AY97" s="349">
        <v>2016</v>
      </c>
      <c r="AZ97" s="349">
        <v>9</v>
      </c>
      <c r="BA97" s="349">
        <v>9</v>
      </c>
      <c r="BB97" s="336">
        <f t="shared" si="10"/>
        <v>1</v>
      </c>
    </row>
    <row r="98" spans="49:54" x14ac:dyDescent="0.2">
      <c r="AW98" s="349">
        <v>13</v>
      </c>
      <c r="AX98" s="349" t="s">
        <v>254</v>
      </c>
      <c r="AY98" s="349">
        <v>2016</v>
      </c>
      <c r="AZ98" s="349">
        <v>18</v>
      </c>
      <c r="BA98" s="349">
        <v>18</v>
      </c>
      <c r="BB98" s="336">
        <f t="shared" si="10"/>
        <v>1</v>
      </c>
    </row>
    <row r="99" spans="49:54" x14ac:dyDescent="0.2">
      <c r="AW99" s="349">
        <v>13</v>
      </c>
      <c r="AX99" s="349" t="s">
        <v>255</v>
      </c>
      <c r="AY99" s="349">
        <v>2015</v>
      </c>
      <c r="AZ99" s="349">
        <v>9</v>
      </c>
      <c r="BA99" s="349">
        <v>9</v>
      </c>
      <c r="BB99" s="336">
        <f t="shared" si="10"/>
        <v>1</v>
      </c>
    </row>
    <row r="100" spans="49:54" x14ac:dyDescent="0.2">
      <c r="AW100" s="349">
        <v>14</v>
      </c>
      <c r="AX100" s="349" t="s">
        <v>256</v>
      </c>
      <c r="AY100" s="349">
        <v>2015</v>
      </c>
      <c r="AZ100" s="349">
        <v>14</v>
      </c>
      <c r="BA100" s="349">
        <v>14</v>
      </c>
      <c r="BB100" s="336">
        <f t="shared" si="10"/>
        <v>1</v>
      </c>
    </row>
    <row r="101" spans="49:54" x14ac:dyDescent="0.2">
      <c r="AW101" s="349">
        <v>14</v>
      </c>
      <c r="AX101" s="349" t="s">
        <v>257</v>
      </c>
      <c r="AY101" s="349">
        <v>2018</v>
      </c>
      <c r="AZ101" s="349">
        <v>13</v>
      </c>
      <c r="BA101" s="349">
        <v>13</v>
      </c>
      <c r="BB101" s="336">
        <f t="shared" si="10"/>
        <v>1</v>
      </c>
    </row>
    <row r="102" spans="49:54" x14ac:dyDescent="0.2">
      <c r="AW102" s="349">
        <v>15</v>
      </c>
      <c r="AX102" s="349" t="s">
        <v>258</v>
      </c>
      <c r="AY102" s="349">
        <v>2015</v>
      </c>
      <c r="AZ102" s="349">
        <v>17</v>
      </c>
      <c r="BA102" s="349">
        <v>17</v>
      </c>
      <c r="BB102" s="336">
        <f t="shared" si="10"/>
        <v>1</v>
      </c>
    </row>
    <row r="103" spans="49:54" x14ac:dyDescent="0.2">
      <c r="AW103" s="349">
        <v>15</v>
      </c>
      <c r="AX103" s="349" t="s">
        <v>259</v>
      </c>
      <c r="AY103" s="349">
        <v>2015</v>
      </c>
      <c r="AZ103" s="349">
        <v>19</v>
      </c>
      <c r="BA103" s="349">
        <v>19</v>
      </c>
      <c r="BB103" s="336">
        <f t="shared" si="10"/>
        <v>1</v>
      </c>
    </row>
    <row r="104" spans="49:54" x14ac:dyDescent="0.2">
      <c r="AW104" s="349">
        <v>16</v>
      </c>
      <c r="AX104" s="349" t="s">
        <v>260</v>
      </c>
      <c r="AY104" s="349">
        <v>2015</v>
      </c>
      <c r="AZ104" s="349">
        <v>28</v>
      </c>
      <c r="BA104" s="349">
        <v>28</v>
      </c>
      <c r="BB104" s="336">
        <f t="shared" si="10"/>
        <v>1</v>
      </c>
    </row>
    <row r="105" spans="49:54" x14ac:dyDescent="0.2">
      <c r="AW105" s="349">
        <v>16</v>
      </c>
      <c r="AX105" s="349" t="s">
        <v>261</v>
      </c>
      <c r="AY105" s="349">
        <v>2016</v>
      </c>
      <c r="AZ105" s="349">
        <v>7</v>
      </c>
      <c r="BA105" s="349">
        <v>7</v>
      </c>
      <c r="BB105" s="336">
        <f t="shared" si="10"/>
        <v>1</v>
      </c>
    </row>
    <row r="106" spans="49:54" x14ac:dyDescent="0.2">
      <c r="AW106" s="349">
        <v>16</v>
      </c>
      <c r="AX106" s="349" t="s">
        <v>262</v>
      </c>
      <c r="AY106" s="349">
        <v>2016</v>
      </c>
      <c r="AZ106" s="349">
        <v>11</v>
      </c>
      <c r="BA106" s="349">
        <v>11</v>
      </c>
      <c r="BB106" s="336">
        <f t="shared" si="10"/>
        <v>1</v>
      </c>
    </row>
    <row r="107" spans="49:54" x14ac:dyDescent="0.2">
      <c r="AW107" s="349">
        <v>16</v>
      </c>
      <c r="AX107" s="349" t="s">
        <v>263</v>
      </c>
      <c r="AY107" s="349">
        <v>2015</v>
      </c>
      <c r="AZ107" s="349">
        <v>10</v>
      </c>
      <c r="BA107" s="349">
        <v>10</v>
      </c>
      <c r="BB107" s="336">
        <f t="shared" si="10"/>
        <v>1</v>
      </c>
    </row>
    <row r="108" spans="49:54" x14ac:dyDescent="0.2">
      <c r="AW108" s="349">
        <v>6</v>
      </c>
      <c r="AX108" s="349" t="s">
        <v>454</v>
      </c>
      <c r="AY108" s="349">
        <v>2019</v>
      </c>
      <c r="AZ108" s="349">
        <v>18</v>
      </c>
      <c r="BA108" s="349">
        <v>18</v>
      </c>
      <c r="BB108" s="336">
        <f t="shared" si="10"/>
        <v>1</v>
      </c>
    </row>
    <row r="109" spans="49:54" x14ac:dyDescent="0.2">
      <c r="AW109" s="349">
        <v>6</v>
      </c>
      <c r="AX109" s="349" t="s">
        <v>455</v>
      </c>
      <c r="AY109" s="349">
        <v>2019</v>
      </c>
      <c r="AZ109" s="349">
        <v>5</v>
      </c>
      <c r="BA109" s="349">
        <v>5</v>
      </c>
      <c r="BB109" s="336">
        <f t="shared" si="10"/>
        <v>1</v>
      </c>
    </row>
    <row r="110" spans="49:54" x14ac:dyDescent="0.2">
      <c r="AW110" s="349">
        <v>13</v>
      </c>
      <c r="AX110" s="349" t="s">
        <v>456</v>
      </c>
      <c r="AY110" s="349">
        <v>2019</v>
      </c>
      <c r="AZ110" s="349">
        <v>17</v>
      </c>
      <c r="BA110" s="349">
        <v>17</v>
      </c>
      <c r="BB110" s="336">
        <f t="shared" si="10"/>
        <v>1</v>
      </c>
    </row>
    <row r="111" spans="49:54" x14ac:dyDescent="0.2">
      <c r="AW111" s="349">
        <v>13</v>
      </c>
      <c r="AX111" s="349" t="s">
        <v>457</v>
      </c>
      <c r="AY111" s="349">
        <v>2019</v>
      </c>
      <c r="AZ111" s="349">
        <v>8</v>
      </c>
      <c r="BA111" s="349">
        <v>8</v>
      </c>
      <c r="BB111" s="336">
        <f t="shared" si="10"/>
        <v>1</v>
      </c>
    </row>
    <row r="112" spans="49:54" x14ac:dyDescent="0.2">
      <c r="AW112" s="349">
        <v>13</v>
      </c>
      <c r="AX112" s="349" t="s">
        <v>458</v>
      </c>
      <c r="AY112" s="349">
        <v>2019</v>
      </c>
      <c r="AZ112" s="349">
        <v>5</v>
      </c>
      <c r="BA112" s="349">
        <v>5</v>
      </c>
      <c r="BB112" s="336">
        <f t="shared" si="10"/>
        <v>1</v>
      </c>
    </row>
    <row r="113" spans="2:62" x14ac:dyDescent="0.2">
      <c r="AW113" s="349">
        <v>12</v>
      </c>
      <c r="AX113" s="349" t="s">
        <v>459</v>
      </c>
      <c r="AY113" s="349">
        <v>2019</v>
      </c>
      <c r="AZ113" s="349">
        <v>7</v>
      </c>
      <c r="BA113" s="349">
        <v>7</v>
      </c>
      <c r="BB113" s="336">
        <f t="shared" si="10"/>
        <v>1</v>
      </c>
    </row>
    <row r="114" spans="2:62" x14ac:dyDescent="0.2">
      <c r="AW114" s="349">
        <v>12</v>
      </c>
      <c r="AX114" s="349" t="s">
        <v>460</v>
      </c>
      <c r="AY114" s="349">
        <v>2019</v>
      </c>
      <c r="AZ114" s="349">
        <v>2</v>
      </c>
      <c r="BA114" s="349">
        <v>2</v>
      </c>
      <c r="BB114" s="336">
        <f t="shared" si="10"/>
        <v>1</v>
      </c>
    </row>
    <row r="115" spans="2:62" x14ac:dyDescent="0.2">
      <c r="AW115" s="349">
        <v>11</v>
      </c>
      <c r="AX115" s="349" t="s">
        <v>461</v>
      </c>
      <c r="AY115" s="349">
        <v>2019</v>
      </c>
      <c r="AZ115" s="349">
        <v>12</v>
      </c>
      <c r="BA115" s="349">
        <v>12</v>
      </c>
      <c r="BB115" s="336">
        <f t="shared" si="10"/>
        <v>1</v>
      </c>
    </row>
    <row r="116" spans="2:62" x14ac:dyDescent="0.2">
      <c r="B116" s="359">
        <f>+'cuestionario competencia'!$C$11</f>
        <v>0</v>
      </c>
      <c r="C116" s="359">
        <f>+'cuestionario competencia'!$D$11</f>
        <v>0</v>
      </c>
      <c r="D116" s="359">
        <f>+'cuestionario competencia'!$E$11</f>
        <v>0</v>
      </c>
      <c r="E116" s="359">
        <f>+'cuestionario competencia'!$F$11</f>
        <v>0</v>
      </c>
      <c r="F116" s="359">
        <f>+'cuestionario competencia'!$G$11</f>
        <v>0</v>
      </c>
      <c r="G116" s="359">
        <f>+'cuestionario competencia'!$H$11</f>
        <v>0</v>
      </c>
      <c r="H116" s="359">
        <f>+'cuestionario competencia'!$I$11</f>
        <v>0</v>
      </c>
      <c r="I116" s="359">
        <f>+'cuestionario competencia'!$J$11</f>
        <v>0</v>
      </c>
      <c r="J116" s="359">
        <f>+'cuestionario competencia'!$K$11</f>
        <v>0</v>
      </c>
      <c r="K116" s="359">
        <f>+'cuestionario competencia'!$L$11</f>
        <v>0</v>
      </c>
      <c r="L116" s="359">
        <f>+'cuestionario competencia'!$M$11</f>
        <v>0</v>
      </c>
      <c r="M116" s="359">
        <f>+'cuestionario competencia'!$N$11</f>
        <v>0</v>
      </c>
      <c r="N116" s="359">
        <f>+'cuestionario competencia'!$O$11</f>
        <v>0</v>
      </c>
      <c r="O116" s="359">
        <f>+'cuestionario competencia'!$P$11</f>
        <v>0</v>
      </c>
      <c r="P116" s="359">
        <f>+'cuestionario competencia'!$Q$11</f>
        <v>0</v>
      </c>
      <c r="Q116" s="359">
        <f>+'cuestionario competencia'!$R$11</f>
        <v>0</v>
      </c>
      <c r="R116" s="359">
        <f>+'cuestionario competencia'!$S$11</f>
        <v>0</v>
      </c>
      <c r="S116" s="359">
        <f>+'cuestionario competencia'!$T$11</f>
        <v>0</v>
      </c>
      <c r="T116" s="359">
        <f>+'cuestionario competencia'!$U$11</f>
        <v>0</v>
      </c>
      <c r="U116" s="359">
        <f>+'cuestionario competencia'!$V$11</f>
        <v>0</v>
      </c>
      <c r="V116" s="359">
        <f>+'cuestionario competencia'!$W$11</f>
        <v>0</v>
      </c>
      <c r="W116" s="359">
        <f>+'cuestionario competencia'!$X$11</f>
        <v>0</v>
      </c>
      <c r="X116" s="359">
        <f>+'cuestionario competencia'!$Y$11</f>
        <v>0</v>
      </c>
      <c r="Y116" s="359">
        <f>+'cuestionario competencia'!$Z$11</f>
        <v>0</v>
      </c>
      <c r="Z116" s="359">
        <f>+'cuestionario competencia'!$AA$11</f>
        <v>0</v>
      </c>
      <c r="AA116" s="359">
        <f>+'cuestionario competencia'!$AF$11</f>
        <v>0</v>
      </c>
      <c r="AB116" s="359">
        <f>+'cuestionario competencia'!$AG$11</f>
        <v>0</v>
      </c>
      <c r="AC116" s="359">
        <f>+'cuestionario competencia'!$AH$11</f>
        <v>0</v>
      </c>
      <c r="AD116" s="359">
        <f>+'cuestionario competencia'!$AI$11</f>
        <v>0</v>
      </c>
      <c r="AE116" s="359">
        <f>+'cuestionario competencia'!$AJ$11</f>
        <v>0</v>
      </c>
      <c r="AF116" s="359">
        <f>+'cuestionario competencia'!$AK$11</f>
        <v>0</v>
      </c>
      <c r="AG116" s="359">
        <f>+'cuestionario competencia'!$AL$11</f>
        <v>0</v>
      </c>
      <c r="AH116" s="359">
        <f>+'cuestionario competencia'!$AM$11</f>
        <v>0</v>
      </c>
      <c r="AI116" s="359">
        <f>+'cuestionario competencia'!$AN$11</f>
        <v>0</v>
      </c>
      <c r="AJ116" s="359">
        <f>+'cuestionario competencia'!$AO$11</f>
        <v>0</v>
      </c>
      <c r="AK116" s="359">
        <f>+'cuestionario competencia'!$AP$11</f>
        <v>0</v>
      </c>
      <c r="AL116" s="359">
        <f>+'cuestionario competencia'!$AQ$11</f>
        <v>0</v>
      </c>
      <c r="AM116" s="359">
        <f>+'cuestionario competencia'!$AR$11</f>
        <v>0</v>
      </c>
      <c r="AN116" s="359">
        <f>+'cuestionario competencia'!$AS$11</f>
        <v>0</v>
      </c>
      <c r="AO116" s="359">
        <f>+'cuestionario competencia'!$AT$11</f>
        <v>0</v>
      </c>
      <c r="AP116" s="359">
        <f>+'cuestionario competencia'!$AU$11</f>
        <v>0</v>
      </c>
      <c r="AQ116" s="359">
        <f>+'cuestionario competencia'!$AV$11</f>
        <v>0</v>
      </c>
      <c r="AR116" s="359">
        <f>+'cuestionario competencia'!$AW$11</f>
        <v>0</v>
      </c>
      <c r="AS116" s="359">
        <f>+'cuestionario competencia'!$AX$11</f>
        <v>0</v>
      </c>
      <c r="AT116" s="359">
        <f>+'cuestionario competencia'!$AY$11</f>
        <v>0</v>
      </c>
      <c r="AU116" s="359">
        <f>+'cuestionario competencia'!$AZ$11</f>
        <v>0</v>
      </c>
      <c r="AW116" s="349">
        <v>9</v>
      </c>
      <c r="AX116" s="349" t="s">
        <v>462</v>
      </c>
      <c r="AY116" s="349">
        <v>2019</v>
      </c>
      <c r="AZ116" s="349">
        <v>16</v>
      </c>
      <c r="BA116" s="349">
        <v>16</v>
      </c>
      <c r="BB116" s="336">
        <f t="shared" si="10"/>
        <v>1</v>
      </c>
      <c r="BH116" s="359">
        <f>+'cuestionario competencia'!$BM$11</f>
        <v>0</v>
      </c>
      <c r="BI116" s="359">
        <f>+'cuestionario competencia'!$BN$11</f>
        <v>0</v>
      </c>
      <c r="BJ116" s="359">
        <f>+'cuestionario competencia'!$BO$11</f>
        <v>0</v>
      </c>
    </row>
    <row r="117" spans="2:62" x14ac:dyDescent="0.2">
      <c r="AV117" s="359">
        <f>+'cuestionario competencia'!$BA$11</f>
        <v>0</v>
      </c>
      <c r="AW117" s="349">
        <v>9</v>
      </c>
      <c r="AX117" s="349" t="s">
        <v>463</v>
      </c>
      <c r="AY117" s="349">
        <v>2019</v>
      </c>
      <c r="AZ117" s="349">
        <v>9</v>
      </c>
      <c r="BA117" s="349">
        <v>9</v>
      </c>
      <c r="BB117" s="336">
        <f t="shared" si="10"/>
        <v>1</v>
      </c>
      <c r="BE117" s="359">
        <f>+'cuestionario competencia'!$BJ$11</f>
        <v>0</v>
      </c>
      <c r="BF117" s="359">
        <f>+'cuestionario competencia'!$BK$11</f>
        <v>0</v>
      </c>
      <c r="BG117" s="359">
        <f>+'cuestionario competencia'!$BL$11</f>
        <v>0</v>
      </c>
    </row>
    <row r="118" spans="2:62" x14ac:dyDescent="0.2">
      <c r="AW118" s="349">
        <v>9</v>
      </c>
      <c r="AX118" s="349" t="s">
        <v>464</v>
      </c>
      <c r="AY118" s="349">
        <v>2019</v>
      </c>
      <c r="AZ118" s="349">
        <v>6</v>
      </c>
      <c r="BA118" s="349">
        <v>6</v>
      </c>
      <c r="BB118" s="336">
        <f t="shared" si="10"/>
        <v>1</v>
      </c>
    </row>
    <row r="119" spans="2:62" x14ac:dyDescent="0.2">
      <c r="AW119" s="349">
        <v>9</v>
      </c>
      <c r="AX119" s="349" t="s">
        <v>465</v>
      </c>
      <c r="AY119" s="349">
        <v>2019</v>
      </c>
      <c r="AZ119" s="349">
        <v>9</v>
      </c>
      <c r="BA119" s="349">
        <v>9</v>
      </c>
      <c r="BB119" s="336">
        <f t="shared" si="10"/>
        <v>1</v>
      </c>
    </row>
    <row r="120" spans="2:62" x14ac:dyDescent="0.2">
      <c r="AW120" s="349">
        <v>5</v>
      </c>
      <c r="AX120" s="349" t="s">
        <v>466</v>
      </c>
      <c r="AY120" s="349">
        <v>2019</v>
      </c>
      <c r="AZ120" s="349">
        <v>8</v>
      </c>
      <c r="BA120" s="349">
        <v>8</v>
      </c>
      <c r="BB120" s="336">
        <f t="shared" si="10"/>
        <v>1</v>
      </c>
    </row>
    <row r="121" spans="2:62" x14ac:dyDescent="0.2">
      <c r="AW121" s="349"/>
      <c r="AX121" s="349"/>
      <c r="AY121" s="349"/>
      <c r="AZ121" s="349"/>
      <c r="BA121" s="349"/>
      <c r="BB121" s="349"/>
    </row>
    <row r="122" spans="2:62" x14ac:dyDescent="0.2">
      <c r="AW122" s="349"/>
      <c r="AX122" s="393"/>
      <c r="AY122" s="349"/>
      <c r="AZ122" s="349"/>
      <c r="BA122" s="349"/>
      <c r="BB122" s="349"/>
    </row>
    <row r="123" spans="2:62" x14ac:dyDescent="0.2">
      <c r="AW123" s="349"/>
      <c r="AX123" s="349"/>
      <c r="AY123" s="349"/>
      <c r="AZ123" s="349"/>
      <c r="BA123" s="349"/>
      <c r="BB123" s="349"/>
    </row>
    <row r="124" spans="2:62" x14ac:dyDescent="0.2">
      <c r="BB124" s="349"/>
    </row>
    <row r="125" spans="2:62" x14ac:dyDescent="0.2">
      <c r="BB125" s="349"/>
    </row>
    <row r="126" spans="2:62" x14ac:dyDescent="0.2">
      <c r="BB126" s="349"/>
    </row>
    <row r="128" spans="2:62" x14ac:dyDescent="0.2">
      <c r="AW128" s="359">
        <f>+'cuestionario competencia'!$BB$11</f>
        <v>0</v>
      </c>
      <c r="AX128" s="359">
        <f>+'cuestionario competencia'!$BC$11</f>
        <v>0</v>
      </c>
      <c r="AY128" s="359">
        <f>+'cuestionario competencia'!$BD$11</f>
        <v>0</v>
      </c>
      <c r="AZ128" s="359">
        <f>+'cuestionario competencia'!$BE$11</f>
        <v>0</v>
      </c>
      <c r="BA128" s="359">
        <f>+'cuestionario competencia'!$BF$11</f>
        <v>0</v>
      </c>
      <c r="BB128" s="359">
        <f>+'cuestionario competencia'!$BG$11</f>
        <v>0</v>
      </c>
      <c r="BC128" s="359">
        <f>+'cuestionario competencia'!$BH$11</f>
        <v>0</v>
      </c>
      <c r="BD128" s="359">
        <f>+'cuestionario competencia'!$BI$11</f>
        <v>0</v>
      </c>
    </row>
    <row r="130" spans="50:54" x14ac:dyDescent="0.2">
      <c r="AX130" s="334" t="s">
        <v>95</v>
      </c>
      <c r="AY130" s="335"/>
      <c r="AZ130" s="335">
        <f>+SUM(AZ131:AZ146)</f>
        <v>1577</v>
      </c>
      <c r="BA130" s="335">
        <f>+SUM(BA131:BA146)</f>
        <v>1575</v>
      </c>
      <c r="BB130" s="336">
        <f t="shared" ref="BB130:BB146" si="11">+IF(ISERROR(BA130/AZ130),"",BA130/AZ130)</f>
        <v>0.99873176918199114</v>
      </c>
    </row>
    <row r="131" spans="50:54" x14ac:dyDescent="0.2">
      <c r="AX131" s="349">
        <v>1</v>
      </c>
      <c r="AY131" s="349"/>
      <c r="AZ131" s="349">
        <v>17</v>
      </c>
      <c r="BA131" s="349">
        <v>17</v>
      </c>
      <c r="BB131" s="336">
        <f t="shared" si="11"/>
        <v>1</v>
      </c>
    </row>
    <row r="132" spans="50:54" ht="15" x14ac:dyDescent="0.25">
      <c r="AX132" s="349">
        <v>2</v>
      </c>
      <c r="AY132"/>
      <c r="AZ132" s="349">
        <v>41</v>
      </c>
      <c r="BA132" s="349">
        <v>41</v>
      </c>
      <c r="BB132" s="336">
        <f t="shared" si="11"/>
        <v>1</v>
      </c>
    </row>
    <row r="133" spans="50:54" ht="15" x14ac:dyDescent="0.25">
      <c r="AX133" s="349">
        <v>3</v>
      </c>
      <c r="AY133"/>
      <c r="AZ133" s="349">
        <v>26</v>
      </c>
      <c r="BA133" s="349">
        <v>26</v>
      </c>
      <c r="BB133" s="336">
        <f t="shared" si="11"/>
        <v>1</v>
      </c>
    </row>
    <row r="134" spans="50:54" ht="15" x14ac:dyDescent="0.25">
      <c r="AX134" s="349">
        <v>4</v>
      </c>
      <c r="AY134"/>
      <c r="AZ134" s="349">
        <v>77</v>
      </c>
      <c r="BA134" s="349">
        <v>77</v>
      </c>
      <c r="BB134" s="336">
        <f t="shared" si="11"/>
        <v>1</v>
      </c>
    </row>
    <row r="135" spans="50:54" ht="15" x14ac:dyDescent="0.25">
      <c r="AX135" s="349">
        <v>5</v>
      </c>
      <c r="AY135"/>
      <c r="AZ135" s="349">
        <v>258</v>
      </c>
      <c r="BA135" s="349">
        <v>258</v>
      </c>
      <c r="BB135" s="336">
        <f t="shared" si="11"/>
        <v>1</v>
      </c>
    </row>
    <row r="136" spans="50:54" ht="15" x14ac:dyDescent="0.25">
      <c r="AX136" s="349">
        <v>6</v>
      </c>
      <c r="AY136"/>
      <c r="AZ136" s="349">
        <v>113</v>
      </c>
      <c r="BA136" s="349">
        <v>113</v>
      </c>
      <c r="BB136" s="336">
        <f t="shared" si="11"/>
        <v>1</v>
      </c>
    </row>
    <row r="137" spans="50:54" ht="15" x14ac:dyDescent="0.25">
      <c r="AX137" s="349">
        <v>7</v>
      </c>
      <c r="AY137"/>
      <c r="AZ137" s="349">
        <v>177</v>
      </c>
      <c r="BA137" s="349">
        <v>177</v>
      </c>
      <c r="BB137" s="336">
        <f t="shared" si="11"/>
        <v>1</v>
      </c>
    </row>
    <row r="138" spans="50:54" ht="15" x14ac:dyDescent="0.25">
      <c r="AX138" s="349">
        <v>8</v>
      </c>
      <c r="AY138"/>
      <c r="AZ138" s="349">
        <v>130</v>
      </c>
      <c r="BA138" s="349">
        <v>130</v>
      </c>
      <c r="BB138" s="336">
        <f t="shared" si="11"/>
        <v>1</v>
      </c>
    </row>
    <row r="139" spans="50:54" ht="15" x14ac:dyDescent="0.25">
      <c r="AX139" s="349">
        <v>9</v>
      </c>
      <c r="AY139"/>
      <c r="AZ139" s="349">
        <v>138</v>
      </c>
      <c r="BA139" s="349">
        <v>137</v>
      </c>
      <c r="BB139" s="336">
        <f t="shared" si="11"/>
        <v>0.99275362318840576</v>
      </c>
    </row>
    <row r="140" spans="50:54" ht="15" x14ac:dyDescent="0.25">
      <c r="AX140" s="349">
        <v>10</v>
      </c>
      <c r="AY140"/>
      <c r="AZ140" s="349">
        <v>66</v>
      </c>
      <c r="BA140" s="349">
        <v>66</v>
      </c>
      <c r="BB140" s="336">
        <f t="shared" si="11"/>
        <v>1</v>
      </c>
    </row>
    <row r="141" spans="50:54" ht="15" x14ac:dyDescent="0.25">
      <c r="AX141" s="349">
        <v>11</v>
      </c>
      <c r="AY141"/>
      <c r="AZ141" s="349">
        <v>20</v>
      </c>
      <c r="BA141" s="349">
        <v>20</v>
      </c>
      <c r="BB141" s="336">
        <f t="shared" si="11"/>
        <v>1</v>
      </c>
    </row>
    <row r="142" spans="50:54" ht="15" x14ac:dyDescent="0.25">
      <c r="AX142" s="349">
        <v>12</v>
      </c>
      <c r="AY142"/>
      <c r="AZ142" s="349">
        <v>40</v>
      </c>
      <c r="BA142" s="349">
        <v>40</v>
      </c>
      <c r="BB142" s="336">
        <f t="shared" si="11"/>
        <v>1</v>
      </c>
    </row>
    <row r="143" spans="50:54" ht="15" x14ac:dyDescent="0.25">
      <c r="AX143" s="349">
        <v>13</v>
      </c>
      <c r="AY143"/>
      <c r="AZ143" s="349">
        <v>355</v>
      </c>
      <c r="BA143" s="349">
        <v>354</v>
      </c>
      <c r="BB143" s="336">
        <f t="shared" si="11"/>
        <v>0.9971830985915493</v>
      </c>
    </row>
    <row r="144" spans="50:54" ht="15" x14ac:dyDescent="0.25">
      <c r="AX144" s="349">
        <v>14</v>
      </c>
      <c r="AY144"/>
      <c r="AZ144" s="349">
        <v>27</v>
      </c>
      <c r="BA144" s="349">
        <v>27</v>
      </c>
      <c r="BB144" s="336">
        <f t="shared" si="11"/>
        <v>1</v>
      </c>
    </row>
    <row r="145" spans="50:54" ht="15" x14ac:dyDescent="0.25">
      <c r="AX145" s="349">
        <v>15</v>
      </c>
      <c r="AY145"/>
      <c r="AZ145" s="349">
        <v>36</v>
      </c>
      <c r="BA145" s="349">
        <v>36</v>
      </c>
      <c r="BB145" s="336">
        <f t="shared" si="11"/>
        <v>1</v>
      </c>
    </row>
    <row r="146" spans="50:54" ht="15" x14ac:dyDescent="0.25">
      <c r="AX146" s="349">
        <v>16</v>
      </c>
      <c r="AY146"/>
      <c r="AZ146" s="349">
        <v>56</v>
      </c>
      <c r="BA146" s="349">
        <v>56</v>
      </c>
      <c r="BB146" s="336">
        <f t="shared" si="11"/>
        <v>1</v>
      </c>
    </row>
  </sheetData>
  <sheetProtection algorithmName="SHA-512" hashValue="AxpL0v1v9K8MkOn/RcXkJwBjBKYOCac9O9Xv9mTMEo5Z+K+NtK+Wg75tXSu47GRJt5MD/91RmE4wq08247mLWA==" saltValue="PaaFwXXoV3TDdEIB0ROjaQ==" spinCount="100000" sheet="1" formatCells="0" formatColumns="0" formatRows="0" autoFilter="0"/>
  <mergeCells count="57">
    <mergeCell ref="AE42:AF42"/>
    <mergeCell ref="AE36:AF36"/>
    <mergeCell ref="AE37:AF37"/>
    <mergeCell ref="AE38:AF38"/>
    <mergeCell ref="AE39:AF39"/>
    <mergeCell ref="AE40:AF40"/>
    <mergeCell ref="AE41:AF41"/>
    <mergeCell ref="AE35:AF35"/>
    <mergeCell ref="AE24:AF24"/>
    <mergeCell ref="AE25:AF25"/>
    <mergeCell ref="AE26:AF26"/>
    <mergeCell ref="AE27:AF27"/>
    <mergeCell ref="AE28:AF28"/>
    <mergeCell ref="AE29:AF29"/>
    <mergeCell ref="AE30:AF30"/>
    <mergeCell ref="AE31:AF31"/>
    <mergeCell ref="AE32:AF32"/>
    <mergeCell ref="AE33:AF33"/>
    <mergeCell ref="AE34:AF34"/>
    <mergeCell ref="AE23:AF23"/>
    <mergeCell ref="AE13:AF13"/>
    <mergeCell ref="AE14:AF14"/>
    <mergeCell ref="AE15:AF15"/>
    <mergeCell ref="AE16:AF16"/>
    <mergeCell ref="AE17:AF17"/>
    <mergeCell ref="AE18:AF18"/>
    <mergeCell ref="AE19:AF19"/>
    <mergeCell ref="AE20:AF20"/>
    <mergeCell ref="AE21:AF21"/>
    <mergeCell ref="AE22:AF22"/>
    <mergeCell ref="AB10:AD10"/>
    <mergeCell ref="AE10:AF10"/>
    <mergeCell ref="D11:H11"/>
    <mergeCell ref="I11:M11"/>
    <mergeCell ref="X11:Z11"/>
    <mergeCell ref="AB11:AD11"/>
    <mergeCell ref="AE11:AF11"/>
    <mergeCell ref="D10:H10"/>
    <mergeCell ref="I10:M10"/>
    <mergeCell ref="N10:Q10"/>
    <mergeCell ref="S10:W10"/>
    <mergeCell ref="X10:Z10"/>
    <mergeCell ref="AE6:AF8"/>
    <mergeCell ref="F7:H7"/>
    <mergeCell ref="F8:H8"/>
    <mergeCell ref="AB9:AD9"/>
    <mergeCell ref="AE9:AF9"/>
    <mergeCell ref="AB3:AD4"/>
    <mergeCell ref="F4:H4"/>
    <mergeCell ref="F5:H5"/>
    <mergeCell ref="F6:H6"/>
    <mergeCell ref="I6:M8"/>
    <mergeCell ref="N6:Q8"/>
    <mergeCell ref="S6:W8"/>
    <mergeCell ref="X6:Z8"/>
    <mergeCell ref="AA6:AA8"/>
    <mergeCell ref="AB6:AD8"/>
  </mergeCells>
  <conditionalFormatting sqref="A43:AG43">
    <cfRule type="cellIs" dxfId="107" priority="74" stopIfTrue="1" operator="equal">
      <formula>0</formula>
    </cfRule>
  </conditionalFormatting>
  <conditionalFormatting sqref="D15:G42 B116:AU116 BH116:BJ116 AV117 BE117:BG117 AW128:BD128">
    <cfRule type="cellIs" dxfId="106" priority="29" operator="equal">
      <formula>0</formula>
    </cfRule>
    <cfRule type="cellIs" dxfId="105" priority="30" operator="greaterThanOrEqual">
      <formula>6</formula>
    </cfRule>
    <cfRule type="cellIs" dxfId="104" priority="31" operator="between">
      <formula>0.00001</formula>
      <formula>3.99999</formula>
    </cfRule>
  </conditionalFormatting>
  <conditionalFormatting sqref="D14:H14">
    <cfRule type="cellIs" dxfId="103" priority="87" stopIfTrue="1" operator="equal">
      <formula>0</formula>
    </cfRule>
  </conditionalFormatting>
  <conditionalFormatting sqref="H14:H42 A15:C42">
    <cfRule type="cellIs" dxfId="102" priority="6" stopIfTrue="1" operator="equal">
      <formula>0</formula>
    </cfRule>
  </conditionalFormatting>
  <conditionalFormatting sqref="I15:M43 H12:Q12 Q13:Q14">
    <cfRule type="cellIs" dxfId="101" priority="75" stopIfTrue="1" operator="equal">
      <formula>0</formula>
    </cfRule>
  </conditionalFormatting>
  <conditionalFormatting sqref="I6:N6 I7:M8">
    <cfRule type="containsBlanks" dxfId="100" priority="62">
      <formula>LEN(TRIM(I6))=0</formula>
    </cfRule>
  </conditionalFormatting>
  <conditionalFormatting sqref="M14">
    <cfRule type="cellIs" dxfId="99" priority="76" operator="equal">
      <formula>0</formula>
    </cfRule>
    <cfRule type="cellIs" dxfId="98" priority="134" stopIfTrue="1" operator="between">
      <formula>0.39*1.01</formula>
      <formula>100000000000000</formula>
    </cfRule>
    <cfRule type="cellIs" dxfId="97" priority="135" stopIfTrue="1" operator="between">
      <formula>0.18*0.99</formula>
      <formula>0.00001</formula>
    </cfRule>
  </conditionalFormatting>
  <conditionalFormatting sqref="N14:O42">
    <cfRule type="cellIs" dxfId="96" priority="128" stopIfTrue="1" operator="equal">
      <formula>0</formula>
    </cfRule>
  </conditionalFormatting>
  <conditionalFormatting sqref="P14:P42">
    <cfRule type="cellIs" dxfId="95" priority="127" stopIfTrue="1" operator="equal">
      <formula>0</formula>
    </cfRule>
  </conditionalFormatting>
  <conditionalFormatting sqref="R14 Q15:R42">
    <cfRule type="cellIs" dxfId="94" priority="71" stopIfTrue="1" operator="equal">
      <formula>0</formula>
    </cfRule>
  </conditionalFormatting>
  <conditionalFormatting sqref="S6">
    <cfRule type="containsBlanks" dxfId="93" priority="61">
      <formula>LEN(TRIM(S6))=0</formula>
    </cfRule>
  </conditionalFormatting>
  <conditionalFormatting sqref="S15:S42">
    <cfRule type="cellIs" dxfId="92" priority="126" stopIfTrue="1" operator="equal">
      <formula>0</formula>
    </cfRule>
  </conditionalFormatting>
  <conditionalFormatting sqref="S14:T40">
    <cfRule type="cellIs" dxfId="91" priority="124" stopIfTrue="1" operator="equal">
      <formula>0</formula>
    </cfRule>
  </conditionalFormatting>
  <conditionalFormatting sqref="S12:W12">
    <cfRule type="cellIs" dxfId="90" priority="69" stopIfTrue="1" operator="equal">
      <formula>0</formula>
    </cfRule>
  </conditionalFormatting>
  <conditionalFormatting sqref="T15">
    <cfRule type="cellIs" dxfId="89" priority="873" stopIfTrue="1" operator="equal">
      <formula>0</formula>
    </cfRule>
    <cfRule type="cellIs" dxfId="88" priority="874" stopIfTrue="1" operator="equal">
      <formula>#REF!</formula>
    </cfRule>
  </conditionalFormatting>
  <conditionalFormatting sqref="T16:T42">
    <cfRule type="cellIs" dxfId="87" priority="122" stopIfTrue="1" operator="equal">
      <formula>0</formula>
    </cfRule>
    <cfRule type="cellIs" dxfId="86" priority="123" stopIfTrue="1" operator="equal">
      <formula>$CX15</formula>
    </cfRule>
  </conditionalFormatting>
  <conditionalFormatting sqref="V13:W42">
    <cfRule type="cellIs" dxfId="85" priority="24" stopIfTrue="1" operator="equal">
      <formula>0</formula>
    </cfRule>
  </conditionalFormatting>
  <conditionalFormatting sqref="X6">
    <cfRule type="containsBlanks" dxfId="84" priority="60">
      <formula>LEN(TRIM(X6))=0</formula>
    </cfRule>
  </conditionalFormatting>
  <conditionalFormatting sqref="AA14:AA42">
    <cfRule type="cellIs" dxfId="83" priority="73" stopIfTrue="1" operator="equal">
      <formula>0</formula>
    </cfRule>
  </conditionalFormatting>
  <conditionalFormatting sqref="AA12:AF12 I14:L14">
    <cfRule type="cellIs" dxfId="82" priority="133" stopIfTrue="1" operator="equal">
      <formula>0</formula>
    </cfRule>
  </conditionalFormatting>
  <conditionalFormatting sqref="AB6">
    <cfRule type="containsBlanks" dxfId="81" priority="58">
      <formula>LEN(TRIM(AB6))=0</formula>
    </cfRule>
  </conditionalFormatting>
  <conditionalFormatting sqref="AB14:AC42">
    <cfRule type="cellIs" dxfId="80" priority="22" stopIfTrue="1" operator="equal">
      <formula>0</formula>
    </cfRule>
  </conditionalFormatting>
  <conditionalFormatting sqref="AD14:AD42">
    <cfRule type="cellIs" dxfId="79" priority="112" stopIfTrue="1" operator="equal">
      <formula>0</formula>
    </cfRule>
    <cfRule type="cellIs" dxfId="78" priority="113" stopIfTrue="1" operator="lessThan">
      <formula>1</formula>
    </cfRule>
    <cfRule type="cellIs" dxfId="77" priority="114" stopIfTrue="1" operator="between">
      <formula>1</formula>
      <formula>100000000</formula>
    </cfRule>
  </conditionalFormatting>
  <conditionalFormatting sqref="AE14">
    <cfRule type="cellIs" dxfId="76" priority="4" operator="equal">
      <formula>0</formula>
    </cfRule>
  </conditionalFormatting>
  <conditionalFormatting sqref="BB13">
    <cfRule type="cellIs" dxfId="75" priority="13" stopIfTrue="1" operator="equal">
      <formula>0</formula>
    </cfRule>
    <cfRule type="cellIs" dxfId="74" priority="14" stopIfTrue="1" operator="lessThan">
      <formula>1</formula>
    </cfRule>
    <cfRule type="cellIs" dxfId="73" priority="15" stopIfTrue="1" operator="between">
      <formula>1</formula>
      <formula>100000000</formula>
    </cfRule>
  </conditionalFormatting>
  <conditionalFormatting sqref="BB13:BB120 AD15:AD42">
    <cfRule type="cellIs" dxfId="72" priority="64" stopIfTrue="1" operator="equal">
      <formula>0</formula>
    </cfRule>
    <cfRule type="cellIs" dxfId="71" priority="65" stopIfTrue="1" operator="lessThan">
      <formula>1</formula>
    </cfRule>
    <cfRule type="cellIs" dxfId="70" priority="66" stopIfTrue="1" operator="between">
      <formula>1</formula>
      <formula>100000000</formula>
    </cfRule>
  </conditionalFormatting>
  <conditionalFormatting sqref="BB127">
    <cfRule type="cellIs" dxfId="69" priority="35" stopIfTrue="1" operator="equal">
      <formula>0</formula>
    </cfRule>
    <cfRule type="cellIs" dxfId="68" priority="36" stopIfTrue="1" operator="lessThan">
      <formula>1</formula>
    </cfRule>
    <cfRule type="cellIs" dxfId="67" priority="37" stopIfTrue="1" operator="between">
      <formula>1</formula>
      <formula>100000000</formula>
    </cfRule>
  </conditionalFormatting>
  <conditionalFormatting sqref="BB129:BB147">
    <cfRule type="cellIs" dxfId="66" priority="1" stopIfTrue="1" operator="equal">
      <formula>0</formula>
    </cfRule>
    <cfRule type="cellIs" dxfId="65" priority="2" stopIfTrue="1" operator="lessThan">
      <formula>1</formula>
    </cfRule>
    <cfRule type="cellIs" dxfId="64" priority="3" stopIfTrue="1" operator="between">
      <formula>1</formula>
      <formula>100000000</formula>
    </cfRule>
  </conditionalFormatting>
  <pageMargins left="0.7" right="0.7" top="0.75" bottom="0.75" header="0.3" footer="0.3"/>
  <pageSetup paperSize="9" orientation="landscape" r:id="rId1"/>
  <ignoredErrors>
    <ignoredError sqref="D16:H40 D41:H41 D42:H42 D15:H15 N15:Z15 AA15:AF15 N16:Z39 N41:O41 N42:O42 AA16:AF40 AA41:AF41 AA42:AF42 N40:O40 Q40:Z40 Q41:Z41 Q42:Z42"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X35"/>
  <sheetViews>
    <sheetView showGridLines="0" zoomScale="85" zoomScaleNormal="85" workbookViewId="0">
      <selection activeCell="H9" sqref="H9"/>
    </sheetView>
  </sheetViews>
  <sheetFormatPr baseColWidth="10" defaultColWidth="10.7109375" defaultRowHeight="12.75" x14ac:dyDescent="0.2"/>
  <cols>
    <col min="1" max="1" width="55.42578125" style="20" customWidth="1"/>
    <col min="2" max="2" width="7" style="20" customWidth="1"/>
    <col min="3" max="69" width="6.42578125" style="20" customWidth="1"/>
    <col min="70" max="70" width="7.7109375" style="20" customWidth="1"/>
    <col min="71" max="102" width="5.7109375" style="20" customWidth="1"/>
    <col min="103" max="16384" width="10.7109375" style="20"/>
  </cols>
  <sheetData>
    <row r="1" spans="1:102" ht="13.5" thickBot="1" x14ac:dyDescent="0.25">
      <c r="BR1" s="360" t="s">
        <v>161</v>
      </c>
    </row>
    <row r="2" spans="1:102" ht="29.25" customHeight="1" x14ac:dyDescent="0.2">
      <c r="A2" s="851" t="s">
        <v>467</v>
      </c>
      <c r="B2" s="851"/>
      <c r="C2" s="851"/>
      <c r="D2" s="361"/>
      <c r="E2" s="361"/>
      <c r="F2" s="361"/>
      <c r="G2" s="361"/>
      <c r="H2" s="361"/>
      <c r="I2" s="361"/>
      <c r="J2" s="361"/>
      <c r="K2" s="361"/>
      <c r="L2" s="361"/>
      <c r="M2" s="361"/>
      <c r="N2" s="361"/>
      <c r="O2" s="361"/>
      <c r="P2" s="361"/>
      <c r="Q2" s="361"/>
      <c r="R2" s="361"/>
      <c r="S2" s="361"/>
      <c r="T2" s="361"/>
      <c r="U2" s="361"/>
      <c r="V2" s="361"/>
      <c r="W2" s="361"/>
      <c r="X2" s="361"/>
      <c r="Y2" s="361"/>
      <c r="Z2" s="361"/>
      <c r="AA2" s="361"/>
      <c r="AB2" s="361"/>
      <c r="AC2" s="361"/>
      <c r="AD2" s="361"/>
      <c r="AE2" s="361"/>
      <c r="AF2" s="361"/>
      <c r="AG2" s="361"/>
      <c r="AH2" s="361"/>
      <c r="AI2" s="361"/>
      <c r="AJ2" s="361"/>
      <c r="AK2" s="361"/>
      <c r="AL2" s="361"/>
      <c r="AM2" s="361"/>
      <c r="AN2" s="361"/>
      <c r="AO2" s="361"/>
      <c r="AP2" s="361"/>
      <c r="AQ2" s="361"/>
      <c r="AR2" s="361"/>
      <c r="AS2" s="361"/>
      <c r="AT2" s="361"/>
      <c r="AU2" s="361"/>
      <c r="AV2" s="361"/>
      <c r="AW2" s="361"/>
      <c r="AX2" s="361"/>
      <c r="AY2" s="361"/>
      <c r="AZ2" s="361"/>
      <c r="BA2" s="361"/>
      <c r="BB2" s="361"/>
      <c r="BC2" s="361"/>
      <c r="BD2" s="361"/>
      <c r="BE2" s="361"/>
      <c r="BF2" s="361"/>
      <c r="BG2" s="361"/>
      <c r="BH2" s="361"/>
      <c r="BI2" s="361"/>
      <c r="BJ2" s="361"/>
      <c r="BK2" s="361"/>
      <c r="BL2" s="361"/>
      <c r="BM2" s="361"/>
      <c r="BN2" s="361"/>
      <c r="BO2" s="361"/>
      <c r="BP2" s="361"/>
      <c r="BQ2" s="361"/>
      <c r="BR2" s="360" t="s">
        <v>161</v>
      </c>
    </row>
    <row r="3" spans="1:102" ht="6.75" customHeight="1" x14ac:dyDescent="0.2">
      <c r="A3" s="362"/>
      <c r="B3" s="362"/>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0" t="s">
        <v>161</v>
      </c>
    </row>
    <row r="4" spans="1:102" ht="15" customHeight="1" x14ac:dyDescent="0.2">
      <c r="A4" s="363" t="s">
        <v>468</v>
      </c>
      <c r="B4" s="364" t="str">
        <f>'RESUMEN REGION'!A19</f>
        <v/>
      </c>
      <c r="C4" s="365"/>
      <c r="D4" s="419" t="s">
        <v>12</v>
      </c>
      <c r="E4" s="554">
        <f>+'RES EVAL. INFORMES'!$B$3</f>
        <v>0</v>
      </c>
      <c r="F4" s="365"/>
      <c r="G4" s="556" t="s">
        <v>10</v>
      </c>
      <c r="H4" s="416"/>
      <c r="I4" s="557" t="s">
        <v>11</v>
      </c>
      <c r="J4" s="416" t="s">
        <v>7</v>
      </c>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0" t="s">
        <v>161</v>
      </c>
    </row>
    <row r="5" spans="1:102" ht="6.75" customHeight="1" x14ac:dyDescent="0.2">
      <c r="A5" s="362"/>
      <c r="B5" s="362"/>
      <c r="C5" s="362"/>
      <c r="D5" s="362"/>
      <c r="E5" s="362"/>
      <c r="F5" s="362"/>
      <c r="G5" s="362"/>
      <c r="H5" s="362"/>
      <c r="I5" s="362"/>
      <c r="J5" s="362"/>
      <c r="K5" s="362"/>
      <c r="L5" s="362"/>
      <c r="M5" s="362"/>
      <c r="N5" s="362"/>
      <c r="O5" s="362"/>
      <c r="P5" s="362"/>
      <c r="Q5" s="362"/>
      <c r="R5" s="362"/>
      <c r="S5" s="362"/>
      <c r="T5" s="362"/>
      <c r="U5" s="362"/>
      <c r="V5" s="362"/>
      <c r="W5" s="362"/>
      <c r="X5" s="362"/>
      <c r="Y5" s="362"/>
      <c r="Z5" s="362"/>
      <c r="AA5" s="362"/>
      <c r="AB5" s="362"/>
      <c r="AC5" s="362"/>
      <c r="AD5" s="362"/>
      <c r="AE5" s="362"/>
      <c r="AF5" s="362"/>
      <c r="AG5" s="362"/>
      <c r="AH5" s="362"/>
      <c r="AI5" s="362"/>
      <c r="AJ5" s="362"/>
      <c r="AK5" s="362"/>
      <c r="AL5" s="362"/>
      <c r="AM5" s="362"/>
      <c r="AN5" s="362"/>
      <c r="AO5" s="362"/>
      <c r="AP5" s="362"/>
      <c r="AQ5" s="362"/>
      <c r="AR5" s="362"/>
      <c r="AS5" s="362"/>
      <c r="AT5" s="362"/>
      <c r="AU5" s="362"/>
      <c r="AV5" s="362"/>
      <c r="AW5" s="362"/>
      <c r="AX5" s="362"/>
      <c r="AY5" s="362"/>
      <c r="AZ5" s="362"/>
      <c r="BA5" s="362"/>
      <c r="BB5" s="362"/>
      <c r="BC5" s="362"/>
      <c r="BD5" s="362"/>
      <c r="BE5" s="362"/>
      <c r="BF5" s="362"/>
      <c r="BG5" s="362"/>
      <c r="BH5" s="362"/>
      <c r="BI5" s="362"/>
      <c r="BJ5" s="362"/>
      <c r="BK5" s="362"/>
      <c r="BL5" s="362"/>
      <c r="BM5" s="362"/>
      <c r="BN5" s="362"/>
      <c r="BO5" s="362"/>
      <c r="BP5" s="362"/>
      <c r="BQ5" s="362"/>
      <c r="BR5" s="360" t="s">
        <v>161</v>
      </c>
    </row>
    <row r="6" spans="1:102" x14ac:dyDescent="0.2">
      <c r="A6" s="852" t="s">
        <v>424</v>
      </c>
      <c r="B6" s="853" t="s">
        <v>469</v>
      </c>
      <c r="C6" s="853"/>
      <c r="D6" s="853"/>
      <c r="E6" s="853"/>
      <c r="F6" s="853"/>
      <c r="G6" s="853"/>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3"/>
      <c r="AY6" s="853"/>
      <c r="AZ6" s="853"/>
      <c r="BA6" s="853"/>
      <c r="BB6" s="853"/>
      <c r="BC6" s="853"/>
      <c r="BD6" s="853"/>
      <c r="BE6" s="853"/>
      <c r="BF6" s="853"/>
      <c r="BG6" s="853"/>
      <c r="BH6" s="853"/>
      <c r="BI6" s="853"/>
      <c r="BJ6" s="853"/>
      <c r="BK6" s="853"/>
      <c r="BL6" s="853"/>
      <c r="BM6" s="853"/>
      <c r="BN6" s="853"/>
      <c r="BO6" s="853"/>
      <c r="BP6" s="853"/>
      <c r="BQ6" s="853"/>
      <c r="BR6" s="360" t="s">
        <v>161</v>
      </c>
    </row>
    <row r="7" spans="1:102" ht="85.5" customHeight="1" x14ac:dyDescent="0.2">
      <c r="A7" s="852"/>
      <c r="B7" s="413" t="s">
        <v>470</v>
      </c>
      <c r="C7" s="366">
        <f>'RESUMEN REGION'!$B19</f>
        <v>0</v>
      </c>
      <c r="D7" s="366">
        <f>'RESUMEN REGION'!$B20</f>
        <v>0</v>
      </c>
      <c r="E7" s="366">
        <f>'RESUMEN REGION'!$B21</f>
        <v>0</v>
      </c>
      <c r="F7" s="366">
        <f>'RESUMEN REGION'!$B22</f>
        <v>0</v>
      </c>
      <c r="G7" s="366">
        <f>'RESUMEN REGION'!$B23</f>
        <v>0</v>
      </c>
      <c r="H7" s="366">
        <f>'RESUMEN REGION'!$B24</f>
        <v>0</v>
      </c>
      <c r="I7" s="366">
        <f>'RESUMEN REGION'!$B25</f>
        <v>0</v>
      </c>
      <c r="J7" s="366">
        <f>'RESUMEN REGION'!$B26</f>
        <v>0</v>
      </c>
      <c r="K7" s="366">
        <f>'RESUMEN REGION'!$B27</f>
        <v>0</v>
      </c>
      <c r="L7" s="366">
        <f>'RESUMEN REGION'!$B28</f>
        <v>0</v>
      </c>
      <c r="M7" s="366">
        <f>'RESUMEN REGION'!$B29</f>
        <v>0</v>
      </c>
      <c r="N7" s="366">
        <f>'RESUMEN REGION'!$B30</f>
        <v>0</v>
      </c>
      <c r="O7" s="366">
        <f>'RESUMEN REGION'!$B31</f>
        <v>0</v>
      </c>
      <c r="P7" s="366">
        <f>'RESUMEN REGION'!$B32</f>
        <v>0</v>
      </c>
      <c r="Q7" s="366">
        <f>'RESUMEN REGION'!$B33</f>
        <v>0</v>
      </c>
      <c r="R7" s="366">
        <f>'RESUMEN REGION'!$B34</f>
        <v>0</v>
      </c>
      <c r="S7" s="366">
        <f>'RESUMEN REGION'!$B35</f>
        <v>0</v>
      </c>
      <c r="T7" s="366">
        <f>'RESUMEN REGION'!$B36</f>
        <v>0</v>
      </c>
      <c r="U7" s="366">
        <f>'RESUMEN REGION'!$B37</f>
        <v>0</v>
      </c>
      <c r="V7" s="366">
        <f>'RESUMEN REGION'!$B38</f>
        <v>0</v>
      </c>
      <c r="W7" s="366">
        <f>'RESUMEN REGION'!$B39</f>
        <v>0</v>
      </c>
      <c r="X7" s="366">
        <f>'RESUMEN REGION'!$B40</f>
        <v>0</v>
      </c>
      <c r="Y7" s="366">
        <f>'RESUMEN REGION'!$B41</f>
        <v>0</v>
      </c>
      <c r="Z7" s="366">
        <f>'RESUMEN REGION'!$B42</f>
        <v>0</v>
      </c>
      <c r="AA7" s="366">
        <f>'RESUMEN REGION'!$B43</f>
        <v>0</v>
      </c>
      <c r="AB7" s="366">
        <f>'RESUMEN REGION'!$B44</f>
        <v>0</v>
      </c>
      <c r="AC7" s="366">
        <f>'RESUMEN REGION'!$B45</f>
        <v>0</v>
      </c>
      <c r="AD7" s="366">
        <f>'RESUMEN REGION'!$B46</f>
        <v>0</v>
      </c>
      <c r="AE7" s="366">
        <f>'RESUMEN REGION'!$B47</f>
        <v>0</v>
      </c>
      <c r="AF7" s="366">
        <f>'RESUMEN REGION'!$B48</f>
        <v>0</v>
      </c>
      <c r="AG7" s="366">
        <f>'RESUMEN REGION'!$B49</f>
        <v>0</v>
      </c>
      <c r="AH7" s="366">
        <f>'RESUMEN REGION'!$B50</f>
        <v>0</v>
      </c>
      <c r="AI7" s="366">
        <f>'RESUMEN REGION'!$B51</f>
        <v>0</v>
      </c>
      <c r="AJ7" s="366">
        <f>'RESUMEN REGION'!$B52</f>
        <v>0</v>
      </c>
      <c r="AK7" s="366">
        <f>'RESUMEN REGION'!$B53</f>
        <v>0</v>
      </c>
      <c r="AL7" s="366">
        <f>'RESUMEN REGION'!$B54</f>
        <v>0</v>
      </c>
      <c r="AM7" s="366">
        <f>'RESUMEN REGION'!$B55</f>
        <v>0</v>
      </c>
      <c r="AN7" s="366">
        <f>'RESUMEN REGION'!$B56</f>
        <v>0</v>
      </c>
      <c r="AO7" s="366">
        <f>'RESUMEN REGION'!$B57</f>
        <v>0</v>
      </c>
      <c r="AP7" s="366">
        <f>'RESUMEN REGION'!$B58</f>
        <v>0</v>
      </c>
      <c r="AQ7" s="366">
        <f>'RESUMEN REGION'!$B59</f>
        <v>0</v>
      </c>
      <c r="AR7" s="366">
        <f>'RESUMEN REGION'!$B60</f>
        <v>0</v>
      </c>
      <c r="AS7" s="366">
        <f>'RESUMEN REGION'!$B61</f>
        <v>0</v>
      </c>
      <c r="AT7" s="366">
        <f>'RESUMEN REGION'!$B62</f>
        <v>0</v>
      </c>
      <c r="AU7" s="366">
        <f>'RESUMEN REGION'!$B63</f>
        <v>0</v>
      </c>
      <c r="AV7" s="366">
        <f>'RESUMEN REGION'!$B64</f>
        <v>0</v>
      </c>
      <c r="AW7" s="366">
        <f>'RESUMEN REGION'!$B65</f>
        <v>0</v>
      </c>
      <c r="AX7" s="366">
        <f>'RESUMEN REGION'!$B66</f>
        <v>0</v>
      </c>
      <c r="AY7" s="366">
        <f>'RESUMEN REGION'!$B67</f>
        <v>0</v>
      </c>
      <c r="AZ7" s="366">
        <f>'RESUMEN REGION'!$B68</f>
        <v>0</v>
      </c>
      <c r="BA7" s="366">
        <f>'RESUMEN REGION'!$B69</f>
        <v>0</v>
      </c>
      <c r="BB7" s="366">
        <f>'RESUMEN REGION'!$B70</f>
        <v>0</v>
      </c>
      <c r="BC7" s="366">
        <f>'RESUMEN REGION'!$B71</f>
        <v>0</v>
      </c>
      <c r="BD7" s="366">
        <f>'RESUMEN REGION'!$B72</f>
        <v>0</v>
      </c>
      <c r="BE7" s="366">
        <f>'RESUMEN REGION'!$B73</f>
        <v>0</v>
      </c>
      <c r="BF7" s="366">
        <f>'RESUMEN REGION'!$B74</f>
        <v>0</v>
      </c>
      <c r="BG7" s="366">
        <f>'RESUMEN REGION'!$B75</f>
        <v>0</v>
      </c>
      <c r="BH7" s="366">
        <f>'RESUMEN REGION'!$B76</f>
        <v>0</v>
      </c>
      <c r="BI7" s="366">
        <f>'RESUMEN REGION'!$B77</f>
        <v>0</v>
      </c>
      <c r="BJ7" s="366">
        <f>'RESUMEN REGION'!$B78</f>
        <v>0</v>
      </c>
      <c r="BK7" s="366">
        <f>'RESUMEN REGION'!$B79</f>
        <v>0</v>
      </c>
      <c r="BL7" s="366">
        <f>'RESUMEN REGION'!$B80</f>
        <v>0</v>
      </c>
      <c r="BM7" s="366">
        <f>'RESUMEN REGION'!$B81</f>
        <v>0</v>
      </c>
      <c r="BN7" s="366">
        <f>'RESUMEN REGION'!$B82</f>
        <v>0</v>
      </c>
      <c r="BO7" s="366">
        <f>'RESUMEN REGION'!$B83</f>
        <v>0</v>
      </c>
      <c r="BP7" s="366">
        <f>'RESUMEN REGION'!$B84</f>
        <v>0</v>
      </c>
      <c r="BQ7" s="366">
        <f>'RESUMEN REGION'!$B85</f>
        <v>0</v>
      </c>
      <c r="BR7" s="366">
        <f>'RESUMEN REGION'!$B86</f>
        <v>0</v>
      </c>
      <c r="BS7" s="366">
        <f>'RESUMEN REGION'!$B87</f>
        <v>0</v>
      </c>
      <c r="BT7" s="366">
        <f>'RESUMEN REGION'!$B88</f>
        <v>0</v>
      </c>
      <c r="BU7" s="366">
        <f>'RESUMEN REGION'!$B89</f>
        <v>0</v>
      </c>
      <c r="BV7" s="366">
        <f>'RESUMEN REGION'!$B90</f>
        <v>0</v>
      </c>
      <c r="BW7" s="366">
        <f>'RESUMEN REGION'!$B91</f>
        <v>0</v>
      </c>
      <c r="BX7" s="366">
        <f>'RESUMEN REGION'!$B92</f>
        <v>0</v>
      </c>
      <c r="BY7" s="366">
        <f>'RESUMEN REGION'!$B93</f>
        <v>0</v>
      </c>
      <c r="BZ7" s="366">
        <f>'RESUMEN REGION'!$B94</f>
        <v>0</v>
      </c>
      <c r="CA7" s="366">
        <f>'RESUMEN REGION'!$B95</f>
        <v>0</v>
      </c>
      <c r="CB7" s="366">
        <f>'RESUMEN REGION'!$B96</f>
        <v>0</v>
      </c>
      <c r="CC7" s="366">
        <f>'RESUMEN REGION'!$B97</f>
        <v>0</v>
      </c>
      <c r="CD7" s="366">
        <f>'RESUMEN REGION'!$B98</f>
        <v>0</v>
      </c>
      <c r="CE7" s="366">
        <f>'RESUMEN REGION'!$B99</f>
        <v>0</v>
      </c>
      <c r="CF7" s="366">
        <f>'RESUMEN REGION'!$B100</f>
        <v>0</v>
      </c>
      <c r="CG7" s="366">
        <f>'RESUMEN REGION'!$B101</f>
        <v>0</v>
      </c>
      <c r="CH7" s="366">
        <f>'RESUMEN REGION'!$B102</f>
        <v>0</v>
      </c>
      <c r="CI7" s="366">
        <f>'RESUMEN REGION'!$B103</f>
        <v>0</v>
      </c>
      <c r="CJ7" s="366">
        <f>'RESUMEN REGION'!$B104</f>
        <v>0</v>
      </c>
      <c r="CK7" s="366">
        <f>'RESUMEN REGION'!$B105</f>
        <v>0</v>
      </c>
      <c r="CL7" s="366">
        <f>'RESUMEN REGION'!$B106</f>
        <v>0</v>
      </c>
      <c r="CM7" s="366">
        <f>'RESUMEN REGION'!$B107</f>
        <v>0</v>
      </c>
      <c r="CN7" s="366">
        <f>'RESUMEN REGION'!$B108</f>
        <v>0</v>
      </c>
      <c r="CO7" s="366">
        <f>'RESUMEN REGION'!$B109</f>
        <v>0</v>
      </c>
      <c r="CP7" s="366">
        <f>'RESUMEN REGION'!$B110</f>
        <v>0</v>
      </c>
      <c r="CQ7" s="366">
        <f>'RESUMEN REGION'!$B111</f>
        <v>0</v>
      </c>
      <c r="CR7" s="366">
        <f>'RESUMEN REGION'!$B112</f>
        <v>0</v>
      </c>
      <c r="CS7" s="366">
        <f>'RESUMEN REGION'!$B113</f>
        <v>0</v>
      </c>
      <c r="CT7" s="366">
        <f>'RESUMEN REGION'!$B114</f>
        <v>0</v>
      </c>
      <c r="CU7" s="366">
        <f>'RESUMEN REGION'!$B115</f>
        <v>0</v>
      </c>
      <c r="CV7" s="366">
        <f>'RESUMEN REGION'!$B116</f>
        <v>0</v>
      </c>
      <c r="CW7" s="366">
        <f>'RESUMEN REGION'!$B117</f>
        <v>0</v>
      </c>
      <c r="CX7" s="366">
        <f>'RESUMEN REGION'!$B118</f>
        <v>0</v>
      </c>
    </row>
    <row r="8" spans="1:102" s="67" customFormat="1" ht="71.25" customHeight="1" x14ac:dyDescent="0.2">
      <c r="A8" s="367" t="s">
        <v>425</v>
      </c>
      <c r="B8" s="414" t="str">
        <f>IFERROR(AVERAGE(C8:CX8),"-")</f>
        <v>-</v>
      </c>
      <c r="C8" s="368"/>
      <c r="D8" s="368"/>
      <c r="E8" s="368"/>
      <c r="F8" s="368"/>
      <c r="G8" s="368"/>
      <c r="H8" s="368"/>
      <c r="I8" s="368"/>
      <c r="J8" s="368"/>
      <c r="K8" s="478"/>
      <c r="L8" s="368"/>
      <c r="M8" s="368"/>
      <c r="N8" s="368"/>
      <c r="O8" s="368"/>
      <c r="P8" s="479"/>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row>
    <row r="9" spans="1:102" s="67" customFormat="1" ht="144.75" customHeight="1" x14ac:dyDescent="0.2">
      <c r="A9" s="367" t="s">
        <v>471</v>
      </c>
      <c r="B9" s="414" t="str">
        <f t="shared" ref="B9:B11" si="0">IFERROR(AVERAGE(C9:CX9),"-")</f>
        <v>-</v>
      </c>
      <c r="C9" s="368"/>
      <c r="D9" s="368"/>
      <c r="E9" s="368"/>
      <c r="F9" s="368"/>
      <c r="G9" s="368"/>
      <c r="H9" s="368"/>
      <c r="I9" s="368"/>
      <c r="J9" s="368"/>
      <c r="K9" s="478"/>
      <c r="L9" s="368"/>
      <c r="M9" s="368"/>
      <c r="N9" s="368"/>
      <c r="O9" s="368"/>
      <c r="P9" s="47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row>
    <row r="10" spans="1:102" s="67" customFormat="1" ht="69" customHeight="1" x14ac:dyDescent="0.2">
      <c r="A10" s="367" t="s">
        <v>472</v>
      </c>
      <c r="B10" s="414" t="str">
        <f t="shared" si="0"/>
        <v>-</v>
      </c>
      <c r="C10" s="368"/>
      <c r="D10" s="368"/>
      <c r="E10" s="368"/>
      <c r="F10" s="368"/>
      <c r="G10" s="368"/>
      <c r="H10" s="368"/>
      <c r="I10" s="368"/>
      <c r="J10" s="368"/>
      <c r="K10" s="478"/>
      <c r="L10" s="368"/>
      <c r="M10" s="368"/>
      <c r="N10" s="368"/>
      <c r="O10" s="368"/>
      <c r="P10" s="480"/>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row>
    <row r="11" spans="1:102" s="67" customFormat="1" ht="56.25" customHeight="1" x14ac:dyDescent="0.2">
      <c r="A11" s="367" t="s">
        <v>473</v>
      </c>
      <c r="B11" s="414" t="str">
        <f t="shared" si="0"/>
        <v>-</v>
      </c>
      <c r="C11" s="368"/>
      <c r="D11" s="368"/>
      <c r="E11" s="368"/>
      <c r="F11" s="368"/>
      <c r="G11" s="368"/>
      <c r="H11" s="368"/>
      <c r="I11" s="368"/>
      <c r="J11" s="368"/>
      <c r="K11" s="478"/>
      <c r="L11" s="368"/>
      <c r="M11" s="368"/>
      <c r="N11" s="368"/>
      <c r="O11" s="368"/>
      <c r="P11" s="47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row>
    <row r="12" spans="1:102" x14ac:dyDescent="0.2">
      <c r="A12" s="369" t="s">
        <v>474</v>
      </c>
      <c r="B12" s="414" t="str">
        <f>+IFERROR(AVERAGE(B8:B11),"")</f>
        <v/>
      </c>
      <c r="C12" s="368" t="str">
        <f t="shared" ref="C12:BN12" si="1">+IFERROR(AVERAGE(C8:C11),"")</f>
        <v/>
      </c>
      <c r="D12" s="368" t="str">
        <f t="shared" si="1"/>
        <v/>
      </c>
      <c r="E12" s="368" t="str">
        <f t="shared" si="1"/>
        <v/>
      </c>
      <c r="F12" s="368" t="str">
        <f t="shared" si="1"/>
        <v/>
      </c>
      <c r="G12" s="368" t="str">
        <f t="shared" si="1"/>
        <v/>
      </c>
      <c r="H12" s="368" t="str">
        <f t="shared" si="1"/>
        <v/>
      </c>
      <c r="I12" s="368" t="str">
        <f t="shared" si="1"/>
        <v/>
      </c>
      <c r="J12" s="368" t="str">
        <f t="shared" si="1"/>
        <v/>
      </c>
      <c r="K12" s="368" t="str">
        <f t="shared" si="1"/>
        <v/>
      </c>
      <c r="L12" s="368" t="str">
        <f t="shared" si="1"/>
        <v/>
      </c>
      <c r="M12" s="368" t="str">
        <f t="shared" si="1"/>
        <v/>
      </c>
      <c r="N12" s="368" t="str">
        <f t="shared" si="1"/>
        <v/>
      </c>
      <c r="O12" s="368" t="str">
        <f t="shared" si="1"/>
        <v/>
      </c>
      <c r="P12" s="368" t="str">
        <f t="shared" si="1"/>
        <v/>
      </c>
      <c r="Q12" s="368" t="str">
        <f t="shared" si="1"/>
        <v/>
      </c>
      <c r="R12" s="368" t="str">
        <f t="shared" si="1"/>
        <v/>
      </c>
      <c r="S12" s="368" t="str">
        <f t="shared" si="1"/>
        <v/>
      </c>
      <c r="T12" s="368" t="str">
        <f t="shared" si="1"/>
        <v/>
      </c>
      <c r="U12" s="368" t="str">
        <f t="shared" si="1"/>
        <v/>
      </c>
      <c r="V12" s="368" t="str">
        <f t="shared" si="1"/>
        <v/>
      </c>
      <c r="W12" s="368" t="str">
        <f t="shared" si="1"/>
        <v/>
      </c>
      <c r="X12" s="368" t="str">
        <f t="shared" si="1"/>
        <v/>
      </c>
      <c r="Y12" s="368" t="str">
        <f t="shared" si="1"/>
        <v/>
      </c>
      <c r="Z12" s="368" t="str">
        <f t="shared" si="1"/>
        <v/>
      </c>
      <c r="AA12" s="368" t="str">
        <f t="shared" si="1"/>
        <v/>
      </c>
      <c r="AB12" s="368" t="str">
        <f t="shared" si="1"/>
        <v/>
      </c>
      <c r="AC12" s="368" t="str">
        <f t="shared" si="1"/>
        <v/>
      </c>
      <c r="AD12" s="368" t="str">
        <f t="shared" si="1"/>
        <v/>
      </c>
      <c r="AE12" s="368" t="str">
        <f t="shared" si="1"/>
        <v/>
      </c>
      <c r="AF12" s="368" t="str">
        <f t="shared" si="1"/>
        <v/>
      </c>
      <c r="AG12" s="368" t="str">
        <f t="shared" si="1"/>
        <v/>
      </c>
      <c r="AH12" s="368" t="str">
        <f t="shared" si="1"/>
        <v/>
      </c>
      <c r="AI12" s="368" t="str">
        <f t="shared" si="1"/>
        <v/>
      </c>
      <c r="AJ12" s="368" t="str">
        <f t="shared" si="1"/>
        <v/>
      </c>
      <c r="AK12" s="368" t="str">
        <f t="shared" si="1"/>
        <v/>
      </c>
      <c r="AL12" s="368" t="str">
        <f t="shared" si="1"/>
        <v/>
      </c>
      <c r="AM12" s="368" t="str">
        <f t="shared" si="1"/>
        <v/>
      </c>
      <c r="AN12" s="368" t="str">
        <f t="shared" si="1"/>
        <v/>
      </c>
      <c r="AO12" s="368" t="str">
        <f t="shared" si="1"/>
        <v/>
      </c>
      <c r="AP12" s="368" t="str">
        <f t="shared" si="1"/>
        <v/>
      </c>
      <c r="AQ12" s="368" t="str">
        <f t="shared" si="1"/>
        <v/>
      </c>
      <c r="AR12" s="368" t="str">
        <f t="shared" si="1"/>
        <v/>
      </c>
      <c r="AS12" s="368" t="str">
        <f t="shared" si="1"/>
        <v/>
      </c>
      <c r="AT12" s="368" t="str">
        <f t="shared" si="1"/>
        <v/>
      </c>
      <c r="AU12" s="368" t="str">
        <f t="shared" si="1"/>
        <v/>
      </c>
      <c r="AV12" s="368" t="str">
        <f t="shared" si="1"/>
        <v/>
      </c>
      <c r="AW12" s="368" t="str">
        <f t="shared" si="1"/>
        <v/>
      </c>
      <c r="AX12" s="368" t="str">
        <f t="shared" si="1"/>
        <v/>
      </c>
      <c r="AY12" s="368" t="str">
        <f t="shared" si="1"/>
        <v/>
      </c>
      <c r="AZ12" s="368" t="str">
        <f t="shared" si="1"/>
        <v/>
      </c>
      <c r="BA12" s="368" t="str">
        <f t="shared" si="1"/>
        <v/>
      </c>
      <c r="BB12" s="368" t="str">
        <f t="shared" si="1"/>
        <v/>
      </c>
      <c r="BC12" s="368" t="str">
        <f t="shared" si="1"/>
        <v/>
      </c>
      <c r="BD12" s="368" t="str">
        <f t="shared" si="1"/>
        <v/>
      </c>
      <c r="BE12" s="368" t="str">
        <f t="shared" si="1"/>
        <v/>
      </c>
      <c r="BF12" s="368" t="str">
        <f t="shared" si="1"/>
        <v/>
      </c>
      <c r="BG12" s="368" t="str">
        <f t="shared" si="1"/>
        <v/>
      </c>
      <c r="BH12" s="368" t="str">
        <f t="shared" si="1"/>
        <v/>
      </c>
      <c r="BI12" s="368" t="str">
        <f t="shared" si="1"/>
        <v/>
      </c>
      <c r="BJ12" s="368" t="str">
        <f t="shared" si="1"/>
        <v/>
      </c>
      <c r="BK12" s="368" t="str">
        <f t="shared" si="1"/>
        <v/>
      </c>
      <c r="BL12" s="368" t="str">
        <f t="shared" si="1"/>
        <v/>
      </c>
      <c r="BM12" s="368" t="str">
        <f t="shared" si="1"/>
        <v/>
      </c>
      <c r="BN12" s="368" t="str">
        <f t="shared" si="1"/>
        <v/>
      </c>
      <c r="BO12" s="368" t="str">
        <f t="shared" ref="BO12:CX12" si="2">+IFERROR(AVERAGE(BO8:BO11),"")</f>
        <v/>
      </c>
      <c r="BP12" s="368" t="str">
        <f t="shared" si="2"/>
        <v/>
      </c>
      <c r="BQ12" s="368" t="str">
        <f t="shared" si="2"/>
        <v/>
      </c>
      <c r="BR12" s="368" t="str">
        <f t="shared" si="2"/>
        <v/>
      </c>
      <c r="BS12" s="368" t="str">
        <f t="shared" si="2"/>
        <v/>
      </c>
      <c r="BT12" s="368" t="str">
        <f t="shared" si="2"/>
        <v/>
      </c>
      <c r="BU12" s="368" t="str">
        <f t="shared" si="2"/>
        <v/>
      </c>
      <c r="BV12" s="368" t="str">
        <f t="shared" si="2"/>
        <v/>
      </c>
      <c r="BW12" s="368" t="str">
        <f t="shared" si="2"/>
        <v/>
      </c>
      <c r="BX12" s="368" t="str">
        <f t="shared" si="2"/>
        <v/>
      </c>
      <c r="BY12" s="368" t="str">
        <f t="shared" si="2"/>
        <v/>
      </c>
      <c r="BZ12" s="368" t="str">
        <f t="shared" si="2"/>
        <v/>
      </c>
      <c r="CA12" s="368" t="str">
        <f t="shared" si="2"/>
        <v/>
      </c>
      <c r="CB12" s="368" t="str">
        <f t="shared" si="2"/>
        <v/>
      </c>
      <c r="CC12" s="368" t="str">
        <f t="shared" si="2"/>
        <v/>
      </c>
      <c r="CD12" s="368" t="str">
        <f t="shared" si="2"/>
        <v/>
      </c>
      <c r="CE12" s="368" t="str">
        <f t="shared" si="2"/>
        <v/>
      </c>
      <c r="CF12" s="368" t="str">
        <f t="shared" si="2"/>
        <v/>
      </c>
      <c r="CG12" s="368" t="str">
        <f t="shared" si="2"/>
        <v/>
      </c>
      <c r="CH12" s="368" t="str">
        <f t="shared" si="2"/>
        <v/>
      </c>
      <c r="CI12" s="368" t="str">
        <f t="shared" si="2"/>
        <v/>
      </c>
      <c r="CJ12" s="368" t="str">
        <f t="shared" si="2"/>
        <v/>
      </c>
      <c r="CK12" s="368" t="str">
        <f t="shared" si="2"/>
        <v/>
      </c>
      <c r="CL12" s="368" t="str">
        <f t="shared" si="2"/>
        <v/>
      </c>
      <c r="CM12" s="368" t="str">
        <f t="shared" si="2"/>
        <v/>
      </c>
      <c r="CN12" s="368" t="str">
        <f t="shared" si="2"/>
        <v/>
      </c>
      <c r="CO12" s="368" t="str">
        <f t="shared" si="2"/>
        <v/>
      </c>
      <c r="CP12" s="368" t="str">
        <f t="shared" si="2"/>
        <v/>
      </c>
      <c r="CQ12" s="368" t="str">
        <f t="shared" si="2"/>
        <v/>
      </c>
      <c r="CR12" s="368" t="str">
        <f t="shared" si="2"/>
        <v/>
      </c>
      <c r="CS12" s="368" t="str">
        <f t="shared" si="2"/>
        <v/>
      </c>
      <c r="CT12" s="368" t="str">
        <f t="shared" si="2"/>
        <v/>
      </c>
      <c r="CU12" s="368" t="str">
        <f t="shared" si="2"/>
        <v/>
      </c>
      <c r="CV12" s="368" t="str">
        <f t="shared" si="2"/>
        <v/>
      </c>
      <c r="CW12" s="368" t="str">
        <f t="shared" si="2"/>
        <v/>
      </c>
      <c r="CX12" s="368" t="str">
        <f t="shared" si="2"/>
        <v/>
      </c>
    </row>
    <row r="13" spans="1:102" ht="13.5" thickBot="1" x14ac:dyDescent="0.25">
      <c r="A13" s="370" t="s">
        <v>161</v>
      </c>
      <c r="B13" s="370" t="s">
        <v>161</v>
      </c>
      <c r="C13" s="370" t="s">
        <v>161</v>
      </c>
      <c r="D13" s="370" t="s">
        <v>161</v>
      </c>
      <c r="E13" s="370" t="s">
        <v>161</v>
      </c>
      <c r="F13" s="370" t="s">
        <v>161</v>
      </c>
      <c r="G13" s="370" t="s">
        <v>161</v>
      </c>
      <c r="H13" s="370" t="s">
        <v>161</v>
      </c>
      <c r="I13" s="370" t="s">
        <v>161</v>
      </c>
      <c r="J13" s="370" t="s">
        <v>161</v>
      </c>
      <c r="K13" s="370" t="s">
        <v>161</v>
      </c>
      <c r="L13" s="370" t="s">
        <v>161</v>
      </c>
      <c r="M13" s="370" t="s">
        <v>161</v>
      </c>
      <c r="N13" s="370" t="s">
        <v>161</v>
      </c>
      <c r="O13" s="370" t="s">
        <v>161</v>
      </c>
      <c r="P13" s="370" t="s">
        <v>161</v>
      </c>
      <c r="Q13" s="370" t="s">
        <v>161</v>
      </c>
      <c r="R13" s="370" t="s">
        <v>161</v>
      </c>
      <c r="S13" s="370" t="s">
        <v>161</v>
      </c>
      <c r="T13" s="370" t="s">
        <v>161</v>
      </c>
      <c r="U13" s="370" t="s">
        <v>161</v>
      </c>
      <c r="V13" s="370" t="s">
        <v>161</v>
      </c>
      <c r="W13" s="370" t="s">
        <v>161</v>
      </c>
      <c r="X13" s="370" t="s">
        <v>161</v>
      </c>
      <c r="Y13" s="370" t="s">
        <v>161</v>
      </c>
      <c r="Z13" s="370" t="s">
        <v>161</v>
      </c>
      <c r="AA13" s="370" t="s">
        <v>161</v>
      </c>
      <c r="AB13" s="370" t="s">
        <v>161</v>
      </c>
      <c r="AC13" s="370" t="s">
        <v>161</v>
      </c>
      <c r="AD13" s="370" t="s">
        <v>161</v>
      </c>
      <c r="AE13" s="370" t="s">
        <v>161</v>
      </c>
      <c r="AF13" s="370" t="s">
        <v>161</v>
      </c>
      <c r="AG13" s="370" t="s">
        <v>161</v>
      </c>
      <c r="AH13" s="370" t="s">
        <v>161</v>
      </c>
      <c r="AI13" s="370" t="s">
        <v>161</v>
      </c>
      <c r="AJ13" s="370" t="s">
        <v>161</v>
      </c>
      <c r="AK13" s="370" t="s">
        <v>161</v>
      </c>
      <c r="AL13" s="370" t="s">
        <v>161</v>
      </c>
      <c r="AM13" s="370" t="s">
        <v>161</v>
      </c>
      <c r="AN13" s="370" t="s">
        <v>161</v>
      </c>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row>
    <row r="14" spans="1:102" x14ac:dyDescent="0.2">
      <c r="B14" s="854" t="s">
        <v>475</v>
      </c>
      <c r="C14" s="854"/>
      <c r="D14" s="854"/>
      <c r="E14" s="854"/>
      <c r="F14" s="854"/>
      <c r="G14" s="854"/>
      <c r="H14" s="854"/>
      <c r="I14" s="854"/>
      <c r="J14" s="854"/>
      <c r="K14" s="854"/>
    </row>
    <row r="15" spans="1:102" x14ac:dyDescent="0.2">
      <c r="B15" s="371" t="s">
        <v>476</v>
      </c>
      <c r="C15" s="855" t="s">
        <v>477</v>
      </c>
      <c r="D15" s="855"/>
      <c r="E15" s="855" t="s">
        <v>478</v>
      </c>
      <c r="F15" s="855"/>
      <c r="G15" s="855"/>
      <c r="H15" s="855"/>
      <c r="I15" s="855"/>
      <c r="J15" s="855"/>
      <c r="K15" s="855"/>
    </row>
    <row r="16" spans="1:102" x14ac:dyDescent="0.2">
      <c r="B16" s="372" t="s">
        <v>479</v>
      </c>
      <c r="C16" s="857" t="s">
        <v>480</v>
      </c>
      <c r="D16" s="857"/>
      <c r="E16" s="857" t="s">
        <v>381</v>
      </c>
      <c r="F16" s="857"/>
      <c r="G16" s="857"/>
      <c r="H16" s="857"/>
      <c r="I16" s="857"/>
      <c r="J16" s="857"/>
      <c r="K16" s="857"/>
    </row>
    <row r="17" spans="2:80" x14ac:dyDescent="0.2">
      <c r="B17" s="372" t="s">
        <v>481</v>
      </c>
      <c r="C17" s="857" t="s">
        <v>482</v>
      </c>
      <c r="D17" s="857"/>
      <c r="E17" s="857" t="s">
        <v>384</v>
      </c>
      <c r="F17" s="857"/>
      <c r="G17" s="857"/>
      <c r="H17" s="857"/>
      <c r="I17" s="857"/>
      <c r="J17" s="857"/>
      <c r="K17" s="857"/>
    </row>
    <row r="18" spans="2:80" x14ac:dyDescent="0.2">
      <c r="B18" s="372" t="s">
        <v>483</v>
      </c>
      <c r="C18" s="857" t="s">
        <v>484</v>
      </c>
      <c r="D18" s="857"/>
      <c r="E18" s="857" t="s">
        <v>485</v>
      </c>
      <c r="F18" s="857"/>
      <c r="G18" s="857"/>
      <c r="H18" s="857"/>
      <c r="I18" s="857"/>
      <c r="J18" s="857"/>
      <c r="K18" s="857"/>
    </row>
    <row r="19" spans="2:80" ht="13.5" thickBot="1" x14ac:dyDescent="0.25">
      <c r="B19" s="373" t="s">
        <v>486</v>
      </c>
      <c r="C19" s="856" t="s">
        <v>487</v>
      </c>
      <c r="D19" s="856"/>
      <c r="E19" s="856" t="s">
        <v>488</v>
      </c>
      <c r="F19" s="856"/>
      <c r="G19" s="856"/>
      <c r="H19" s="856"/>
      <c r="I19" s="856"/>
      <c r="J19" s="856"/>
      <c r="K19" s="856"/>
    </row>
    <row r="27" spans="2:80" ht="12.75" customHeight="1" x14ac:dyDescent="0.2"/>
    <row r="30" spans="2:80" x14ac:dyDescent="0.2">
      <c r="J30" s="372"/>
      <c r="K30" s="372"/>
      <c r="L30" s="372"/>
      <c r="M30" s="372"/>
      <c r="N30" s="372"/>
      <c r="O30" s="372"/>
      <c r="P30" s="372"/>
      <c r="Q30" s="372"/>
      <c r="R30" s="372"/>
      <c r="S30" s="372"/>
      <c r="T30" s="372"/>
      <c r="U30" s="372"/>
      <c r="V30" s="372"/>
      <c r="W30" s="372"/>
      <c r="X30" s="372"/>
      <c r="Y30" s="372"/>
      <c r="Z30" s="372"/>
      <c r="AA30" s="372"/>
      <c r="AB30" s="372"/>
      <c r="AC30" s="372"/>
      <c r="AD30" s="372"/>
      <c r="AE30" s="372"/>
      <c r="AF30" s="372"/>
      <c r="AG30" s="372"/>
      <c r="AH30" s="372"/>
      <c r="AI30" s="372"/>
      <c r="AJ30" s="372"/>
      <c r="AK30" s="372"/>
      <c r="AL30" s="372"/>
      <c r="AM30" s="372"/>
      <c r="AN30" s="372"/>
      <c r="AO30" s="372"/>
      <c r="AP30" s="372"/>
      <c r="AQ30" s="372"/>
      <c r="AR30" s="372"/>
      <c r="AS30" s="372"/>
      <c r="AT30" s="372"/>
      <c r="AU30" s="372"/>
      <c r="AV30" s="372"/>
      <c r="AW30" s="372"/>
      <c r="AX30" s="372"/>
      <c r="AY30" s="372"/>
      <c r="AZ30" s="372"/>
      <c r="BA30" s="372"/>
      <c r="BB30" s="372"/>
      <c r="BC30" s="372"/>
      <c r="BD30" s="372"/>
      <c r="BE30" s="372"/>
      <c r="BF30" s="372"/>
      <c r="BG30" s="372"/>
      <c r="BH30" s="372"/>
      <c r="BI30" s="372"/>
      <c r="BJ30" s="372"/>
      <c r="BK30" s="372"/>
      <c r="BL30" s="372"/>
      <c r="BM30" s="372"/>
      <c r="BN30" s="372"/>
      <c r="BO30" s="372"/>
      <c r="BP30" s="372"/>
      <c r="BQ30" s="372"/>
    </row>
    <row r="31" spans="2:80" x14ac:dyDescent="0.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2"/>
      <c r="AG31" s="372"/>
      <c r="AH31" s="372"/>
      <c r="AI31" s="372"/>
      <c r="AJ31" s="372"/>
      <c r="AK31" s="372"/>
      <c r="AL31" s="372"/>
      <c r="AM31" s="372"/>
      <c r="AN31" s="372"/>
      <c r="AO31" s="372"/>
      <c r="AP31" s="372"/>
      <c r="AQ31" s="372"/>
      <c r="AR31" s="372"/>
      <c r="AS31" s="372"/>
      <c r="AT31" s="372"/>
      <c r="AU31" s="372"/>
      <c r="AV31" s="372"/>
      <c r="AW31" s="372"/>
      <c r="AX31" s="372"/>
      <c r="AY31" s="372"/>
      <c r="AZ31" s="372"/>
      <c r="BA31" s="372"/>
      <c r="BB31" s="372"/>
      <c r="BC31" s="372"/>
      <c r="BD31" s="372"/>
      <c r="BE31" s="372"/>
      <c r="BF31" s="372"/>
      <c r="BG31" s="372"/>
      <c r="BH31" s="372"/>
      <c r="BI31" s="372"/>
      <c r="BJ31" s="372"/>
      <c r="BK31" s="372"/>
      <c r="BL31" s="372"/>
      <c r="BM31" s="372"/>
      <c r="BN31" s="372"/>
      <c r="BO31" s="372"/>
      <c r="BP31" s="372"/>
      <c r="BQ31" s="372"/>
      <c r="BR31" s="372"/>
      <c r="BS31" s="372"/>
      <c r="BT31" s="372"/>
      <c r="BU31" s="372"/>
      <c r="BV31" s="372"/>
      <c r="BW31" s="372"/>
      <c r="BX31" s="372"/>
      <c r="BY31" s="372"/>
      <c r="BZ31" s="372"/>
      <c r="CA31" s="372"/>
      <c r="CB31" s="372"/>
    </row>
    <row r="32" spans="2:80" x14ac:dyDescent="0.2">
      <c r="J32" s="372"/>
      <c r="K32" s="372"/>
      <c r="L32" s="372"/>
      <c r="M32" s="372"/>
      <c r="N32" s="372"/>
      <c r="O32" s="372"/>
      <c r="P32" s="372"/>
      <c r="Q32" s="372"/>
      <c r="R32" s="372"/>
      <c r="S32" s="372"/>
      <c r="T32" s="372"/>
      <c r="U32" s="372"/>
      <c r="V32" s="372"/>
      <c r="W32" s="372"/>
      <c r="X32" s="372"/>
      <c r="Y32" s="372"/>
      <c r="Z32" s="372"/>
      <c r="AA32" s="372"/>
      <c r="AB32" s="372"/>
      <c r="AC32" s="372"/>
      <c r="AD32" s="372"/>
      <c r="AE32" s="372"/>
      <c r="AF32" s="372"/>
      <c r="AG32" s="372"/>
      <c r="AH32" s="372"/>
      <c r="AI32" s="372"/>
      <c r="AJ32" s="372"/>
      <c r="AK32" s="372"/>
      <c r="AL32" s="372"/>
      <c r="AM32" s="372"/>
      <c r="AN32" s="372"/>
      <c r="AO32" s="372"/>
      <c r="AP32" s="372"/>
      <c r="AQ32" s="372"/>
      <c r="AR32" s="372"/>
      <c r="AS32" s="372"/>
      <c r="AT32" s="372"/>
      <c r="AU32" s="372"/>
      <c r="AV32" s="372"/>
      <c r="AW32" s="372"/>
      <c r="AX32" s="372"/>
      <c r="AY32" s="372"/>
      <c r="AZ32" s="372"/>
      <c r="BA32" s="372"/>
      <c r="BB32" s="372"/>
      <c r="BC32" s="372"/>
      <c r="BD32" s="372"/>
      <c r="BE32" s="372"/>
      <c r="BF32" s="372"/>
      <c r="BG32" s="372"/>
      <c r="BH32" s="372"/>
      <c r="BI32" s="372"/>
      <c r="BJ32" s="372"/>
      <c r="BK32" s="372"/>
      <c r="BL32" s="372"/>
      <c r="BM32" s="372"/>
      <c r="BN32" s="372"/>
      <c r="BO32" s="372"/>
      <c r="BP32" s="372"/>
      <c r="BQ32" s="372"/>
      <c r="BR32" s="372"/>
      <c r="BS32" s="372"/>
      <c r="BT32" s="372"/>
      <c r="BU32" s="372"/>
      <c r="BV32" s="372"/>
      <c r="BW32" s="372"/>
      <c r="BX32" s="372"/>
      <c r="BY32" s="372"/>
      <c r="BZ32" s="372"/>
      <c r="CA32" s="372"/>
      <c r="CB32" s="372"/>
    </row>
    <row r="33" spans="10:80" x14ac:dyDescent="0.2">
      <c r="J33" s="372"/>
      <c r="K33" s="372"/>
      <c r="L33" s="372"/>
      <c r="M33" s="372"/>
      <c r="N33" s="372"/>
      <c r="O33" s="372"/>
      <c r="P33" s="372"/>
      <c r="Q33" s="372"/>
      <c r="R33" s="372"/>
      <c r="S33" s="372"/>
      <c r="T33" s="372"/>
      <c r="U33" s="372"/>
      <c r="V33" s="372"/>
      <c r="W33" s="372"/>
      <c r="X33" s="372"/>
      <c r="Y33" s="372"/>
      <c r="Z33" s="372"/>
      <c r="AA33" s="372"/>
      <c r="AB33" s="372"/>
      <c r="AC33" s="372"/>
      <c r="AD33" s="372"/>
      <c r="AE33" s="372"/>
      <c r="AF33" s="372"/>
      <c r="AG33" s="372"/>
      <c r="AH33" s="372"/>
      <c r="AI33" s="372"/>
      <c r="AJ33" s="372"/>
      <c r="AK33" s="372"/>
      <c r="AL33" s="372"/>
      <c r="AM33" s="372"/>
      <c r="AN33" s="372"/>
      <c r="AO33" s="372"/>
      <c r="AP33" s="372"/>
      <c r="AQ33" s="372"/>
      <c r="AR33" s="372"/>
      <c r="AS33" s="372"/>
      <c r="AT33" s="372"/>
      <c r="AU33" s="372"/>
      <c r="AV33" s="372"/>
      <c r="AW33" s="372"/>
      <c r="AX33" s="372"/>
      <c r="AY33" s="372"/>
      <c r="AZ33" s="372"/>
      <c r="BA33" s="372"/>
      <c r="BB33" s="372"/>
      <c r="BC33" s="372"/>
      <c r="BD33" s="372"/>
      <c r="BE33" s="372"/>
      <c r="BF33" s="372"/>
      <c r="BG33" s="372"/>
      <c r="BH33" s="372"/>
      <c r="BI33" s="372"/>
      <c r="BJ33" s="372"/>
      <c r="BK33" s="372"/>
      <c r="BL33" s="372"/>
      <c r="BM33" s="372"/>
      <c r="BN33" s="372"/>
      <c r="BO33" s="372"/>
      <c r="BP33" s="372"/>
      <c r="BQ33" s="372"/>
      <c r="BR33" s="372"/>
      <c r="BS33" s="372"/>
      <c r="BT33" s="372"/>
      <c r="BU33" s="372"/>
      <c r="BV33" s="372"/>
      <c r="BW33" s="372"/>
      <c r="BX33" s="372"/>
      <c r="BY33" s="372"/>
      <c r="BZ33" s="372"/>
      <c r="CA33" s="372"/>
      <c r="CB33" s="372"/>
    </row>
    <row r="34" spans="10:80" x14ac:dyDescent="0.2">
      <c r="J34" s="372"/>
      <c r="K34" s="372"/>
      <c r="L34" s="372"/>
      <c r="M34" s="372"/>
      <c r="N34" s="372"/>
      <c r="O34" s="372"/>
      <c r="P34" s="372"/>
      <c r="Q34" s="372"/>
      <c r="R34" s="372"/>
      <c r="S34" s="372"/>
      <c r="T34" s="372"/>
      <c r="U34" s="372"/>
      <c r="V34" s="372"/>
      <c r="W34" s="372"/>
      <c r="X34" s="372"/>
      <c r="Y34" s="372"/>
      <c r="Z34" s="372"/>
      <c r="AA34" s="372"/>
      <c r="AB34" s="372"/>
      <c r="AC34" s="372"/>
      <c r="AD34" s="372"/>
      <c r="AE34" s="372"/>
      <c r="AF34" s="372"/>
      <c r="AG34" s="372"/>
      <c r="AH34" s="372"/>
      <c r="AI34" s="372"/>
      <c r="AJ34" s="372"/>
      <c r="AK34" s="372"/>
      <c r="AL34" s="372"/>
      <c r="AM34" s="372"/>
      <c r="AN34" s="372"/>
      <c r="AO34" s="372"/>
      <c r="AP34" s="372"/>
      <c r="AQ34" s="372"/>
      <c r="AR34" s="372"/>
      <c r="AS34" s="372"/>
      <c r="AT34" s="372"/>
      <c r="AU34" s="372"/>
      <c r="AV34" s="372"/>
      <c r="AW34" s="372"/>
      <c r="AX34" s="372"/>
      <c r="AY34" s="372"/>
      <c r="AZ34" s="372"/>
      <c r="BA34" s="372"/>
      <c r="BB34" s="372"/>
      <c r="BC34" s="372"/>
      <c r="BD34" s="372"/>
      <c r="BE34" s="372"/>
      <c r="BF34" s="372"/>
      <c r="BG34" s="372"/>
      <c r="BH34" s="372"/>
      <c r="BI34" s="372"/>
      <c r="BJ34" s="372"/>
      <c r="BK34" s="372"/>
      <c r="BL34" s="372"/>
      <c r="BM34" s="372"/>
      <c r="BN34" s="372"/>
      <c r="BO34" s="372"/>
      <c r="BP34" s="372"/>
      <c r="BQ34" s="372"/>
      <c r="BR34" s="372"/>
      <c r="BS34" s="372"/>
      <c r="BT34" s="372"/>
      <c r="BU34" s="372"/>
      <c r="BV34" s="372"/>
      <c r="BW34" s="372"/>
      <c r="BX34" s="372"/>
      <c r="BY34" s="372"/>
      <c r="BZ34" s="372"/>
      <c r="CA34" s="372"/>
      <c r="CB34" s="372"/>
    </row>
    <row r="35" spans="10:80" x14ac:dyDescent="0.2">
      <c r="J35" s="372"/>
      <c r="K35" s="372"/>
      <c r="L35" s="372"/>
      <c r="M35" s="372"/>
      <c r="N35" s="372"/>
      <c r="O35" s="372"/>
      <c r="P35" s="372"/>
      <c r="Q35" s="372"/>
      <c r="R35" s="372"/>
      <c r="S35" s="372"/>
      <c r="T35" s="372"/>
      <c r="U35" s="372"/>
      <c r="V35" s="372"/>
      <c r="W35" s="372"/>
      <c r="X35" s="372"/>
      <c r="Y35" s="372"/>
      <c r="Z35" s="372"/>
      <c r="AA35" s="372"/>
      <c r="AB35" s="372"/>
      <c r="AC35" s="372"/>
      <c r="AD35" s="372"/>
      <c r="AE35" s="372"/>
      <c r="AF35" s="372"/>
      <c r="AG35" s="372"/>
      <c r="AH35" s="372"/>
      <c r="AI35" s="372"/>
      <c r="AJ35" s="372"/>
      <c r="AK35" s="372"/>
      <c r="AL35" s="372"/>
      <c r="AM35" s="372"/>
      <c r="AN35" s="372"/>
      <c r="AO35" s="372"/>
      <c r="AP35" s="372"/>
      <c r="AQ35" s="372"/>
      <c r="AR35" s="372"/>
      <c r="AS35" s="372"/>
      <c r="AT35" s="372"/>
      <c r="AU35" s="372"/>
      <c r="AV35" s="372"/>
      <c r="AW35" s="372"/>
      <c r="AX35" s="372"/>
      <c r="AY35" s="372"/>
      <c r="AZ35" s="372"/>
      <c r="BA35" s="372"/>
      <c r="BB35" s="372"/>
      <c r="BC35" s="372"/>
      <c r="BD35" s="372"/>
      <c r="BE35" s="372"/>
      <c r="BF35" s="372"/>
      <c r="BG35" s="372"/>
      <c r="BH35" s="372"/>
      <c r="BI35" s="372"/>
      <c r="BJ35" s="372"/>
      <c r="BK35" s="372"/>
      <c r="BL35" s="372"/>
      <c r="BM35" s="372"/>
      <c r="BN35" s="372"/>
      <c r="BO35" s="372"/>
      <c r="BP35" s="372"/>
      <c r="BQ35" s="372"/>
      <c r="BR35" s="372"/>
      <c r="BS35" s="372"/>
      <c r="BT35" s="372"/>
      <c r="BU35" s="372"/>
      <c r="BV35" s="372"/>
      <c r="BW35" s="372"/>
      <c r="BX35" s="372"/>
      <c r="BY35" s="372"/>
      <c r="BZ35" s="372"/>
      <c r="CA35" s="372"/>
      <c r="CB35" s="372"/>
    </row>
  </sheetData>
  <sheetProtection algorithmName="SHA-512" hashValue="KlsZD0pejsSqDONJW/5IDJiFQ3BvShc6/k9JnL/bYI/SImxn30wRcB9iYF0oe//51UHOXdRaHhESaHNJK1dKxQ==" saltValue="hG1Y2jZdiVVxfDt9VvzPxw==" spinCount="100000" sheet="1" formatCells="0" formatColumns="0" formatRows="0" autoFilter="0"/>
  <mergeCells count="14">
    <mergeCell ref="C19:D19"/>
    <mergeCell ref="E19:K19"/>
    <mergeCell ref="C16:D16"/>
    <mergeCell ref="E16:K16"/>
    <mergeCell ref="C17:D17"/>
    <mergeCell ref="E17:K17"/>
    <mergeCell ref="C18:D18"/>
    <mergeCell ref="E18:K18"/>
    <mergeCell ref="A2:C2"/>
    <mergeCell ref="A6:A7"/>
    <mergeCell ref="B6:BQ6"/>
    <mergeCell ref="B14:K14"/>
    <mergeCell ref="C15:D15"/>
    <mergeCell ref="E15:K15"/>
  </mergeCells>
  <conditionalFormatting sqref="B4">
    <cfRule type="cellIs" dxfId="63" priority="73" stopIfTrue="1" operator="equal">
      <formula>"X"</formula>
    </cfRule>
    <cfRule type="cellIs" dxfId="62" priority="74" stopIfTrue="1" operator="equal">
      <formula>0</formula>
    </cfRule>
  </conditionalFormatting>
  <conditionalFormatting sqref="B8:CX12">
    <cfRule type="cellIs" dxfId="61" priority="7" operator="greaterThanOrEqual">
      <formula>6</formula>
    </cfRule>
    <cfRule type="cellIs" dxfId="60" priority="8" operator="between">
      <formula>0.00001</formula>
      <formula>3.99999</formula>
    </cfRule>
  </conditionalFormatting>
  <conditionalFormatting sqref="C7:CX7">
    <cfRule type="cellIs" dxfId="59" priority="62" operator="equal">
      <formula>0</formula>
    </cfRule>
  </conditionalFormatting>
  <conditionalFormatting sqref="C8:CX11">
    <cfRule type="containsBlanks" dxfId="58" priority="6">
      <formula>LEN(TRIM(C8))=0</formula>
    </cfRule>
  </conditionalFormatting>
  <conditionalFormatting sqref="D4">
    <cfRule type="cellIs" dxfId="57" priority="5" stopIfTrue="1" operator="equal">
      <formula>0</formula>
    </cfRule>
  </conditionalFormatting>
  <conditionalFormatting sqref="E4">
    <cfRule type="cellIs" dxfId="56" priority="3" stopIfTrue="1" operator="equal">
      <formula>"X"</formula>
    </cfRule>
    <cfRule type="cellIs" dxfId="55" priority="4" stopIfTrue="1" operator="equal">
      <formula>0</formula>
    </cfRule>
  </conditionalFormatting>
  <conditionalFormatting sqref="H4 J4">
    <cfRule type="cellIs" dxfId="54" priority="1" stopIfTrue="1" operator="equal">
      <formula>"X"</formula>
    </cfRule>
    <cfRule type="cellIs" dxfId="53" priority="2" stopIfTrue="1" operator="equal">
      <formula>0</formula>
    </cfRule>
  </conditionalFormatting>
  <dataValidations count="1">
    <dataValidation allowBlank="1" showDropDown="1" showInputMessage="1" showErrorMessage="1" errorTitle="DATO ERRÓNEO" error="MARCAR CON UNA &quot;X&quot; EN OPCIÓN QUE CORRESPONDA" sqref="B4 E4 H4 J4" xr:uid="{00000000-0002-0000-0500-000000000000}"/>
  </dataValidations>
  <pageMargins left="0" right="0" top="0.74803149606299213" bottom="0.74803149606299213" header="0.31496062992125984" footer="0.31496062992125984"/>
  <pageSetup paperSize="9" scale="8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375"/>
  <sheetViews>
    <sheetView showGridLines="0" zoomScaleNormal="100" workbookViewId="0">
      <selection sqref="A1:E1"/>
    </sheetView>
  </sheetViews>
  <sheetFormatPr baseColWidth="10" defaultColWidth="0" defaultRowHeight="12.75" zeroHeight="1" x14ac:dyDescent="0.2"/>
  <cols>
    <col min="1" max="1" width="34.7109375" style="76" customWidth="1"/>
    <col min="2" max="2" width="20" style="76" customWidth="1"/>
    <col min="3" max="3" width="14.42578125" style="76" customWidth="1"/>
    <col min="4" max="4" width="14" style="76" customWidth="1"/>
    <col min="5" max="5" width="11.42578125" style="76" customWidth="1"/>
    <col min="6" max="6" width="4.28515625" style="76" customWidth="1"/>
    <col min="7" max="7" width="11.42578125" style="76" customWidth="1"/>
    <col min="8" max="11" width="11.42578125" style="76" hidden="1"/>
    <col min="12" max="27" width="0" style="76" hidden="1"/>
    <col min="28" max="16384" width="11.42578125" style="76" hidden="1"/>
  </cols>
  <sheetData>
    <row r="1" spans="1:23" ht="69" customHeight="1" x14ac:dyDescent="0.2">
      <c r="A1" s="918" t="s">
        <v>489</v>
      </c>
      <c r="B1" s="919"/>
      <c r="C1" s="919"/>
      <c r="D1" s="919"/>
      <c r="E1" s="919"/>
      <c r="F1" s="115"/>
      <c r="G1" s="115"/>
      <c r="H1" s="115"/>
      <c r="I1" s="115"/>
      <c r="M1" s="439" t="s">
        <v>490</v>
      </c>
      <c r="N1" s="228" t="s">
        <v>168</v>
      </c>
      <c r="O1" s="228" t="s">
        <v>491</v>
      </c>
      <c r="P1" s="228" t="s">
        <v>492</v>
      </c>
      <c r="Q1" s="228" t="s">
        <v>493</v>
      </c>
      <c r="R1" s="228" t="s">
        <v>494</v>
      </c>
      <c r="S1" s="228" t="s">
        <v>495</v>
      </c>
      <c r="T1" s="117"/>
      <c r="U1" s="117"/>
      <c r="V1" s="118" t="s">
        <v>105</v>
      </c>
      <c r="W1" s="118" t="s">
        <v>496</v>
      </c>
    </row>
    <row r="2" spans="1:23" ht="14.25" x14ac:dyDescent="0.2">
      <c r="A2" s="447" t="s">
        <v>497</v>
      </c>
      <c r="B2" s="446"/>
      <c r="C2" s="446"/>
      <c r="D2" s="446"/>
      <c r="E2" s="446"/>
      <c r="F2" s="115"/>
      <c r="G2" s="115"/>
      <c r="H2" s="115"/>
      <c r="I2" s="115"/>
      <c r="M2" s="116"/>
      <c r="N2" s="229" t="s">
        <v>498</v>
      </c>
      <c r="O2" s="230">
        <v>5</v>
      </c>
      <c r="P2" s="230" t="s">
        <v>194</v>
      </c>
      <c r="Q2" s="230" t="s">
        <v>194</v>
      </c>
      <c r="R2" s="230" t="s">
        <v>194</v>
      </c>
      <c r="S2" s="230"/>
      <c r="T2" s="118"/>
      <c r="U2" s="118" t="s">
        <v>344</v>
      </c>
      <c r="V2" s="118" t="s">
        <v>499</v>
      </c>
      <c r="W2" s="118" t="s">
        <v>345</v>
      </c>
    </row>
    <row r="3" spans="1:23" ht="15" thickBot="1" x14ac:dyDescent="0.25">
      <c r="A3" s="119"/>
      <c r="B3" s="119"/>
      <c r="C3" s="119"/>
      <c r="D3" s="119"/>
      <c r="E3" s="119"/>
      <c r="F3" s="115"/>
      <c r="G3" s="115"/>
      <c r="H3" s="115"/>
      <c r="I3" s="115"/>
      <c r="M3" s="116"/>
      <c r="N3" s="229" t="s">
        <v>500</v>
      </c>
      <c r="O3" s="230">
        <v>13</v>
      </c>
      <c r="P3" s="230" t="s">
        <v>194</v>
      </c>
      <c r="Q3" s="230" t="s">
        <v>194</v>
      </c>
      <c r="R3" s="230" t="s">
        <v>194</v>
      </c>
      <c r="S3" s="230"/>
      <c r="T3" s="118" t="s">
        <v>341</v>
      </c>
      <c r="U3" s="118" t="s">
        <v>501</v>
      </c>
      <c r="V3" s="118" t="s">
        <v>502</v>
      </c>
      <c r="W3" s="118" t="s">
        <v>342</v>
      </c>
    </row>
    <row r="4" spans="1:23" ht="15" thickBot="1" x14ac:dyDescent="0.25">
      <c r="A4" s="920" t="s">
        <v>503</v>
      </c>
      <c r="B4" s="921"/>
      <c r="C4" s="922"/>
      <c r="D4" s="120" t="s">
        <v>504</v>
      </c>
      <c r="E4" s="121" t="s">
        <v>505</v>
      </c>
      <c r="F4" s="115"/>
      <c r="G4" s="115"/>
      <c r="H4" s="115"/>
      <c r="I4" s="115"/>
      <c r="M4" s="116"/>
      <c r="N4" s="229" t="s">
        <v>506</v>
      </c>
      <c r="O4" s="230">
        <v>8</v>
      </c>
      <c r="P4" s="230" t="s">
        <v>194</v>
      </c>
      <c r="Q4" s="230" t="s">
        <v>194</v>
      </c>
      <c r="R4" s="230" t="s">
        <v>194</v>
      </c>
      <c r="S4" s="230"/>
      <c r="T4" s="118" t="s">
        <v>337</v>
      </c>
      <c r="U4" s="118" t="s">
        <v>507</v>
      </c>
      <c r="V4" s="118" t="s">
        <v>508</v>
      </c>
      <c r="W4" s="118" t="s">
        <v>338</v>
      </c>
    </row>
    <row r="5" spans="1:23" ht="14.25" x14ac:dyDescent="0.2">
      <c r="A5" s="923" t="s">
        <v>509</v>
      </c>
      <c r="B5" s="923"/>
      <c r="C5" s="923"/>
      <c r="D5" s="923"/>
      <c r="E5" s="923"/>
      <c r="F5" s="115"/>
      <c r="G5" s="115"/>
      <c r="H5" s="115"/>
      <c r="I5" s="115"/>
      <c r="M5" s="116"/>
      <c r="N5" s="229" t="s">
        <v>510</v>
      </c>
      <c r="O5" s="230">
        <v>3</v>
      </c>
      <c r="P5" s="230" t="s">
        <v>194</v>
      </c>
      <c r="Q5" s="230" t="s">
        <v>194</v>
      </c>
      <c r="R5" s="230" t="s">
        <v>194</v>
      </c>
      <c r="S5" s="230"/>
      <c r="T5" s="118"/>
      <c r="U5" s="118" t="s">
        <v>333</v>
      </c>
      <c r="V5" s="118" t="s">
        <v>511</v>
      </c>
      <c r="W5" s="118" t="s">
        <v>334</v>
      </c>
    </row>
    <row r="6" spans="1:23" ht="14.25" x14ac:dyDescent="0.2">
      <c r="A6" s="924"/>
      <c r="B6" s="924"/>
      <c r="C6" s="924"/>
      <c r="D6" s="924"/>
      <c r="E6" s="924"/>
      <c r="F6" s="115"/>
      <c r="G6" s="115"/>
      <c r="H6" s="115"/>
      <c r="I6" s="115"/>
      <c r="M6" s="116"/>
      <c r="N6" s="229" t="s">
        <v>169</v>
      </c>
      <c r="O6" s="230">
        <v>1</v>
      </c>
      <c r="P6" s="230">
        <v>2010</v>
      </c>
      <c r="Q6" s="230">
        <v>12</v>
      </c>
      <c r="R6" s="230" t="s">
        <v>512</v>
      </c>
      <c r="S6" s="230"/>
      <c r="T6" s="122"/>
      <c r="U6" s="122"/>
      <c r="V6" s="123"/>
      <c r="W6" s="123"/>
    </row>
    <row r="7" spans="1:23" ht="15" thickBot="1" x14ac:dyDescent="0.25">
      <c r="A7" s="925"/>
      <c r="B7" s="925"/>
      <c r="C7" s="925"/>
      <c r="D7" s="925"/>
      <c r="E7" s="925"/>
      <c r="F7" s="115"/>
      <c r="G7" s="115"/>
      <c r="H7" s="115"/>
      <c r="I7" s="115"/>
      <c r="M7" s="116"/>
      <c r="N7" s="229" t="s">
        <v>513</v>
      </c>
      <c r="O7" s="230">
        <v>10</v>
      </c>
      <c r="P7" s="230" t="s">
        <v>194</v>
      </c>
      <c r="Q7" s="230" t="s">
        <v>194</v>
      </c>
      <c r="R7" s="230" t="s">
        <v>194</v>
      </c>
      <c r="S7" s="230"/>
      <c r="T7" s="124"/>
      <c r="U7" s="124"/>
      <c r="V7" s="123"/>
      <c r="W7" s="123"/>
    </row>
    <row r="8" spans="1:23" ht="14.25" x14ac:dyDescent="0.2">
      <c r="A8" s="125" t="s">
        <v>375</v>
      </c>
      <c r="B8" s="926">
        <f>+'RES EVAL. INFORMES'!$B$3</f>
        <v>0</v>
      </c>
      <c r="C8" s="927"/>
      <c r="D8" s="126"/>
      <c r="E8" s="126"/>
      <c r="F8" s="115"/>
      <c r="G8" s="115"/>
      <c r="H8" s="115"/>
      <c r="I8" s="115"/>
      <c r="M8" s="116"/>
      <c r="N8" s="229" t="s">
        <v>514</v>
      </c>
      <c r="O8" s="230">
        <v>4</v>
      </c>
      <c r="P8" s="230" t="s">
        <v>194</v>
      </c>
      <c r="Q8" s="230" t="s">
        <v>194</v>
      </c>
      <c r="R8" s="230" t="s">
        <v>194</v>
      </c>
      <c r="S8" s="230"/>
      <c r="T8" s="124"/>
      <c r="U8" s="124"/>
      <c r="V8" s="123"/>
      <c r="W8" s="123"/>
    </row>
    <row r="9" spans="1:23" ht="15" thickBot="1" x14ac:dyDescent="0.25">
      <c r="A9" s="127"/>
      <c r="B9" s="126"/>
      <c r="C9" s="126"/>
      <c r="D9" s="126"/>
      <c r="E9" s="126"/>
      <c r="F9" s="115"/>
      <c r="G9" s="115"/>
      <c r="H9" s="115"/>
      <c r="I9" s="115"/>
      <c r="M9" s="116"/>
      <c r="N9" s="229" t="s">
        <v>465</v>
      </c>
      <c r="O9" s="230">
        <v>9</v>
      </c>
      <c r="P9" s="230">
        <v>2019</v>
      </c>
      <c r="Q9" s="230">
        <v>12</v>
      </c>
      <c r="R9" s="230" t="s">
        <v>515</v>
      </c>
      <c r="S9" s="230"/>
      <c r="T9" s="124"/>
      <c r="U9" s="124"/>
      <c r="V9" s="123"/>
      <c r="W9" s="123"/>
    </row>
    <row r="10" spans="1:23" ht="27" customHeight="1" x14ac:dyDescent="0.2">
      <c r="A10" s="928" t="s">
        <v>516</v>
      </c>
      <c r="B10" s="929"/>
      <c r="C10" s="929"/>
      <c r="D10" s="929"/>
      <c r="E10" s="930"/>
      <c r="F10" s="115"/>
      <c r="G10" s="115"/>
      <c r="H10" s="115"/>
      <c r="I10" s="115"/>
      <c r="M10" s="116"/>
      <c r="N10" s="229" t="s">
        <v>517</v>
      </c>
      <c r="O10" s="230">
        <v>12</v>
      </c>
      <c r="P10" s="230" t="s">
        <v>194</v>
      </c>
      <c r="Q10" s="230" t="s">
        <v>194</v>
      </c>
      <c r="R10" s="230" t="s">
        <v>194</v>
      </c>
      <c r="S10" s="230"/>
      <c r="T10" s="124"/>
      <c r="U10" s="124"/>
      <c r="V10" s="123"/>
      <c r="W10" s="123"/>
    </row>
    <row r="11" spans="1:23" ht="14.25" x14ac:dyDescent="0.2">
      <c r="A11" s="128" t="s">
        <v>518</v>
      </c>
      <c r="B11" s="917"/>
      <c r="C11" s="917"/>
      <c r="D11" s="129" t="s">
        <v>519</v>
      </c>
      <c r="E11" s="130">
        <f>IF(ISERROR(VLOOKUP($B$11,$N$1:$R$348,2,FALSE)),0,VLOOKUP($B$11,$N$1:$R$348,2,FALSE))</f>
        <v>0</v>
      </c>
      <c r="F11" s="115"/>
      <c r="G11" s="115"/>
      <c r="H11" s="115"/>
      <c r="I11" s="115"/>
      <c r="M11" s="116"/>
      <c r="N11" s="229" t="s">
        <v>170</v>
      </c>
      <c r="O11" s="230">
        <v>2</v>
      </c>
      <c r="P11" s="230">
        <v>2015</v>
      </c>
      <c r="Q11" s="230">
        <v>12</v>
      </c>
      <c r="R11" s="230" t="s">
        <v>520</v>
      </c>
      <c r="S11" s="230"/>
      <c r="T11" s="124"/>
      <c r="U11" s="124"/>
      <c r="V11" s="123"/>
      <c r="W11" s="123"/>
    </row>
    <row r="12" spans="1:23" ht="14.25" x14ac:dyDescent="0.2">
      <c r="A12" s="568" t="s">
        <v>521</v>
      </c>
      <c r="B12" s="897">
        <f>+IF(ISERROR(VLOOKUP($B11,$N$2:$R$348,5,FALSE)),0,VLOOKUP($B11,$N$2:$R$348,5,FALSE))</f>
        <v>0</v>
      </c>
      <c r="C12" s="897"/>
      <c r="D12" s="897"/>
      <c r="E12" s="897"/>
      <c r="F12" s="115"/>
      <c r="G12" s="115"/>
      <c r="H12" s="115"/>
      <c r="I12" s="115"/>
      <c r="M12" s="116"/>
      <c r="N12" s="229" t="s">
        <v>522</v>
      </c>
      <c r="O12" s="230">
        <v>8</v>
      </c>
      <c r="P12" s="230" t="s">
        <v>194</v>
      </c>
      <c r="Q12" s="230" t="s">
        <v>194</v>
      </c>
      <c r="R12" s="230" t="s">
        <v>194</v>
      </c>
      <c r="S12" s="230"/>
      <c r="T12" s="123"/>
      <c r="U12" s="123"/>
      <c r="V12" s="123"/>
      <c r="W12" s="123"/>
    </row>
    <row r="13" spans="1:23" ht="14.25" x14ac:dyDescent="0.2">
      <c r="A13" s="131" t="s">
        <v>523</v>
      </c>
      <c r="B13" s="132" t="s">
        <v>336</v>
      </c>
      <c r="C13" s="416">
        <f>+'RESUMEN REGION'!$F$12</f>
        <v>0</v>
      </c>
      <c r="D13" s="134" t="s">
        <v>340</v>
      </c>
      <c r="E13" s="416" t="str">
        <f>+'RESUMEN REGION'!$H$12</f>
        <v>x</v>
      </c>
      <c r="F13" s="115"/>
      <c r="G13" s="115"/>
      <c r="H13" s="115"/>
      <c r="I13" s="115"/>
      <c r="M13" s="116"/>
      <c r="N13" s="229" t="s">
        <v>524</v>
      </c>
      <c r="O13" s="230">
        <v>8</v>
      </c>
      <c r="P13" s="230">
        <v>2023</v>
      </c>
      <c r="Q13" s="230">
        <v>6</v>
      </c>
      <c r="R13" s="230" t="s">
        <v>525</v>
      </c>
      <c r="S13" s="230"/>
      <c r="T13" s="124"/>
      <c r="U13" s="124"/>
      <c r="V13" s="123"/>
      <c r="W13" s="123"/>
    </row>
    <row r="14" spans="1:23" ht="15" thickBot="1" x14ac:dyDescent="0.25">
      <c r="A14" s="131" t="s">
        <v>526</v>
      </c>
      <c r="B14" s="132" t="s">
        <v>527</v>
      </c>
      <c r="C14" s="133"/>
      <c r="D14" s="134" t="s">
        <v>528</v>
      </c>
      <c r="E14" s="133" t="s">
        <v>317</v>
      </c>
      <c r="F14" s="115"/>
      <c r="G14" s="115"/>
      <c r="H14" s="115"/>
      <c r="I14" s="115"/>
      <c r="M14" s="116"/>
      <c r="N14" s="229" t="s">
        <v>259</v>
      </c>
      <c r="O14" s="230">
        <v>15</v>
      </c>
      <c r="P14" s="230">
        <v>2015</v>
      </c>
      <c r="Q14" s="230">
        <v>12</v>
      </c>
      <c r="R14" s="230" t="s">
        <v>529</v>
      </c>
      <c r="S14" s="230"/>
      <c r="T14" s="124"/>
      <c r="U14" s="124"/>
      <c r="V14" s="123"/>
      <c r="W14" s="123"/>
    </row>
    <row r="15" spans="1:23" ht="18" customHeight="1" x14ac:dyDescent="0.2">
      <c r="A15" s="898" t="s">
        <v>530</v>
      </c>
      <c r="B15" s="899"/>
      <c r="C15" s="900"/>
      <c r="D15" s="901" t="s">
        <v>531</v>
      </c>
      <c r="E15" s="902"/>
      <c r="F15" s="115"/>
      <c r="G15" s="115"/>
      <c r="H15" s="115"/>
      <c r="I15" s="115"/>
      <c r="M15" s="116"/>
      <c r="N15" s="229" t="s">
        <v>258</v>
      </c>
      <c r="O15" s="230">
        <v>15</v>
      </c>
      <c r="P15" s="230">
        <v>2015</v>
      </c>
      <c r="Q15" s="230">
        <v>12</v>
      </c>
      <c r="R15" s="230" t="s">
        <v>532</v>
      </c>
      <c r="S15" s="230"/>
      <c r="T15" s="124"/>
      <c r="U15" s="124"/>
      <c r="V15" s="123"/>
      <c r="W15" s="123"/>
    </row>
    <row r="16" spans="1:23" ht="14.25" x14ac:dyDescent="0.2">
      <c r="A16" s="903"/>
      <c r="B16" s="904"/>
      <c r="C16" s="905"/>
      <c r="D16" s="903"/>
      <c r="E16" s="905"/>
      <c r="F16" s="115"/>
      <c r="G16" s="115"/>
      <c r="H16" s="115"/>
      <c r="I16" s="115"/>
      <c r="M16" s="116"/>
      <c r="N16" s="229" t="s">
        <v>229</v>
      </c>
      <c r="O16" s="230">
        <v>11</v>
      </c>
      <c r="P16" s="230">
        <v>2017</v>
      </c>
      <c r="Q16" s="230">
        <v>12</v>
      </c>
      <c r="R16" s="230" t="s">
        <v>533</v>
      </c>
      <c r="S16" s="230"/>
      <c r="T16" s="124"/>
      <c r="U16" s="124"/>
      <c r="V16" s="123"/>
      <c r="W16" s="123"/>
    </row>
    <row r="17" spans="1:27" ht="14.25" x14ac:dyDescent="0.2">
      <c r="A17" s="126"/>
      <c r="B17" s="126"/>
      <c r="C17" s="126"/>
      <c r="D17" s="126"/>
      <c r="E17" s="126"/>
      <c r="F17" s="115"/>
      <c r="G17" s="115"/>
      <c r="H17" s="115"/>
      <c r="I17" s="115"/>
      <c r="M17" s="116"/>
      <c r="N17" s="229" t="s">
        <v>231</v>
      </c>
      <c r="O17" s="230">
        <v>13</v>
      </c>
      <c r="P17" s="230">
        <v>2015</v>
      </c>
      <c r="Q17" s="230">
        <v>12</v>
      </c>
      <c r="R17" s="230" t="s">
        <v>534</v>
      </c>
      <c r="S17" s="230"/>
      <c r="T17" s="124"/>
      <c r="U17" s="124"/>
      <c r="V17" s="123"/>
      <c r="W17" s="123"/>
    </row>
    <row r="18" spans="1:27" ht="14.25" x14ac:dyDescent="0.2">
      <c r="A18" s="906" t="s">
        <v>535</v>
      </c>
      <c r="B18" s="907"/>
      <c r="C18" s="907"/>
      <c r="D18" s="907"/>
      <c r="E18" s="907"/>
      <c r="F18" s="115"/>
      <c r="G18" s="115"/>
      <c r="H18" s="115"/>
      <c r="I18" s="115"/>
      <c r="M18" s="116"/>
      <c r="N18" s="229" t="s">
        <v>536</v>
      </c>
      <c r="O18" s="230">
        <v>8</v>
      </c>
      <c r="P18" s="230" t="s">
        <v>194</v>
      </c>
      <c r="Q18" s="230" t="s">
        <v>194</v>
      </c>
      <c r="R18" s="230" t="s">
        <v>194</v>
      </c>
      <c r="S18" s="230"/>
      <c r="T18" s="124"/>
      <c r="U18" s="124"/>
      <c r="V18" s="123"/>
      <c r="W18" s="123"/>
    </row>
    <row r="19" spans="1:27" ht="14.25" x14ac:dyDescent="0.2">
      <c r="A19" s="135" t="s">
        <v>105</v>
      </c>
      <c r="B19" s="908" t="s">
        <v>496</v>
      </c>
      <c r="C19" s="909"/>
      <c r="D19" s="909"/>
      <c r="E19" s="910"/>
      <c r="F19" s="115"/>
      <c r="G19" s="115"/>
      <c r="H19" s="115"/>
      <c r="I19" s="115"/>
      <c r="M19" s="116"/>
      <c r="N19" s="229" t="s">
        <v>177</v>
      </c>
      <c r="O19" s="230">
        <v>5</v>
      </c>
      <c r="P19" s="230">
        <v>2016</v>
      </c>
      <c r="Q19" s="230">
        <v>12</v>
      </c>
      <c r="R19" s="230" t="s">
        <v>537</v>
      </c>
      <c r="S19" s="230"/>
      <c r="T19" s="124"/>
      <c r="U19" s="124"/>
      <c r="V19" s="123"/>
      <c r="W19" s="123"/>
    </row>
    <row r="20" spans="1:27" ht="14.25" x14ac:dyDescent="0.2">
      <c r="A20" s="136" t="s">
        <v>499</v>
      </c>
      <c r="B20" s="911" t="s">
        <v>345</v>
      </c>
      <c r="C20" s="912"/>
      <c r="D20" s="912"/>
      <c r="E20" s="913"/>
      <c r="F20" s="115"/>
      <c r="G20" s="115"/>
      <c r="H20" s="115"/>
      <c r="I20" s="115"/>
      <c r="M20" s="116"/>
      <c r="N20" s="229" t="s">
        <v>538</v>
      </c>
      <c r="O20" s="230">
        <v>12</v>
      </c>
      <c r="P20" s="230" t="s">
        <v>194</v>
      </c>
      <c r="Q20" s="230" t="s">
        <v>194</v>
      </c>
      <c r="R20" s="230" t="s">
        <v>194</v>
      </c>
      <c r="S20" s="230"/>
      <c r="T20" s="124"/>
      <c r="U20" s="124"/>
      <c r="V20" s="123"/>
      <c r="W20" s="123"/>
    </row>
    <row r="21" spans="1:27" ht="14.25" x14ac:dyDescent="0.2">
      <c r="A21" s="136" t="s">
        <v>502</v>
      </c>
      <c r="B21" s="911" t="s">
        <v>342</v>
      </c>
      <c r="C21" s="912"/>
      <c r="D21" s="912"/>
      <c r="E21" s="913"/>
      <c r="F21" s="115"/>
      <c r="G21" s="115"/>
      <c r="H21" s="115"/>
      <c r="I21" s="115"/>
      <c r="M21" s="116"/>
      <c r="N21" s="229" t="s">
        <v>539</v>
      </c>
      <c r="O21" s="230">
        <v>8</v>
      </c>
      <c r="P21" s="230" t="s">
        <v>194</v>
      </c>
      <c r="Q21" s="230" t="s">
        <v>194</v>
      </c>
      <c r="R21" s="230" t="s">
        <v>194</v>
      </c>
      <c r="S21" s="230"/>
      <c r="T21" s="124"/>
      <c r="U21" s="124"/>
      <c r="V21" s="123"/>
      <c r="W21" s="123"/>
    </row>
    <row r="22" spans="1:27" ht="14.25" x14ac:dyDescent="0.2">
      <c r="A22" s="136" t="s">
        <v>508</v>
      </c>
      <c r="B22" s="911" t="s">
        <v>338</v>
      </c>
      <c r="C22" s="912"/>
      <c r="D22" s="912"/>
      <c r="E22" s="913"/>
      <c r="F22" s="115"/>
      <c r="G22" s="115"/>
      <c r="H22" s="115"/>
      <c r="I22" s="115"/>
      <c r="M22" s="116"/>
      <c r="N22" s="229" t="s">
        <v>540</v>
      </c>
      <c r="O22" s="230">
        <v>2</v>
      </c>
      <c r="P22" s="230">
        <v>2023</v>
      </c>
      <c r="Q22" s="230">
        <v>6</v>
      </c>
      <c r="R22" s="230" t="s">
        <v>541</v>
      </c>
      <c r="S22" s="230"/>
      <c r="T22" s="124"/>
      <c r="U22" s="124"/>
      <c r="V22" s="123"/>
      <c r="W22" s="123"/>
    </row>
    <row r="23" spans="1:27" ht="14.25" x14ac:dyDescent="0.2">
      <c r="A23" s="136" t="s">
        <v>511</v>
      </c>
      <c r="B23" s="914" t="s">
        <v>334</v>
      </c>
      <c r="C23" s="915"/>
      <c r="D23" s="915"/>
      <c r="E23" s="916"/>
      <c r="F23" s="115"/>
      <c r="G23" s="115"/>
      <c r="H23" s="115"/>
      <c r="I23" s="115"/>
      <c r="M23" s="116"/>
      <c r="N23" s="229" t="s">
        <v>542</v>
      </c>
      <c r="O23" s="230">
        <v>10</v>
      </c>
      <c r="P23" s="230" t="s">
        <v>194</v>
      </c>
      <c r="Q23" s="230" t="s">
        <v>194</v>
      </c>
      <c r="R23" s="230" t="s">
        <v>194</v>
      </c>
      <c r="S23" s="230"/>
      <c r="T23" s="124"/>
      <c r="U23" s="124"/>
      <c r="V23" s="123"/>
      <c r="W23" s="123"/>
    </row>
    <row r="24" spans="1:27" ht="14.25" x14ac:dyDescent="0.2">
      <c r="A24" s="126"/>
      <c r="B24" s="126"/>
      <c r="C24" s="126"/>
      <c r="D24" s="137"/>
      <c r="E24" s="138"/>
      <c r="F24" s="115"/>
      <c r="G24" s="115"/>
      <c r="H24" s="115"/>
      <c r="I24" s="115"/>
      <c r="M24" s="116"/>
      <c r="N24" s="229" t="s">
        <v>543</v>
      </c>
      <c r="O24" s="230">
        <v>3</v>
      </c>
      <c r="P24" s="230" t="s">
        <v>194</v>
      </c>
      <c r="Q24" s="230" t="s">
        <v>194</v>
      </c>
      <c r="R24" s="230" t="s">
        <v>194</v>
      </c>
      <c r="S24" s="230"/>
      <c r="T24" s="124"/>
      <c r="U24" s="124"/>
      <c r="V24" s="123"/>
      <c r="W24" s="123"/>
    </row>
    <row r="25" spans="1:27" ht="21.75" customHeight="1" x14ac:dyDescent="0.2">
      <c r="A25" s="894" t="s">
        <v>544</v>
      </c>
      <c r="B25" s="895"/>
      <c r="C25" s="895"/>
      <c r="D25" s="895"/>
      <c r="E25" s="896"/>
      <c r="F25" s="115"/>
      <c r="G25" s="115"/>
      <c r="H25" s="115"/>
      <c r="I25" s="115"/>
      <c r="M25" s="116"/>
      <c r="N25" s="229" t="s">
        <v>450</v>
      </c>
      <c r="O25" s="230">
        <v>5</v>
      </c>
      <c r="P25" s="230">
        <v>2015</v>
      </c>
      <c r="Q25" s="230">
        <v>12</v>
      </c>
      <c r="R25" s="230" t="s">
        <v>545</v>
      </c>
      <c r="S25" s="230"/>
      <c r="T25" s="117" t="s">
        <v>527</v>
      </c>
      <c r="U25" s="124"/>
      <c r="V25" s="123"/>
      <c r="W25" s="123"/>
    </row>
    <row r="26" spans="1:27" ht="14.25" x14ac:dyDescent="0.2">
      <c r="A26" s="889" t="s">
        <v>546</v>
      </c>
      <c r="B26" s="890"/>
      <c r="C26" s="139" t="s">
        <v>105</v>
      </c>
      <c r="D26" s="882" t="s">
        <v>547</v>
      </c>
      <c r="E26" s="891"/>
      <c r="F26" s="115"/>
      <c r="G26" s="115"/>
      <c r="H26" s="115"/>
      <c r="I26" s="115"/>
      <c r="M26" s="116"/>
      <c r="N26" s="229" t="s">
        <v>548</v>
      </c>
      <c r="O26" s="230">
        <v>13</v>
      </c>
      <c r="P26" s="230" t="s">
        <v>194</v>
      </c>
      <c r="Q26" s="230" t="s">
        <v>194</v>
      </c>
      <c r="R26" s="230" t="s">
        <v>194</v>
      </c>
      <c r="S26" s="230"/>
      <c r="T26" s="140" t="s">
        <v>340</v>
      </c>
      <c r="U26" s="141"/>
      <c r="V26" s="142"/>
      <c r="W26" s="143"/>
      <c r="X26" s="144" t="s">
        <v>336</v>
      </c>
      <c r="Y26" s="144"/>
      <c r="Z26" s="144"/>
      <c r="AA26" s="145"/>
    </row>
    <row r="27" spans="1:27" ht="36.75" customHeight="1" x14ac:dyDescent="0.2">
      <c r="A27" s="892" t="s">
        <v>549</v>
      </c>
      <c r="B27" s="893"/>
      <c r="C27" s="146" t="str">
        <f>+IFERROR(VLOOKUP($B$11,'EV DESEMPEÑO TOTAL'!$B$17:$Y$43,$M27,FALSE),"")</f>
        <v/>
      </c>
      <c r="D27" s="885" t="s">
        <v>550</v>
      </c>
      <c r="E27" s="886"/>
      <c r="F27" s="115"/>
      <c r="G27" s="115"/>
      <c r="H27" s="115"/>
      <c r="I27" s="115"/>
      <c r="M27" s="116">
        <v>5</v>
      </c>
      <c r="N27" s="229" t="s">
        <v>466</v>
      </c>
      <c r="O27" s="230">
        <v>5</v>
      </c>
      <c r="P27" s="230">
        <v>2019</v>
      </c>
      <c r="Q27" s="230">
        <v>12</v>
      </c>
      <c r="R27" s="230" t="s">
        <v>551</v>
      </c>
      <c r="S27" s="230"/>
      <c r="T27" s="440">
        <v>1</v>
      </c>
      <c r="U27" s="441" t="s">
        <v>497</v>
      </c>
      <c r="V27" s="123"/>
      <c r="W27" s="148"/>
      <c r="X27" s="149">
        <v>0.7</v>
      </c>
      <c r="Y27" s="117"/>
      <c r="Z27" s="150"/>
      <c r="AA27" s="151"/>
    </row>
    <row r="28" spans="1:27" ht="43.5" customHeight="1" x14ac:dyDescent="0.2">
      <c r="A28" s="892" t="s">
        <v>552</v>
      </c>
      <c r="B28" s="893"/>
      <c r="C28" s="146" t="str">
        <f>+IFERROR(VLOOKUP($B$11,'EV DESEMPEÑO TOTAL'!$B$17:$AB$64,$M28,FALSE),"")</f>
        <v/>
      </c>
      <c r="D28" s="885" t="s">
        <v>550</v>
      </c>
      <c r="E28" s="886"/>
      <c r="F28" s="115"/>
      <c r="G28" s="115"/>
      <c r="H28" s="115"/>
      <c r="I28" s="115"/>
      <c r="M28" s="116">
        <f>+'EV DESEMPEÑO TOTAL'!M1</f>
        <v>12</v>
      </c>
      <c r="N28" s="229" t="s">
        <v>553</v>
      </c>
      <c r="O28" s="230">
        <v>15</v>
      </c>
      <c r="P28" s="230" t="s">
        <v>194</v>
      </c>
      <c r="Q28" s="230" t="s">
        <v>194</v>
      </c>
      <c r="R28" s="230" t="s">
        <v>194</v>
      </c>
      <c r="S28" s="230"/>
      <c r="T28" s="440">
        <v>0</v>
      </c>
      <c r="U28" s="441"/>
      <c r="V28" s="123"/>
      <c r="W28" s="148"/>
      <c r="X28" s="149">
        <v>0.3</v>
      </c>
      <c r="Y28" s="117"/>
      <c r="Z28" s="150"/>
      <c r="AA28" s="151"/>
    </row>
    <row r="29" spans="1:27" ht="14.25" x14ac:dyDescent="0.2">
      <c r="A29" s="887" t="s">
        <v>554</v>
      </c>
      <c r="B29" s="888"/>
      <c r="C29" s="152" t="str">
        <f>+IF(OR(ISBLANK(C27),ISBLANK(C28)),"",IFERROR(($C$27*$T$27)+($C$28*$T$28),""))</f>
        <v/>
      </c>
      <c r="D29" s="869" t="str">
        <f>+IF(NOT(ISNUMBER(C29)),"",IF(C29&gt;=90%,$W$2,IF(AND(C29&lt;90%,C29&gt;=70%),$W$3,IF(AND(C29&lt;70%,C29&gt;=50%),$W$4,IF(C29&lt;50%,$W$5)))))</f>
        <v/>
      </c>
      <c r="E29" s="869"/>
      <c r="F29" s="115"/>
      <c r="G29" s="115"/>
      <c r="H29" s="115"/>
      <c r="I29" s="115"/>
      <c r="M29" s="116"/>
      <c r="N29" s="229" t="s">
        <v>555</v>
      </c>
      <c r="O29" s="230">
        <v>1</v>
      </c>
      <c r="P29" s="230" t="s">
        <v>194</v>
      </c>
      <c r="Q29" s="230" t="s">
        <v>194</v>
      </c>
      <c r="R29" s="230" t="s">
        <v>194</v>
      </c>
      <c r="S29" s="230"/>
      <c r="T29" s="153"/>
      <c r="U29" s="154">
        <f>+'EV DESEMPEÑO TOTAL'!$E$8</f>
        <v>0.6</v>
      </c>
      <c r="V29" s="123" t="str">
        <f>IFERROR(U29*C29,"")</f>
        <v/>
      </c>
      <c r="W29" s="148"/>
      <c r="X29" s="155"/>
      <c r="Y29" s="154">
        <v>0.65</v>
      </c>
      <c r="Z29" s="150" t="e">
        <f>+Y29*C29</f>
        <v>#VALUE!</v>
      </c>
      <c r="AA29" s="151"/>
    </row>
    <row r="30" spans="1:27" ht="14.25" x14ac:dyDescent="0.2">
      <c r="A30" s="119"/>
      <c r="B30" s="119"/>
      <c r="C30" s="156"/>
      <c r="D30" s="119"/>
      <c r="E30" s="119"/>
      <c r="F30" s="115"/>
      <c r="G30" s="115"/>
      <c r="H30" s="115"/>
      <c r="I30" s="115"/>
      <c r="M30" s="116"/>
      <c r="N30" s="229" t="s">
        <v>556</v>
      </c>
      <c r="O30" s="230">
        <v>4</v>
      </c>
      <c r="P30" s="230" t="s">
        <v>194</v>
      </c>
      <c r="Q30" s="230" t="s">
        <v>194</v>
      </c>
      <c r="R30" s="230" t="s">
        <v>194</v>
      </c>
      <c r="S30" s="230"/>
      <c r="T30" s="153"/>
      <c r="U30" s="124"/>
      <c r="V30" s="123"/>
      <c r="W30" s="148"/>
      <c r="X30" s="155"/>
      <c r="Y30" s="117"/>
      <c r="Z30" s="150"/>
      <c r="AA30" s="151"/>
    </row>
    <row r="31" spans="1:27" ht="37.5" customHeight="1" x14ac:dyDescent="0.2">
      <c r="A31" s="880" t="s">
        <v>557</v>
      </c>
      <c r="B31" s="881"/>
      <c r="C31" s="157" t="s">
        <v>558</v>
      </c>
      <c r="D31" s="882" t="s">
        <v>547</v>
      </c>
      <c r="E31" s="883"/>
      <c r="F31" s="115"/>
      <c r="G31" s="115"/>
      <c r="H31" s="115"/>
      <c r="I31" s="115"/>
      <c r="M31" s="116"/>
      <c r="N31" s="229" t="s">
        <v>559</v>
      </c>
      <c r="O31" s="230">
        <v>8</v>
      </c>
      <c r="P31" s="230" t="s">
        <v>194</v>
      </c>
      <c r="Q31" s="230" t="s">
        <v>194</v>
      </c>
      <c r="R31" s="230" t="s">
        <v>194</v>
      </c>
      <c r="S31" s="230"/>
      <c r="T31" s="153"/>
      <c r="U31" s="124"/>
      <c r="V31" s="123"/>
      <c r="W31" s="148"/>
      <c r="X31" s="155"/>
      <c r="Y31" s="117"/>
      <c r="Z31" s="150"/>
      <c r="AA31" s="151"/>
    </row>
    <row r="32" spans="1:27" ht="14.25" x14ac:dyDescent="0.2">
      <c r="A32" s="884" t="s">
        <v>560</v>
      </c>
      <c r="B32" s="884"/>
      <c r="C32" s="146" t="str">
        <f>+IFERROR(VLOOKUP($B$11,'EV DESEMPEÑO TOTAL'!$B$17:$Y$43,$M32,FALSE),"")</f>
        <v/>
      </c>
      <c r="D32" s="885" t="s">
        <v>550</v>
      </c>
      <c r="E32" s="886"/>
      <c r="F32" s="115"/>
      <c r="G32" s="115"/>
      <c r="H32" s="115"/>
      <c r="I32" s="115"/>
      <c r="M32" s="116">
        <f>+'EV DESEMPEÑO TOTAL'!T1</f>
        <v>19</v>
      </c>
      <c r="N32" s="229" t="s">
        <v>218</v>
      </c>
      <c r="O32" s="230">
        <v>9</v>
      </c>
      <c r="P32" s="230">
        <v>2016</v>
      </c>
      <c r="Q32" s="230">
        <v>12</v>
      </c>
      <c r="R32" s="230" t="s">
        <v>561</v>
      </c>
      <c r="S32" s="230"/>
      <c r="T32" s="153"/>
      <c r="U32" s="124"/>
      <c r="V32" s="123"/>
      <c r="W32" s="148"/>
      <c r="X32" s="155"/>
      <c r="Y32" s="117"/>
      <c r="Z32" s="150"/>
      <c r="AA32" s="151"/>
    </row>
    <row r="33" spans="1:27" ht="14.25" x14ac:dyDescent="0.2">
      <c r="A33" s="867" t="s">
        <v>562</v>
      </c>
      <c r="B33" s="868"/>
      <c r="C33" s="152" t="str">
        <f>+IF(ISBLANK(C32),"",C32)</f>
        <v/>
      </c>
      <c r="D33" s="869" t="str">
        <f>+IF(NOT(ISNUMBER(C33)),"",IF(C33&gt;=90%,$W$2,IF(AND(C33&lt;90%,C33&gt;=70%),$W$3,IF(AND(C33&lt;70%,C33&gt;=50%),$W$4,IF(C33&lt;50%,$W$5)))))</f>
        <v/>
      </c>
      <c r="E33" s="869"/>
      <c r="F33" s="115"/>
      <c r="G33" s="115"/>
      <c r="H33" s="115"/>
      <c r="I33" s="115"/>
      <c r="M33" s="116"/>
      <c r="N33" s="229" t="s">
        <v>563</v>
      </c>
      <c r="O33" s="230">
        <v>5</v>
      </c>
      <c r="P33" s="230" t="s">
        <v>194</v>
      </c>
      <c r="Q33" s="230" t="s">
        <v>194</v>
      </c>
      <c r="R33" s="230" t="s">
        <v>194</v>
      </c>
      <c r="S33" s="230"/>
      <c r="T33" s="153"/>
      <c r="U33" s="154">
        <f>+'EV DESEMPEÑO TOTAL'!$O$8</f>
        <v>0.3</v>
      </c>
      <c r="V33" s="123" t="str">
        <f>IFERROR(U33*C33,"")</f>
        <v/>
      </c>
      <c r="W33" s="148"/>
      <c r="X33" s="155"/>
      <c r="Y33" s="154">
        <v>0.35</v>
      </c>
      <c r="Z33" s="150" t="e">
        <f>+Y33*C33</f>
        <v>#VALUE!</v>
      </c>
      <c r="AA33" s="151"/>
    </row>
    <row r="34" spans="1:27" ht="14.25" x14ac:dyDescent="0.2">
      <c r="A34" s="119"/>
      <c r="B34" s="119"/>
      <c r="C34" s="156"/>
      <c r="D34" s="119"/>
      <c r="E34" s="119"/>
      <c r="F34" s="115"/>
      <c r="G34" s="115"/>
      <c r="H34" s="115"/>
      <c r="I34" s="115"/>
      <c r="M34" s="116"/>
      <c r="N34" s="229" t="s">
        <v>564</v>
      </c>
      <c r="O34" s="230">
        <v>5</v>
      </c>
      <c r="P34" s="230" t="s">
        <v>194</v>
      </c>
      <c r="Q34" s="230" t="s">
        <v>194</v>
      </c>
      <c r="R34" s="230" t="s">
        <v>194</v>
      </c>
      <c r="S34" s="230"/>
      <c r="T34" s="153"/>
      <c r="U34" s="124"/>
      <c r="V34" s="123"/>
      <c r="W34" s="148"/>
      <c r="X34" s="155"/>
      <c r="Y34" s="117"/>
      <c r="Z34" s="150"/>
      <c r="AA34" s="151"/>
    </row>
    <row r="35" spans="1:27" ht="23.1" customHeight="1" x14ac:dyDescent="0.2">
      <c r="A35" s="880" t="s">
        <v>565</v>
      </c>
      <c r="B35" s="881"/>
      <c r="C35" s="157" t="s">
        <v>558</v>
      </c>
      <c r="D35" s="882" t="s">
        <v>547</v>
      </c>
      <c r="E35" s="883"/>
      <c r="F35" s="115"/>
      <c r="G35" s="115"/>
      <c r="H35" s="115"/>
      <c r="I35" s="115"/>
      <c r="M35" s="116"/>
      <c r="N35" s="229" t="s">
        <v>566</v>
      </c>
      <c r="O35" s="230">
        <v>10</v>
      </c>
      <c r="P35" s="230" t="s">
        <v>194</v>
      </c>
      <c r="Q35" s="230" t="s">
        <v>194</v>
      </c>
      <c r="R35" s="230" t="s">
        <v>194</v>
      </c>
      <c r="S35" s="230"/>
      <c r="T35" s="153"/>
      <c r="U35" s="124"/>
      <c r="V35" s="123"/>
      <c r="W35" s="148"/>
      <c r="X35" s="155"/>
      <c r="Y35" s="117"/>
      <c r="Z35" s="150"/>
      <c r="AA35" s="151"/>
    </row>
    <row r="36" spans="1:27" ht="30.95" customHeight="1" x14ac:dyDescent="0.2">
      <c r="A36" s="884" t="s">
        <v>567</v>
      </c>
      <c r="B36" s="884"/>
      <c r="C36" s="146" t="str">
        <f>+IF(C13="X","--",IFERROR(VLOOKUP($B$11,'EV DESEMPEÑO TOTAL'!$B$17:$Y$43,$M36,FALSE),""))</f>
        <v/>
      </c>
      <c r="D36" s="885" t="s">
        <v>550</v>
      </c>
      <c r="E36" s="886"/>
      <c r="F36" s="115"/>
      <c r="G36" s="115"/>
      <c r="H36" s="115"/>
      <c r="I36" s="115"/>
      <c r="M36" s="116">
        <f>+'EV DESEMPEÑO TOTAL'!$W$1</f>
        <v>22</v>
      </c>
      <c r="N36" s="229" t="s">
        <v>568</v>
      </c>
      <c r="O36" s="230">
        <v>5</v>
      </c>
      <c r="P36" s="230" t="s">
        <v>194</v>
      </c>
      <c r="Q36" s="230" t="s">
        <v>194</v>
      </c>
      <c r="R36" s="230" t="s">
        <v>194</v>
      </c>
      <c r="S36" s="230"/>
      <c r="T36" s="153"/>
      <c r="U36" s="124"/>
      <c r="V36" s="123"/>
      <c r="W36" s="148"/>
      <c r="X36" s="155"/>
      <c r="Y36" s="117"/>
      <c r="Z36" s="150"/>
      <c r="AA36" s="151"/>
    </row>
    <row r="37" spans="1:27" ht="14.25" x14ac:dyDescent="0.2">
      <c r="A37" s="867" t="s">
        <v>569</v>
      </c>
      <c r="B37" s="868"/>
      <c r="C37" s="152" t="str">
        <f>+IF(ISBLANK(C36),"",C36)</f>
        <v/>
      </c>
      <c r="D37" s="869" t="str">
        <f>+IF(NOT(ISNUMBER(C37)),"",IF(C37&gt;=90%,$W$2,IF(AND(C37&lt;90%,C37&gt;=70%),$W$3,IF(AND(C37&lt;70%,C37&gt;=50%),$W$4,IF(C37&lt;50%,$W$5)))))</f>
        <v/>
      </c>
      <c r="E37" s="869"/>
      <c r="F37" s="115"/>
      <c r="G37" s="115"/>
      <c r="H37" s="115"/>
      <c r="I37" s="115"/>
      <c r="N37" s="229" t="s">
        <v>199</v>
      </c>
      <c r="O37" s="230">
        <v>7</v>
      </c>
      <c r="P37" s="230">
        <v>2015</v>
      </c>
      <c r="Q37" s="230">
        <v>12</v>
      </c>
      <c r="R37" s="230" t="s">
        <v>570</v>
      </c>
      <c r="S37" s="230"/>
      <c r="T37" s="153"/>
      <c r="U37" s="154">
        <f>+'EV DESEMPEÑO TOTAL'!$U$8</f>
        <v>0.1</v>
      </c>
      <c r="V37" s="123">
        <f>IFERROR(U37*C37,0)</f>
        <v>0</v>
      </c>
      <c r="W37" s="148"/>
      <c r="X37" s="155"/>
      <c r="Y37" s="154">
        <v>0</v>
      </c>
      <c r="Z37" s="150">
        <v>0</v>
      </c>
      <c r="AA37" s="151"/>
    </row>
    <row r="38" spans="1:27" ht="15" thickBot="1" x14ac:dyDescent="0.25">
      <c r="A38" s="158"/>
      <c r="B38" s="158"/>
      <c r="C38" s="158"/>
      <c r="D38" s="158"/>
      <c r="E38" s="158"/>
      <c r="F38" s="115"/>
      <c r="G38" s="115"/>
      <c r="H38" s="115"/>
      <c r="I38" s="115"/>
      <c r="N38" s="229" t="s">
        <v>571</v>
      </c>
      <c r="O38" s="230">
        <v>13</v>
      </c>
      <c r="P38" s="230" t="s">
        <v>194</v>
      </c>
      <c r="Q38" s="230" t="s">
        <v>194</v>
      </c>
      <c r="R38" s="230" t="s">
        <v>194</v>
      </c>
      <c r="S38" s="230"/>
      <c r="T38" s="159"/>
      <c r="U38" s="160"/>
      <c r="V38" s="161"/>
      <c r="W38" s="162"/>
      <c r="X38" s="163"/>
      <c r="Y38" s="164"/>
      <c r="Z38" s="165"/>
      <c r="AA38" s="166"/>
    </row>
    <row r="39" spans="1:27" ht="14.25" x14ac:dyDescent="0.2">
      <c r="A39" s="870" t="s">
        <v>572</v>
      </c>
      <c r="B39" s="871"/>
      <c r="C39" s="871"/>
      <c r="D39" s="871"/>
      <c r="E39" s="872"/>
      <c r="F39" s="115"/>
      <c r="G39" s="115"/>
      <c r="H39" s="115"/>
      <c r="I39" s="115"/>
      <c r="N39" s="229" t="s">
        <v>232</v>
      </c>
      <c r="O39" s="230">
        <v>13</v>
      </c>
      <c r="P39" s="230">
        <v>2015</v>
      </c>
      <c r="Q39" s="230">
        <v>12</v>
      </c>
      <c r="R39" s="230" t="s">
        <v>573</v>
      </c>
      <c r="S39" s="230"/>
      <c r="T39" s="124"/>
      <c r="U39" s="167">
        <f>SUM(U29:U38)</f>
        <v>0.99999999999999989</v>
      </c>
      <c r="V39" s="123">
        <f>SUM(V29:V37)</f>
        <v>0</v>
      </c>
      <c r="W39" s="123"/>
      <c r="X39" s="115"/>
      <c r="Y39" s="168">
        <f>SUM(Y29:Y38)</f>
        <v>1</v>
      </c>
      <c r="Z39" s="123" t="e">
        <f>SUM(Z29:Z37)</f>
        <v>#VALUE!</v>
      </c>
      <c r="AA39" s="115"/>
    </row>
    <row r="40" spans="1:27" ht="15" thickBot="1" x14ac:dyDescent="0.25">
      <c r="A40" s="873"/>
      <c r="B40" s="874"/>
      <c r="C40" s="169" t="s">
        <v>105</v>
      </c>
      <c r="D40" s="874" t="s">
        <v>574</v>
      </c>
      <c r="E40" s="875"/>
      <c r="F40" s="115"/>
      <c r="G40" s="115"/>
      <c r="H40" s="115"/>
      <c r="I40" s="115"/>
      <c r="N40" s="229" t="s">
        <v>575</v>
      </c>
      <c r="O40" s="230">
        <v>10</v>
      </c>
      <c r="P40" s="230" t="s">
        <v>194</v>
      </c>
      <c r="Q40" s="230" t="s">
        <v>194</v>
      </c>
      <c r="R40" s="230" t="s">
        <v>194</v>
      </c>
      <c r="S40" s="230"/>
      <c r="T40" s="124"/>
      <c r="U40" s="124"/>
      <c r="V40" s="123"/>
      <c r="W40" s="123"/>
    </row>
    <row r="41" spans="1:27" ht="15" thickBot="1" x14ac:dyDescent="0.25">
      <c r="A41" s="876" t="s">
        <v>576</v>
      </c>
      <c r="B41" s="877"/>
      <c r="C41" s="170" t="str">
        <f>+IF($C$14="X",$U$41,IF(OR($C$13="X",$E$14="X"),$U$59,""))</f>
        <v/>
      </c>
      <c r="D41" s="878" t="str">
        <f>+IF(NOT(ISNUMBER(C41)),"",IF(C41&gt;=90%,$W$2,IF(AND(C41&lt;90%,C41&gt;=70%),$W$3,IF(AND(C41&lt;70%,C41&gt;=50%),$W$4,IF(C41&lt;50%,$W$5)))))</f>
        <v/>
      </c>
      <c r="E41" s="879"/>
      <c r="F41" s="115"/>
      <c r="G41" s="115"/>
      <c r="H41" s="115"/>
      <c r="I41" s="115"/>
      <c r="N41" s="229" t="s">
        <v>577</v>
      </c>
      <c r="O41" s="230">
        <v>7</v>
      </c>
      <c r="P41" s="230" t="s">
        <v>194</v>
      </c>
      <c r="Q41" s="230" t="s">
        <v>194</v>
      </c>
      <c r="R41" s="230" t="s">
        <v>194</v>
      </c>
      <c r="S41" s="230"/>
      <c r="T41" s="124"/>
      <c r="U41" s="535" t="str">
        <f>+IFERROR((IF(B11="","",$V$29+$V$33+$V$37)),"")</f>
        <v/>
      </c>
      <c r="V41" s="123"/>
      <c r="W41" s="123"/>
    </row>
    <row r="42" spans="1:27" ht="14.25" x14ac:dyDescent="0.2">
      <c r="A42" s="172"/>
      <c r="B42" s="172"/>
      <c r="C42" s="172"/>
      <c r="D42" s="172"/>
      <c r="E42" s="172"/>
      <c r="F42" s="115"/>
      <c r="G42" s="115"/>
      <c r="H42" s="115"/>
      <c r="I42" s="115"/>
      <c r="N42" s="229" t="s">
        <v>172</v>
      </c>
      <c r="O42" s="230">
        <v>3</v>
      </c>
      <c r="P42" s="230">
        <v>2017</v>
      </c>
      <c r="Q42" s="230">
        <v>12</v>
      </c>
      <c r="R42" s="230" t="s">
        <v>578</v>
      </c>
      <c r="S42" s="230"/>
      <c r="T42" s="124"/>
      <c r="U42" s="124"/>
      <c r="V42" s="123"/>
      <c r="W42" s="123"/>
    </row>
    <row r="43" spans="1:27" ht="14.25" x14ac:dyDescent="0.2">
      <c r="A43" s="173" t="s">
        <v>579</v>
      </c>
      <c r="B43" s="174"/>
      <c r="C43" s="174"/>
      <c r="D43" s="174"/>
      <c r="E43" s="174"/>
      <c r="F43" s="115"/>
      <c r="G43" s="115"/>
      <c r="H43" s="115"/>
      <c r="I43" s="115"/>
      <c r="N43" s="231" t="s">
        <v>580</v>
      </c>
      <c r="O43" s="232">
        <v>6</v>
      </c>
      <c r="P43" s="230" t="s">
        <v>194</v>
      </c>
      <c r="Q43" s="230" t="s">
        <v>194</v>
      </c>
      <c r="R43" s="230" t="s">
        <v>194</v>
      </c>
      <c r="S43" s="230"/>
      <c r="T43" s="124"/>
      <c r="U43" s="115"/>
      <c r="V43" s="115"/>
      <c r="W43" s="115"/>
    </row>
    <row r="44" spans="1:27" ht="14.25" x14ac:dyDescent="0.2">
      <c r="A44" s="858"/>
      <c r="B44" s="859"/>
      <c r="C44" s="859"/>
      <c r="D44" s="859"/>
      <c r="E44" s="860"/>
      <c r="F44" s="115"/>
      <c r="G44" s="115"/>
      <c r="H44" s="115"/>
      <c r="I44" s="115"/>
      <c r="K44" s="175"/>
      <c r="L44" s="175"/>
      <c r="M44" s="175"/>
      <c r="N44" s="229" t="s">
        <v>581</v>
      </c>
      <c r="O44" s="230">
        <v>8</v>
      </c>
      <c r="P44" s="230">
        <v>2023</v>
      </c>
      <c r="Q44" s="230">
        <v>6</v>
      </c>
      <c r="R44" s="230" t="s">
        <v>582</v>
      </c>
      <c r="S44" s="230"/>
      <c r="T44" s="117" t="s">
        <v>528</v>
      </c>
      <c r="U44" s="124"/>
      <c r="V44" s="123"/>
      <c r="W44" s="123"/>
      <c r="X44" s="115"/>
      <c r="Y44" s="115"/>
      <c r="Z44" s="115"/>
      <c r="AA44" s="115"/>
    </row>
    <row r="45" spans="1:27" ht="14.25" x14ac:dyDescent="0.2">
      <c r="A45" s="861"/>
      <c r="B45" s="862"/>
      <c r="C45" s="862"/>
      <c r="D45" s="862"/>
      <c r="E45" s="863"/>
      <c r="F45" s="115"/>
      <c r="G45" s="115"/>
      <c r="H45" s="115"/>
      <c r="I45" s="115"/>
      <c r="K45" s="175"/>
      <c r="L45" s="175"/>
      <c r="M45" s="175"/>
      <c r="N45" s="229" t="s">
        <v>583</v>
      </c>
      <c r="O45" s="230">
        <v>11</v>
      </c>
      <c r="P45" s="230" t="s">
        <v>194</v>
      </c>
      <c r="Q45" s="230" t="s">
        <v>194</v>
      </c>
      <c r="R45" s="230" t="s">
        <v>194</v>
      </c>
      <c r="S45" s="230"/>
      <c r="T45" s="442" t="s">
        <v>336</v>
      </c>
      <c r="U45" s="443"/>
      <c r="V45" s="444"/>
      <c r="W45" s="445"/>
      <c r="X45" s="442" t="s">
        <v>336</v>
      </c>
      <c r="Y45" s="144"/>
      <c r="Z45" s="144"/>
      <c r="AA45" s="145"/>
    </row>
    <row r="46" spans="1:27" ht="14.25" x14ac:dyDescent="0.2">
      <c r="A46" s="861"/>
      <c r="B46" s="862"/>
      <c r="C46" s="862"/>
      <c r="D46" s="862"/>
      <c r="E46" s="863"/>
      <c r="F46" s="115"/>
      <c r="G46" s="115"/>
      <c r="H46" s="115"/>
      <c r="I46" s="115"/>
      <c r="K46" s="175"/>
      <c r="L46" s="175"/>
      <c r="M46" s="175"/>
      <c r="N46" s="229" t="s">
        <v>260</v>
      </c>
      <c r="O46" s="230">
        <v>8</v>
      </c>
      <c r="P46" s="230">
        <v>2015</v>
      </c>
      <c r="Q46" s="230">
        <v>12</v>
      </c>
      <c r="R46" s="230" t="s">
        <v>584</v>
      </c>
      <c r="S46" s="230"/>
      <c r="T46" s="147">
        <v>0.7</v>
      </c>
      <c r="U46" s="124"/>
      <c r="V46" s="123"/>
      <c r="W46" s="148"/>
      <c r="X46" s="149">
        <v>0.7</v>
      </c>
      <c r="Y46" s="117"/>
      <c r="Z46" s="150"/>
      <c r="AA46" s="151"/>
    </row>
    <row r="47" spans="1:27" ht="21" customHeight="1" x14ac:dyDescent="0.2">
      <c r="A47" s="864"/>
      <c r="B47" s="865"/>
      <c r="C47" s="865"/>
      <c r="D47" s="865"/>
      <c r="E47" s="866"/>
      <c r="F47" s="115"/>
      <c r="G47" s="115"/>
      <c r="H47" s="115"/>
      <c r="I47" s="115"/>
      <c r="K47" s="175"/>
      <c r="L47" s="175"/>
      <c r="M47" s="175"/>
      <c r="N47" s="231" t="s">
        <v>261</v>
      </c>
      <c r="O47" s="232">
        <v>8</v>
      </c>
      <c r="P47" s="230">
        <v>2016</v>
      </c>
      <c r="Q47" s="230">
        <v>12</v>
      </c>
      <c r="R47" s="230" t="s">
        <v>585</v>
      </c>
      <c r="S47" s="230"/>
      <c r="T47" s="147">
        <v>0.3</v>
      </c>
      <c r="U47" s="124"/>
      <c r="V47" s="123"/>
      <c r="W47" s="148"/>
      <c r="X47" s="149">
        <v>0.3</v>
      </c>
      <c r="Y47" s="117"/>
      <c r="Z47" s="150"/>
      <c r="AA47" s="151"/>
    </row>
    <row r="48" spans="1:27" ht="14.25" x14ac:dyDescent="0.2">
      <c r="A48" s="172"/>
      <c r="B48" s="115"/>
      <c r="C48" s="115"/>
      <c r="D48" s="115"/>
      <c r="E48" s="115"/>
      <c r="F48" s="115"/>
      <c r="G48" s="115"/>
      <c r="H48" s="115"/>
      <c r="I48" s="115"/>
      <c r="K48" s="175"/>
      <c r="L48" s="175"/>
      <c r="M48" s="175"/>
      <c r="N48" s="229" t="s">
        <v>586</v>
      </c>
      <c r="O48" s="230">
        <v>6</v>
      </c>
      <c r="P48" s="230" t="s">
        <v>194</v>
      </c>
      <c r="Q48" s="230" t="s">
        <v>194</v>
      </c>
      <c r="R48" s="230" t="s">
        <v>194</v>
      </c>
      <c r="S48" s="230"/>
      <c r="T48" s="153"/>
      <c r="U48" s="176">
        <f>+Y48</f>
        <v>0.65</v>
      </c>
      <c r="V48" s="123" t="e">
        <f>+U48*C29</f>
        <v>#VALUE!</v>
      </c>
      <c r="W48" s="148"/>
      <c r="X48" s="155"/>
      <c r="Y48" s="154">
        <v>0.65</v>
      </c>
      <c r="Z48" s="150" t="e">
        <f>+Y48*C29</f>
        <v>#VALUE!</v>
      </c>
      <c r="AA48" s="151"/>
    </row>
    <row r="49" spans="1:27" ht="14.25" x14ac:dyDescent="0.2">
      <c r="A49" s="172"/>
      <c r="B49" s="172"/>
      <c r="C49" s="172"/>
      <c r="D49" s="172"/>
      <c r="E49" s="172"/>
      <c r="F49" s="115"/>
      <c r="G49" s="115"/>
      <c r="H49" s="115"/>
      <c r="I49" s="115"/>
      <c r="K49" s="175"/>
      <c r="L49" s="175"/>
      <c r="M49" s="175"/>
      <c r="N49" s="229" t="s">
        <v>587</v>
      </c>
      <c r="O49" s="230">
        <v>9</v>
      </c>
      <c r="P49" s="230" t="s">
        <v>194</v>
      </c>
      <c r="Q49" s="230" t="s">
        <v>194</v>
      </c>
      <c r="R49" s="230" t="s">
        <v>194</v>
      </c>
      <c r="S49" s="230"/>
      <c r="T49" s="153"/>
      <c r="U49" s="124"/>
      <c r="V49" s="123"/>
      <c r="W49" s="148"/>
      <c r="X49" s="155"/>
      <c r="Y49" s="117"/>
      <c r="Z49" s="150"/>
      <c r="AA49" s="151"/>
    </row>
    <row r="50" spans="1:27" ht="14.25" hidden="1" x14ac:dyDescent="0.2">
      <c r="A50" s="172"/>
      <c r="B50" s="172"/>
      <c r="C50" s="172"/>
      <c r="D50" s="172"/>
      <c r="E50" s="172"/>
      <c r="F50" s="115"/>
      <c r="G50" s="115"/>
      <c r="H50" s="115"/>
      <c r="I50" s="115"/>
      <c r="K50" s="175"/>
      <c r="L50" s="175"/>
      <c r="M50" s="175"/>
      <c r="N50" s="229" t="s">
        <v>588</v>
      </c>
      <c r="O50" s="230">
        <v>10</v>
      </c>
      <c r="P50" s="230" t="s">
        <v>194</v>
      </c>
      <c r="Q50" s="230" t="s">
        <v>194</v>
      </c>
      <c r="R50" s="230" t="s">
        <v>194</v>
      </c>
      <c r="S50" s="230"/>
      <c r="T50" s="153"/>
      <c r="U50" s="124"/>
      <c r="V50" s="123"/>
      <c r="W50" s="148"/>
      <c r="X50" s="155"/>
      <c r="Y50" s="117"/>
      <c r="Z50" s="150"/>
      <c r="AA50" s="151"/>
    </row>
    <row r="51" spans="1:27" ht="14.25" hidden="1" x14ac:dyDescent="0.2">
      <c r="A51" s="172"/>
      <c r="B51" s="172"/>
      <c r="C51" s="172"/>
      <c r="D51" s="172"/>
      <c r="E51" s="172"/>
      <c r="F51" s="115"/>
      <c r="G51" s="115"/>
      <c r="H51" s="115"/>
      <c r="I51" s="115"/>
      <c r="K51" s="175"/>
      <c r="L51" s="175"/>
      <c r="M51" s="175"/>
      <c r="N51" s="229" t="s">
        <v>589</v>
      </c>
      <c r="O51" s="230">
        <v>11</v>
      </c>
      <c r="P51" s="230" t="s">
        <v>194</v>
      </c>
      <c r="Q51" s="230" t="s">
        <v>194</v>
      </c>
      <c r="R51" s="230" t="s">
        <v>194</v>
      </c>
      <c r="S51" s="230"/>
      <c r="T51" s="153"/>
      <c r="U51" s="124"/>
      <c r="V51" s="123"/>
      <c r="W51" s="148"/>
      <c r="X51" s="155"/>
      <c r="Y51" s="117"/>
      <c r="Z51" s="150"/>
      <c r="AA51" s="151"/>
    </row>
    <row r="52" spans="1:27" ht="14.25" hidden="1" x14ac:dyDescent="0.2">
      <c r="A52" s="172"/>
      <c r="B52" s="172"/>
      <c r="C52" s="172"/>
      <c r="D52" s="172"/>
      <c r="E52" s="172"/>
      <c r="F52" s="115"/>
      <c r="G52" s="115"/>
      <c r="H52" s="115"/>
      <c r="I52" s="115"/>
      <c r="K52" s="175"/>
      <c r="L52" s="175"/>
      <c r="M52" s="175"/>
      <c r="N52" s="229" t="s">
        <v>590</v>
      </c>
      <c r="O52" s="230">
        <v>8</v>
      </c>
      <c r="P52" s="230" t="s">
        <v>194</v>
      </c>
      <c r="Q52" s="230" t="s">
        <v>194</v>
      </c>
      <c r="R52" s="230" t="s">
        <v>194</v>
      </c>
      <c r="S52" s="230"/>
      <c r="T52" s="153"/>
      <c r="U52" s="176">
        <f>+Y52</f>
        <v>0.35</v>
      </c>
      <c r="V52" s="123" t="e">
        <f>+U52*C33</f>
        <v>#VALUE!</v>
      </c>
      <c r="W52" s="148"/>
      <c r="X52" s="155"/>
      <c r="Y52" s="154">
        <v>0.35</v>
      </c>
      <c r="Z52" s="150" t="e">
        <f>+Y52*C33</f>
        <v>#VALUE!</v>
      </c>
      <c r="AA52" s="151"/>
    </row>
    <row r="53" spans="1:27" ht="14.25" hidden="1" x14ac:dyDescent="0.2">
      <c r="A53" s="172"/>
      <c r="B53" s="172"/>
      <c r="C53" s="172"/>
      <c r="D53" s="172"/>
      <c r="E53" s="172"/>
      <c r="F53" s="115"/>
      <c r="G53" s="115"/>
      <c r="H53" s="115"/>
      <c r="I53" s="115"/>
      <c r="K53" s="175"/>
      <c r="L53" s="175"/>
      <c r="M53" s="175"/>
      <c r="N53" s="229" t="s">
        <v>591</v>
      </c>
      <c r="O53" s="230">
        <v>10</v>
      </c>
      <c r="P53" s="230" t="s">
        <v>194</v>
      </c>
      <c r="Q53" s="230" t="s">
        <v>194</v>
      </c>
      <c r="R53" s="230" t="s">
        <v>194</v>
      </c>
      <c r="S53" s="230"/>
      <c r="T53" s="153"/>
      <c r="U53" s="124"/>
      <c r="V53" s="123"/>
      <c r="W53" s="148"/>
      <c r="X53" s="155"/>
      <c r="Y53" s="117"/>
      <c r="Z53" s="150"/>
      <c r="AA53" s="151"/>
    </row>
    <row r="54" spans="1:27" ht="14.25" hidden="1" x14ac:dyDescent="0.2">
      <c r="A54" s="172"/>
      <c r="B54" s="172"/>
      <c r="C54" s="172"/>
      <c r="D54" s="172"/>
      <c r="E54" s="172"/>
      <c r="F54" s="115"/>
      <c r="G54" s="115"/>
      <c r="H54" s="115"/>
      <c r="I54" s="115"/>
      <c r="K54" s="175"/>
      <c r="L54" s="175"/>
      <c r="M54" s="175"/>
      <c r="N54" s="229" t="s">
        <v>592</v>
      </c>
      <c r="O54" s="230">
        <v>11</v>
      </c>
      <c r="P54" s="230">
        <v>2023</v>
      </c>
      <c r="Q54" s="230">
        <v>6</v>
      </c>
      <c r="R54" s="230" t="s">
        <v>593</v>
      </c>
      <c r="S54" s="230"/>
      <c r="T54" s="153"/>
      <c r="U54" s="124"/>
      <c r="V54" s="123"/>
      <c r="W54" s="148"/>
      <c r="X54" s="155"/>
      <c r="Y54" s="117"/>
      <c r="Z54" s="150"/>
      <c r="AA54" s="151"/>
    </row>
    <row r="55" spans="1:27" ht="14.25" hidden="1" x14ac:dyDescent="0.2">
      <c r="A55" s="172"/>
      <c r="B55" s="172"/>
      <c r="C55" s="172"/>
      <c r="D55" s="172"/>
      <c r="E55" s="172"/>
      <c r="F55" s="115"/>
      <c r="G55" s="115"/>
      <c r="H55" s="115"/>
      <c r="I55" s="115"/>
      <c r="K55" s="175"/>
      <c r="L55" s="175"/>
      <c r="M55" s="175"/>
      <c r="N55" s="229" t="s">
        <v>594</v>
      </c>
      <c r="O55" s="230">
        <v>6</v>
      </c>
      <c r="P55" s="230" t="s">
        <v>194</v>
      </c>
      <c r="Q55" s="230" t="s">
        <v>194</v>
      </c>
      <c r="R55" s="230" t="s">
        <v>194</v>
      </c>
      <c r="S55" s="230"/>
      <c r="T55" s="153"/>
      <c r="U55" s="124"/>
      <c r="V55" s="123"/>
      <c r="W55" s="148"/>
      <c r="X55" s="155"/>
      <c r="Y55" s="117"/>
      <c r="Z55" s="150"/>
      <c r="AA55" s="151"/>
    </row>
    <row r="56" spans="1:27" ht="14.25" hidden="1" x14ac:dyDescent="0.2">
      <c r="A56" s="172"/>
      <c r="B56" s="172"/>
      <c r="C56" s="172"/>
      <c r="D56" s="172"/>
      <c r="E56" s="172"/>
      <c r="F56" s="115"/>
      <c r="G56" s="115"/>
      <c r="H56" s="115"/>
      <c r="I56" s="115"/>
      <c r="K56" s="175"/>
      <c r="L56" s="175"/>
      <c r="M56" s="175"/>
      <c r="N56" s="229" t="s">
        <v>595</v>
      </c>
      <c r="O56" s="229">
        <v>8</v>
      </c>
      <c r="P56" s="230" t="s">
        <v>194</v>
      </c>
      <c r="Q56" s="230" t="s">
        <v>194</v>
      </c>
      <c r="R56" s="230" t="s">
        <v>194</v>
      </c>
      <c r="S56" s="230"/>
      <c r="T56" s="153"/>
      <c r="U56" s="176">
        <f>+Y56</f>
        <v>0</v>
      </c>
      <c r="V56" s="150">
        <v>0</v>
      </c>
      <c r="W56" s="148"/>
      <c r="X56" s="155"/>
      <c r="Y56" s="154">
        <v>0</v>
      </c>
      <c r="Z56" s="150">
        <v>0</v>
      </c>
      <c r="AA56" s="151"/>
    </row>
    <row r="57" spans="1:27" ht="14.25" hidden="1" x14ac:dyDescent="0.2">
      <c r="A57" s="172"/>
      <c r="B57" s="172"/>
      <c r="C57" s="172"/>
      <c r="D57" s="172"/>
      <c r="E57" s="172"/>
      <c r="F57" s="115"/>
      <c r="G57" s="115"/>
      <c r="H57" s="115"/>
      <c r="I57" s="115"/>
      <c r="K57" s="175"/>
      <c r="L57" s="175"/>
      <c r="M57" s="175"/>
      <c r="N57" s="229" t="s">
        <v>262</v>
      </c>
      <c r="O57" s="229">
        <v>8</v>
      </c>
      <c r="P57" s="230">
        <v>2016</v>
      </c>
      <c r="Q57" s="230">
        <v>12</v>
      </c>
      <c r="R57" s="230" t="s">
        <v>596</v>
      </c>
      <c r="S57" s="230"/>
      <c r="T57" s="159"/>
      <c r="U57" s="160"/>
      <c r="V57" s="161"/>
      <c r="W57" s="162"/>
      <c r="X57" s="163"/>
      <c r="Y57" s="164"/>
      <c r="Z57" s="165"/>
      <c r="AA57" s="166"/>
    </row>
    <row r="58" spans="1:27" ht="14.25" hidden="1" x14ac:dyDescent="0.2">
      <c r="A58" s="172"/>
      <c r="B58" s="172"/>
      <c r="C58" s="172"/>
      <c r="D58" s="172"/>
      <c r="E58" s="172"/>
      <c r="F58" s="115"/>
      <c r="G58" s="115"/>
      <c r="H58" s="115"/>
      <c r="I58" s="115"/>
      <c r="K58" s="175"/>
      <c r="L58" s="175"/>
      <c r="M58" s="175"/>
      <c r="N58" s="229" t="s">
        <v>597</v>
      </c>
      <c r="O58" s="229">
        <v>6</v>
      </c>
      <c r="P58" s="230" t="s">
        <v>194</v>
      </c>
      <c r="Q58" s="230" t="s">
        <v>194</v>
      </c>
      <c r="R58" s="230" t="s">
        <v>194</v>
      </c>
      <c r="S58" s="230"/>
      <c r="T58" s="124"/>
      <c r="U58" s="167">
        <f>SUM(U48:U57)</f>
        <v>1</v>
      </c>
      <c r="V58" s="123" t="e">
        <f>SUM(V48:V56)</f>
        <v>#VALUE!</v>
      </c>
      <c r="W58" s="123"/>
      <c r="X58" s="115"/>
      <c r="Y58" s="168">
        <f>SUM(Y48:Y57)</f>
        <v>1</v>
      </c>
      <c r="Z58" s="123" t="e">
        <f>SUM(Z48:Z56)</f>
        <v>#VALUE!</v>
      </c>
      <c r="AA58" s="115"/>
    </row>
    <row r="59" spans="1:27" ht="14.25" hidden="1" x14ac:dyDescent="0.2">
      <c r="A59" s="172"/>
      <c r="B59" s="172"/>
      <c r="C59" s="172"/>
      <c r="D59" s="172"/>
      <c r="E59" s="172"/>
      <c r="F59" s="115"/>
      <c r="G59" s="115"/>
      <c r="H59" s="115"/>
      <c r="I59" s="115"/>
      <c r="K59" s="175"/>
      <c r="L59" s="175"/>
      <c r="M59" s="175"/>
      <c r="N59" s="229" t="s">
        <v>200</v>
      </c>
      <c r="O59" s="229">
        <v>7</v>
      </c>
      <c r="P59" s="230">
        <v>2015</v>
      </c>
      <c r="Q59" s="230">
        <v>12</v>
      </c>
      <c r="R59" s="230" t="s">
        <v>598</v>
      </c>
      <c r="S59" s="230"/>
      <c r="T59" s="124"/>
      <c r="U59" s="171" t="str">
        <f>+IFERROR(IF($E$14="x",$V$48+$V$52+$V$56,IF($C$14="x",$Z$48+$Z$52+$Z$56,"")),"")</f>
        <v/>
      </c>
      <c r="V59" s="123"/>
      <c r="W59" s="123"/>
      <c r="X59" s="115"/>
      <c r="Y59" s="115"/>
      <c r="Z59" s="115"/>
      <c r="AA59" s="115"/>
    </row>
    <row r="60" spans="1:27" ht="14.25" hidden="1" x14ac:dyDescent="0.2">
      <c r="A60" s="172"/>
      <c r="B60" s="172"/>
      <c r="C60" s="172"/>
      <c r="D60" s="172"/>
      <c r="E60" s="172"/>
      <c r="F60" s="115"/>
      <c r="G60" s="115"/>
      <c r="H60" s="115"/>
      <c r="I60" s="115"/>
      <c r="K60" s="175"/>
      <c r="L60" s="175"/>
      <c r="M60" s="175"/>
      <c r="N60" s="229" t="s">
        <v>599</v>
      </c>
      <c r="O60" s="229">
        <v>1</v>
      </c>
      <c r="P60" s="230" t="s">
        <v>194</v>
      </c>
      <c r="Q60" s="230" t="s">
        <v>194</v>
      </c>
      <c r="R60" s="230" t="s">
        <v>194</v>
      </c>
      <c r="S60" s="230"/>
      <c r="T60" s="124"/>
      <c r="U60" s="124"/>
      <c r="V60" s="123"/>
      <c r="W60" s="123"/>
      <c r="X60" s="115"/>
      <c r="Y60" s="115"/>
      <c r="Z60" s="115"/>
      <c r="AA60" s="115"/>
    </row>
    <row r="61" spans="1:27" ht="14.25" hidden="1" x14ac:dyDescent="0.2">
      <c r="A61" s="172"/>
      <c r="B61" s="172"/>
      <c r="C61" s="172"/>
      <c r="D61" s="172"/>
      <c r="E61" s="172"/>
      <c r="F61" s="115"/>
      <c r="G61" s="115"/>
      <c r="H61" s="115"/>
      <c r="I61" s="115"/>
      <c r="K61" s="175"/>
      <c r="L61" s="175"/>
      <c r="M61" s="175"/>
      <c r="N61" s="231" t="s">
        <v>233</v>
      </c>
      <c r="O61" s="229">
        <v>13</v>
      </c>
      <c r="P61" s="230">
        <v>2016</v>
      </c>
      <c r="Q61" s="230">
        <v>12</v>
      </c>
      <c r="R61" s="230" t="s">
        <v>600</v>
      </c>
      <c r="S61" s="230"/>
      <c r="T61" s="124"/>
      <c r="U61" s="124"/>
      <c r="V61" s="123"/>
      <c r="W61" s="123"/>
      <c r="X61" s="115"/>
      <c r="Y61" s="115"/>
      <c r="Z61" s="115"/>
      <c r="AA61" s="115"/>
    </row>
    <row r="62" spans="1:27" ht="14.25" hidden="1" x14ac:dyDescent="0.2">
      <c r="A62" s="172"/>
      <c r="B62" s="172"/>
      <c r="C62" s="172"/>
      <c r="D62" s="172"/>
      <c r="E62" s="172"/>
      <c r="F62" s="115"/>
      <c r="G62" s="115"/>
      <c r="H62" s="115"/>
      <c r="I62" s="115"/>
      <c r="K62" s="175"/>
      <c r="L62" s="175"/>
      <c r="M62" s="175"/>
      <c r="N62" s="229" t="s">
        <v>601</v>
      </c>
      <c r="O62" s="229">
        <v>9</v>
      </c>
      <c r="P62" s="230" t="s">
        <v>194</v>
      </c>
      <c r="Q62" s="230" t="s">
        <v>194</v>
      </c>
      <c r="R62" s="230" t="s">
        <v>194</v>
      </c>
      <c r="S62" s="230"/>
      <c r="T62" s="124"/>
      <c r="U62" s="124"/>
      <c r="V62" s="123"/>
      <c r="W62" s="123"/>
    </row>
    <row r="63" spans="1:27" ht="14.25" hidden="1" x14ac:dyDescent="0.2">
      <c r="A63" s="172"/>
      <c r="B63" s="172"/>
      <c r="C63" s="172"/>
      <c r="D63" s="172"/>
      <c r="E63" s="172"/>
      <c r="F63" s="115"/>
      <c r="G63" s="115"/>
      <c r="H63" s="115"/>
      <c r="I63" s="115"/>
      <c r="K63" s="175"/>
      <c r="L63" s="175"/>
      <c r="M63" s="175"/>
      <c r="N63" s="229" t="s">
        <v>602</v>
      </c>
      <c r="O63" s="229">
        <v>6</v>
      </c>
      <c r="P63" s="230" t="s">
        <v>194</v>
      </c>
      <c r="Q63" s="230" t="s">
        <v>194</v>
      </c>
      <c r="R63" s="230" t="s">
        <v>194</v>
      </c>
      <c r="S63" s="230"/>
      <c r="T63" s="124"/>
      <c r="U63" s="124"/>
      <c r="V63" s="123"/>
      <c r="W63" s="123"/>
    </row>
    <row r="64" spans="1:27" ht="14.25" hidden="1" x14ac:dyDescent="0.2">
      <c r="A64" s="172"/>
      <c r="B64" s="172"/>
      <c r="C64" s="172"/>
      <c r="D64" s="172"/>
      <c r="E64" s="172"/>
      <c r="F64" s="115"/>
      <c r="G64" s="115"/>
      <c r="H64" s="115"/>
      <c r="I64" s="115"/>
      <c r="K64" s="175"/>
      <c r="L64" s="175"/>
      <c r="M64" s="175"/>
      <c r="N64" s="229" t="s">
        <v>603</v>
      </c>
      <c r="O64" s="229">
        <v>4</v>
      </c>
      <c r="P64" s="230" t="s">
        <v>194</v>
      </c>
      <c r="Q64" s="230" t="s">
        <v>194</v>
      </c>
      <c r="R64" s="230" t="s">
        <v>194</v>
      </c>
      <c r="S64" s="230"/>
      <c r="T64" s="124"/>
      <c r="U64" s="124"/>
      <c r="V64" s="123"/>
      <c r="W64" s="123"/>
    </row>
    <row r="65" spans="1:23" ht="14.25" hidden="1" x14ac:dyDescent="0.2">
      <c r="A65" s="172"/>
      <c r="B65" s="172"/>
      <c r="C65" s="172"/>
      <c r="D65" s="172"/>
      <c r="E65" s="172"/>
      <c r="F65" s="115"/>
      <c r="G65" s="115"/>
      <c r="H65" s="115"/>
      <c r="I65" s="115"/>
      <c r="K65" s="175"/>
      <c r="L65" s="175"/>
      <c r="M65" s="175"/>
      <c r="N65" s="229" t="s">
        <v>210</v>
      </c>
      <c r="O65" s="229">
        <v>8</v>
      </c>
      <c r="P65" s="230">
        <v>2015</v>
      </c>
      <c r="Q65" s="230">
        <v>12</v>
      </c>
      <c r="R65" s="230" t="s">
        <v>604</v>
      </c>
      <c r="S65" s="230"/>
      <c r="T65" s="124"/>
      <c r="U65" s="124"/>
      <c r="V65" s="123"/>
      <c r="W65" s="123"/>
    </row>
    <row r="66" spans="1:23" ht="14.25" hidden="1" x14ac:dyDescent="0.2">
      <c r="A66" s="172"/>
      <c r="B66" s="172"/>
      <c r="C66" s="172"/>
      <c r="D66" s="172"/>
      <c r="E66" s="172"/>
      <c r="F66" s="115"/>
      <c r="G66" s="115"/>
      <c r="H66" s="115"/>
      <c r="I66" s="115"/>
      <c r="K66" s="175"/>
      <c r="L66" s="175"/>
      <c r="M66" s="175"/>
      <c r="N66" s="229" t="s">
        <v>605</v>
      </c>
      <c r="O66" s="230">
        <v>13</v>
      </c>
      <c r="P66" s="230">
        <v>2023</v>
      </c>
      <c r="Q66" s="230">
        <v>6</v>
      </c>
      <c r="R66" s="230" t="s">
        <v>606</v>
      </c>
      <c r="S66" s="230"/>
      <c r="T66" s="124"/>
      <c r="U66" s="124"/>
      <c r="V66" s="123"/>
      <c r="W66" s="123"/>
    </row>
    <row r="67" spans="1:23" ht="14.25" hidden="1" x14ac:dyDescent="0.2">
      <c r="A67" s="172"/>
      <c r="B67" s="172"/>
      <c r="C67" s="172"/>
      <c r="D67" s="172"/>
      <c r="E67" s="172"/>
      <c r="F67" s="115"/>
      <c r="G67" s="115"/>
      <c r="H67" s="115"/>
      <c r="I67" s="115"/>
      <c r="K67" s="175"/>
      <c r="L67" s="175"/>
      <c r="M67" s="175"/>
      <c r="N67" s="229" t="s">
        <v>607</v>
      </c>
      <c r="O67" s="230">
        <v>5</v>
      </c>
      <c r="P67" s="230" t="s">
        <v>194</v>
      </c>
      <c r="Q67" s="230" t="s">
        <v>194</v>
      </c>
      <c r="R67" s="230" t="s">
        <v>194</v>
      </c>
      <c r="S67" s="230"/>
      <c r="T67" s="124"/>
      <c r="U67" s="124"/>
      <c r="V67" s="123"/>
      <c r="W67" s="123"/>
    </row>
    <row r="68" spans="1:23" ht="14.25" hidden="1" x14ac:dyDescent="0.2">
      <c r="A68" s="172"/>
      <c r="B68" s="172"/>
      <c r="C68" s="172"/>
      <c r="D68" s="172"/>
      <c r="E68" s="172"/>
      <c r="F68" s="115"/>
      <c r="G68" s="115"/>
      <c r="H68" s="115"/>
      <c r="I68" s="115"/>
      <c r="K68" s="175"/>
      <c r="L68" s="175"/>
      <c r="M68" s="175"/>
      <c r="N68" s="229" t="s">
        <v>608</v>
      </c>
      <c r="O68" s="230">
        <v>7</v>
      </c>
      <c r="P68" s="230" t="s">
        <v>194</v>
      </c>
      <c r="Q68" s="230" t="s">
        <v>194</v>
      </c>
      <c r="R68" s="230" t="s">
        <v>194</v>
      </c>
      <c r="S68" s="230"/>
      <c r="T68" s="124"/>
      <c r="U68" s="124"/>
      <c r="V68" s="123"/>
      <c r="W68" s="123"/>
    </row>
    <row r="69" spans="1:23" ht="14.25" hidden="1" x14ac:dyDescent="0.2">
      <c r="A69" s="172"/>
      <c r="B69" s="172"/>
      <c r="C69" s="172"/>
      <c r="D69" s="172"/>
      <c r="E69" s="172"/>
      <c r="F69" s="115"/>
      <c r="G69" s="115"/>
      <c r="H69" s="115"/>
      <c r="I69" s="115"/>
      <c r="K69" s="175"/>
      <c r="L69" s="175"/>
      <c r="M69" s="175"/>
      <c r="N69" s="229" t="s">
        <v>609</v>
      </c>
      <c r="O69" s="230">
        <v>8</v>
      </c>
      <c r="P69" s="230" t="s">
        <v>194</v>
      </c>
      <c r="Q69" s="230" t="s">
        <v>194</v>
      </c>
      <c r="R69" s="230" t="s">
        <v>194</v>
      </c>
      <c r="S69" s="230"/>
      <c r="T69" s="124"/>
      <c r="U69" s="124"/>
      <c r="V69" s="123"/>
      <c r="W69" s="123"/>
    </row>
    <row r="70" spans="1:23" ht="14.25" hidden="1" x14ac:dyDescent="0.2">
      <c r="A70" s="172"/>
      <c r="B70" s="172"/>
      <c r="C70" s="172"/>
      <c r="D70" s="172"/>
      <c r="E70" s="172"/>
      <c r="F70" s="115"/>
      <c r="G70" s="115"/>
      <c r="H70" s="115"/>
      <c r="I70" s="115"/>
      <c r="K70" s="175"/>
      <c r="L70" s="175"/>
      <c r="M70" s="175"/>
      <c r="N70" s="229" t="s">
        <v>173</v>
      </c>
      <c r="O70" s="230">
        <v>3</v>
      </c>
      <c r="P70" s="230">
        <v>2016</v>
      </c>
      <c r="Q70" s="230">
        <v>12</v>
      </c>
      <c r="R70" s="230" t="s">
        <v>578</v>
      </c>
      <c r="S70" s="230"/>
      <c r="T70" s="124"/>
      <c r="U70" s="124"/>
      <c r="V70" s="123"/>
      <c r="W70" s="123"/>
    </row>
    <row r="71" spans="1:23" ht="14.25" hidden="1" x14ac:dyDescent="0.2">
      <c r="A71" s="172"/>
      <c r="B71" s="172"/>
      <c r="C71" s="172"/>
      <c r="D71" s="172"/>
      <c r="E71" s="172"/>
      <c r="F71" s="115"/>
      <c r="G71" s="115"/>
      <c r="H71" s="115"/>
      <c r="I71" s="115"/>
      <c r="K71" s="175"/>
      <c r="L71" s="175"/>
      <c r="M71" s="175"/>
      <c r="N71" s="229" t="s">
        <v>174</v>
      </c>
      <c r="O71" s="230">
        <v>4</v>
      </c>
      <c r="P71" s="230">
        <v>2016</v>
      </c>
      <c r="Q71" s="230">
        <v>12</v>
      </c>
      <c r="R71" s="230" t="s">
        <v>610</v>
      </c>
      <c r="S71" s="230"/>
      <c r="T71" s="124"/>
      <c r="U71" s="124"/>
      <c r="V71" s="123"/>
      <c r="W71" s="123"/>
    </row>
    <row r="72" spans="1:23" ht="14.25" hidden="1" x14ac:dyDescent="0.2">
      <c r="A72" s="172"/>
      <c r="B72" s="172"/>
      <c r="C72" s="172"/>
      <c r="D72" s="172"/>
      <c r="E72" s="172"/>
      <c r="F72" s="115"/>
      <c r="G72" s="115"/>
      <c r="H72" s="115"/>
      <c r="I72" s="115"/>
      <c r="K72" s="175"/>
      <c r="L72" s="175"/>
      <c r="M72" s="175"/>
      <c r="N72" s="229" t="s">
        <v>211</v>
      </c>
      <c r="O72" s="230">
        <v>8</v>
      </c>
      <c r="P72" s="230">
        <v>2015</v>
      </c>
      <c r="Q72" s="230">
        <v>12</v>
      </c>
      <c r="R72" s="230" t="s">
        <v>611</v>
      </c>
      <c r="S72" s="230"/>
      <c r="T72" s="124"/>
      <c r="U72" s="124"/>
      <c r="V72" s="123"/>
      <c r="W72" s="123"/>
    </row>
    <row r="73" spans="1:23" ht="14.25" hidden="1" x14ac:dyDescent="0.2">
      <c r="A73" s="172"/>
      <c r="B73" s="172"/>
      <c r="C73" s="172"/>
      <c r="D73" s="172"/>
      <c r="E73" s="172"/>
      <c r="F73" s="115"/>
      <c r="G73" s="115"/>
      <c r="H73" s="115"/>
      <c r="I73" s="115"/>
      <c r="K73" s="175"/>
      <c r="L73" s="175"/>
      <c r="M73" s="175"/>
      <c r="N73" s="229" t="s">
        <v>612</v>
      </c>
      <c r="O73" s="230">
        <v>14</v>
      </c>
      <c r="P73" s="230" t="s">
        <v>194</v>
      </c>
      <c r="Q73" s="230" t="s">
        <v>194</v>
      </c>
      <c r="R73" s="230" t="s">
        <v>194</v>
      </c>
      <c r="S73" s="230"/>
      <c r="T73" s="124"/>
      <c r="U73" s="124"/>
      <c r="V73" s="123"/>
      <c r="W73" s="123"/>
    </row>
    <row r="74" spans="1:23" ht="14.25" hidden="1" x14ac:dyDescent="0.2">
      <c r="A74" s="172"/>
      <c r="B74" s="172"/>
      <c r="C74" s="172"/>
      <c r="D74" s="172"/>
      <c r="E74" s="172"/>
      <c r="F74" s="115"/>
      <c r="G74" s="115"/>
      <c r="H74" s="115"/>
      <c r="I74" s="115"/>
      <c r="K74" s="175"/>
      <c r="L74" s="175"/>
      <c r="M74" s="175"/>
      <c r="N74" s="229" t="s">
        <v>461</v>
      </c>
      <c r="O74" s="230">
        <v>11</v>
      </c>
      <c r="P74" s="230">
        <v>2019</v>
      </c>
      <c r="Q74" s="230">
        <v>12</v>
      </c>
      <c r="R74" s="230" t="s">
        <v>613</v>
      </c>
      <c r="S74" s="230"/>
      <c r="T74" s="124"/>
      <c r="U74" s="124"/>
      <c r="V74" s="123"/>
      <c r="W74" s="123"/>
    </row>
    <row r="75" spans="1:23" ht="14.25" hidden="1" x14ac:dyDescent="0.2">
      <c r="A75" s="172"/>
      <c r="B75" s="172"/>
      <c r="C75" s="172"/>
      <c r="D75" s="172"/>
      <c r="E75" s="172"/>
      <c r="F75" s="115"/>
      <c r="G75" s="115"/>
      <c r="H75" s="115"/>
      <c r="I75" s="115"/>
      <c r="K75" s="175"/>
      <c r="L75" s="175"/>
      <c r="M75" s="175"/>
      <c r="N75" s="229" t="s">
        <v>614</v>
      </c>
      <c r="O75" s="230">
        <v>9</v>
      </c>
      <c r="P75" s="230" t="s">
        <v>194</v>
      </c>
      <c r="Q75" s="230" t="s">
        <v>194</v>
      </c>
      <c r="R75" s="230" t="s">
        <v>194</v>
      </c>
      <c r="S75" s="230"/>
      <c r="T75" s="124"/>
      <c r="U75" s="124"/>
      <c r="V75" s="123"/>
      <c r="W75" s="123"/>
    </row>
    <row r="76" spans="1:23" ht="14.25" hidden="1" x14ac:dyDescent="0.2">
      <c r="A76" s="172"/>
      <c r="B76" s="172"/>
      <c r="C76" s="172"/>
      <c r="D76" s="172"/>
      <c r="E76" s="172"/>
      <c r="F76" s="115"/>
      <c r="G76" s="115"/>
      <c r="H76" s="115"/>
      <c r="I76" s="115"/>
      <c r="K76" s="175"/>
      <c r="L76" s="175"/>
      <c r="M76" s="175"/>
      <c r="N76" s="229" t="s">
        <v>615</v>
      </c>
      <c r="O76" s="230">
        <v>9</v>
      </c>
      <c r="P76" s="230" t="s">
        <v>194</v>
      </c>
      <c r="Q76" s="230" t="s">
        <v>194</v>
      </c>
      <c r="R76" s="230" t="s">
        <v>194</v>
      </c>
      <c r="S76" s="230"/>
      <c r="T76" s="124"/>
      <c r="U76" s="124"/>
      <c r="V76" s="123"/>
      <c r="W76" s="123"/>
    </row>
    <row r="77" spans="1:23" ht="14.25" hidden="1" x14ac:dyDescent="0.2">
      <c r="A77" s="172"/>
      <c r="B77" s="172"/>
      <c r="C77" s="172"/>
      <c r="D77" s="172"/>
      <c r="E77" s="172"/>
      <c r="F77" s="115"/>
      <c r="G77" s="115"/>
      <c r="H77" s="115"/>
      <c r="I77" s="115"/>
      <c r="K77" s="175"/>
      <c r="L77" s="175"/>
      <c r="M77" s="175"/>
      <c r="N77" s="229" t="s">
        <v>616</v>
      </c>
      <c r="O77" s="230">
        <v>13</v>
      </c>
      <c r="P77" s="230" t="s">
        <v>194</v>
      </c>
      <c r="Q77" s="230" t="s">
        <v>194</v>
      </c>
      <c r="R77" s="230" t="s">
        <v>194</v>
      </c>
      <c r="S77" s="230"/>
      <c r="T77" s="124"/>
      <c r="U77" s="124"/>
      <c r="V77" s="123"/>
      <c r="W77" s="123"/>
    </row>
    <row r="78" spans="1:23" ht="14.25" hidden="1" x14ac:dyDescent="0.2">
      <c r="A78" s="172"/>
      <c r="B78" s="172"/>
      <c r="C78" s="172"/>
      <c r="D78" s="172"/>
      <c r="E78" s="172"/>
      <c r="F78" s="115"/>
      <c r="G78" s="115"/>
      <c r="H78" s="115"/>
      <c r="I78" s="115"/>
      <c r="K78" s="175"/>
      <c r="L78" s="175"/>
      <c r="M78" s="175"/>
      <c r="N78" s="229" t="s">
        <v>617</v>
      </c>
      <c r="O78" s="230">
        <v>10</v>
      </c>
      <c r="P78" s="230" t="s">
        <v>194</v>
      </c>
      <c r="Q78" s="230" t="s">
        <v>194</v>
      </c>
      <c r="R78" s="230" t="s">
        <v>194</v>
      </c>
      <c r="S78" s="230"/>
      <c r="T78" s="124"/>
      <c r="U78" s="124"/>
      <c r="V78" s="123"/>
      <c r="W78" s="123"/>
    </row>
    <row r="79" spans="1:23" ht="14.25" hidden="1" x14ac:dyDescent="0.2">
      <c r="A79" s="172"/>
      <c r="B79" s="172"/>
      <c r="C79" s="172"/>
      <c r="D79" s="172"/>
      <c r="E79" s="172"/>
      <c r="F79" s="115"/>
      <c r="G79" s="115"/>
      <c r="H79" s="115"/>
      <c r="I79" s="115"/>
      <c r="K79" s="175"/>
      <c r="L79" s="175"/>
      <c r="M79" s="175"/>
      <c r="N79" s="229" t="s">
        <v>618</v>
      </c>
      <c r="O79" s="230">
        <v>8</v>
      </c>
      <c r="P79" s="230" t="s">
        <v>194</v>
      </c>
      <c r="Q79" s="230" t="s">
        <v>194</v>
      </c>
      <c r="R79" s="230" t="s">
        <v>194</v>
      </c>
      <c r="S79" s="230"/>
      <c r="T79" s="124"/>
      <c r="U79" s="124"/>
      <c r="V79" s="123"/>
      <c r="W79" s="123"/>
    </row>
    <row r="80" spans="1:23" ht="14.25" hidden="1" x14ac:dyDescent="0.2">
      <c r="A80" s="172"/>
      <c r="B80" s="172"/>
      <c r="C80" s="172"/>
      <c r="D80" s="172"/>
      <c r="E80" s="172"/>
      <c r="F80" s="115"/>
      <c r="G80" s="115"/>
      <c r="H80" s="115"/>
      <c r="I80" s="115"/>
      <c r="K80" s="175"/>
      <c r="L80" s="175"/>
      <c r="M80" s="175"/>
      <c r="N80" s="229" t="s">
        <v>619</v>
      </c>
      <c r="O80" s="230">
        <v>9</v>
      </c>
      <c r="P80" s="230" t="s">
        <v>194</v>
      </c>
      <c r="Q80" s="230" t="s">
        <v>194</v>
      </c>
      <c r="R80" s="230" t="s">
        <v>194</v>
      </c>
      <c r="S80" s="230"/>
      <c r="T80" s="124"/>
      <c r="U80" s="124"/>
      <c r="V80" s="123"/>
      <c r="W80" s="123"/>
    </row>
    <row r="81" spans="1:23" ht="14.25" hidden="1" x14ac:dyDescent="0.2">
      <c r="A81" s="172"/>
      <c r="B81" s="172"/>
      <c r="C81" s="172"/>
      <c r="D81" s="172"/>
      <c r="E81" s="172"/>
      <c r="F81" s="115"/>
      <c r="G81" s="115"/>
      <c r="H81" s="115"/>
      <c r="I81" s="115"/>
      <c r="K81" s="175"/>
      <c r="L81" s="175"/>
      <c r="M81" s="175"/>
      <c r="N81" s="229" t="s">
        <v>620</v>
      </c>
      <c r="O81" s="230">
        <v>7</v>
      </c>
      <c r="P81" s="230" t="s">
        <v>194</v>
      </c>
      <c r="Q81" s="230" t="s">
        <v>194</v>
      </c>
      <c r="R81" s="230" t="s">
        <v>194</v>
      </c>
      <c r="S81" s="230"/>
      <c r="T81" s="124"/>
      <c r="U81" s="124"/>
      <c r="V81" s="123"/>
      <c r="W81" s="123"/>
    </row>
    <row r="82" spans="1:23" ht="14.25" hidden="1" x14ac:dyDescent="0.2">
      <c r="A82" s="172"/>
      <c r="B82" s="172"/>
      <c r="C82" s="172"/>
      <c r="D82" s="172"/>
      <c r="E82" s="172"/>
      <c r="F82" s="115"/>
      <c r="G82" s="115"/>
      <c r="H82" s="115"/>
      <c r="I82" s="115"/>
      <c r="K82" s="175"/>
      <c r="L82" s="175"/>
      <c r="M82" s="175"/>
      <c r="N82" s="229" t="s">
        <v>201</v>
      </c>
      <c r="O82" s="230">
        <v>7</v>
      </c>
      <c r="P82" s="230">
        <v>2015</v>
      </c>
      <c r="Q82" s="230">
        <v>12</v>
      </c>
      <c r="R82" s="230" t="s">
        <v>621</v>
      </c>
      <c r="S82" s="230"/>
      <c r="T82" s="124"/>
      <c r="U82" s="124"/>
      <c r="V82" s="123"/>
      <c r="W82" s="123"/>
    </row>
    <row r="83" spans="1:23" ht="14.25" hidden="1" x14ac:dyDescent="0.2">
      <c r="A83" s="172"/>
      <c r="B83" s="172"/>
      <c r="C83" s="172"/>
      <c r="D83" s="172"/>
      <c r="E83" s="172"/>
      <c r="F83" s="115"/>
      <c r="G83" s="115"/>
      <c r="H83" s="115"/>
      <c r="I83" s="115"/>
      <c r="K83" s="175"/>
      <c r="L83" s="175"/>
      <c r="M83" s="175"/>
      <c r="N83" s="229" t="s">
        <v>622</v>
      </c>
      <c r="O83" s="230">
        <v>10</v>
      </c>
      <c r="P83" s="230" t="s">
        <v>194</v>
      </c>
      <c r="Q83" s="230" t="s">
        <v>194</v>
      </c>
      <c r="R83" s="230" t="s">
        <v>194</v>
      </c>
      <c r="S83" s="230"/>
      <c r="T83" s="124"/>
      <c r="U83" s="124"/>
      <c r="V83" s="123"/>
      <c r="W83" s="123"/>
    </row>
    <row r="84" spans="1:23" ht="14.25" hidden="1" x14ac:dyDescent="0.2">
      <c r="A84" s="172"/>
      <c r="B84" s="172"/>
      <c r="C84" s="172"/>
      <c r="D84" s="172"/>
      <c r="E84" s="172"/>
      <c r="F84" s="115"/>
      <c r="G84" s="115"/>
      <c r="H84" s="115"/>
      <c r="I84" s="115"/>
      <c r="K84" s="175"/>
      <c r="L84" s="175"/>
      <c r="M84" s="175"/>
      <c r="N84" s="229" t="s">
        <v>623</v>
      </c>
      <c r="O84" s="230">
        <v>3</v>
      </c>
      <c r="P84" s="230" t="s">
        <v>194</v>
      </c>
      <c r="Q84" s="230" t="s">
        <v>194</v>
      </c>
      <c r="R84" s="230" t="s">
        <v>194</v>
      </c>
      <c r="S84" s="230"/>
      <c r="T84" s="124"/>
      <c r="U84" s="124"/>
      <c r="V84" s="123"/>
      <c r="W84" s="123"/>
    </row>
    <row r="85" spans="1:23" ht="14.25" hidden="1" x14ac:dyDescent="0.2">
      <c r="A85" s="172"/>
      <c r="B85" s="172"/>
      <c r="C85" s="172"/>
      <c r="D85" s="172"/>
      <c r="E85" s="172"/>
      <c r="F85" s="115"/>
      <c r="G85" s="115"/>
      <c r="H85" s="115"/>
      <c r="I85" s="115"/>
      <c r="K85" s="175"/>
      <c r="L85" s="175"/>
      <c r="M85" s="175"/>
      <c r="N85" s="229" t="s">
        <v>624</v>
      </c>
      <c r="O85" s="230">
        <v>6</v>
      </c>
      <c r="P85" s="230" t="s">
        <v>194</v>
      </c>
      <c r="Q85" s="230" t="s">
        <v>194</v>
      </c>
      <c r="R85" s="230" t="s">
        <v>194</v>
      </c>
      <c r="S85" s="230"/>
      <c r="T85" s="124"/>
      <c r="U85" s="124"/>
      <c r="V85" s="123"/>
      <c r="W85" s="123"/>
    </row>
    <row r="86" spans="1:23" ht="14.25" hidden="1" x14ac:dyDescent="0.2">
      <c r="A86" s="172"/>
      <c r="B86" s="172"/>
      <c r="C86" s="172"/>
      <c r="D86" s="172"/>
      <c r="E86" s="172"/>
      <c r="F86" s="115"/>
      <c r="G86" s="115"/>
      <c r="H86" s="115"/>
      <c r="I86" s="115"/>
      <c r="K86" s="175"/>
      <c r="L86" s="175"/>
      <c r="M86" s="175"/>
      <c r="N86" s="229" t="s">
        <v>625</v>
      </c>
      <c r="O86" s="230">
        <v>13</v>
      </c>
      <c r="P86" s="230" t="s">
        <v>194</v>
      </c>
      <c r="Q86" s="230" t="s">
        <v>194</v>
      </c>
      <c r="R86" s="230" t="s">
        <v>194</v>
      </c>
      <c r="S86" s="230"/>
      <c r="T86" s="124"/>
      <c r="U86" s="124"/>
      <c r="V86" s="123"/>
      <c r="W86" s="123"/>
    </row>
    <row r="87" spans="1:23" ht="14.25" hidden="1" x14ac:dyDescent="0.2">
      <c r="A87" s="172"/>
      <c r="B87" s="172"/>
      <c r="C87" s="172"/>
      <c r="D87" s="172"/>
      <c r="E87" s="172"/>
      <c r="F87" s="115"/>
      <c r="G87" s="115"/>
      <c r="H87" s="115"/>
      <c r="I87" s="115"/>
      <c r="K87" s="175"/>
      <c r="L87" s="175"/>
      <c r="M87" s="175"/>
      <c r="N87" s="229" t="s">
        <v>626</v>
      </c>
      <c r="O87" s="230">
        <v>8</v>
      </c>
      <c r="P87" s="230" t="s">
        <v>194</v>
      </c>
      <c r="Q87" s="230" t="s">
        <v>194</v>
      </c>
      <c r="R87" s="230" t="s">
        <v>194</v>
      </c>
      <c r="S87" s="230"/>
      <c r="T87" s="124"/>
      <c r="U87" s="124"/>
      <c r="V87" s="123"/>
      <c r="W87" s="123"/>
    </row>
    <row r="88" spans="1:23" ht="14.25" hidden="1" x14ac:dyDescent="0.2">
      <c r="A88" s="172"/>
      <c r="B88" s="172"/>
      <c r="C88" s="172"/>
      <c r="D88" s="172"/>
      <c r="E88" s="172"/>
      <c r="F88" s="115"/>
      <c r="G88" s="115"/>
      <c r="H88" s="115"/>
      <c r="I88" s="115"/>
      <c r="K88" s="175"/>
      <c r="L88" s="175"/>
      <c r="M88" s="175"/>
      <c r="N88" s="229" t="s">
        <v>234</v>
      </c>
      <c r="O88" s="230">
        <v>13</v>
      </c>
      <c r="P88" s="230">
        <v>2016</v>
      </c>
      <c r="Q88" s="230">
        <v>12</v>
      </c>
      <c r="R88" s="230" t="s">
        <v>627</v>
      </c>
      <c r="S88" s="230"/>
      <c r="T88" s="124"/>
      <c r="U88" s="124"/>
      <c r="V88" s="123"/>
      <c r="W88" s="123"/>
    </row>
    <row r="89" spans="1:23" ht="14.25" hidden="1" x14ac:dyDescent="0.2">
      <c r="A89" s="172"/>
      <c r="B89" s="172"/>
      <c r="C89" s="172"/>
      <c r="D89" s="172"/>
      <c r="E89" s="172"/>
      <c r="F89" s="115"/>
      <c r="G89" s="115"/>
      <c r="H89" s="115"/>
      <c r="I89" s="115"/>
      <c r="K89" s="175"/>
      <c r="L89" s="175"/>
      <c r="M89" s="175"/>
      <c r="N89" s="229" t="s">
        <v>628</v>
      </c>
      <c r="O89" s="230">
        <v>5</v>
      </c>
      <c r="P89" s="230" t="s">
        <v>194</v>
      </c>
      <c r="Q89" s="230" t="s">
        <v>194</v>
      </c>
      <c r="R89" s="230" t="s">
        <v>194</v>
      </c>
      <c r="S89" s="230"/>
      <c r="T89" s="124"/>
      <c r="U89" s="124"/>
      <c r="V89" s="123"/>
      <c r="W89" s="123"/>
    </row>
    <row r="90" spans="1:23" ht="14.25" hidden="1" x14ac:dyDescent="0.2">
      <c r="A90" s="172"/>
      <c r="B90" s="172"/>
      <c r="C90" s="172"/>
      <c r="D90" s="172"/>
      <c r="E90" s="172"/>
      <c r="F90" s="115"/>
      <c r="G90" s="115"/>
      <c r="H90" s="115"/>
      <c r="I90" s="115"/>
      <c r="K90" s="175"/>
      <c r="L90" s="175"/>
      <c r="M90" s="175"/>
      <c r="N90" s="229" t="s">
        <v>629</v>
      </c>
      <c r="O90" s="230">
        <v>5</v>
      </c>
      <c r="P90" s="230" t="s">
        <v>194</v>
      </c>
      <c r="Q90" s="230" t="s">
        <v>194</v>
      </c>
      <c r="R90" s="230" t="s">
        <v>194</v>
      </c>
      <c r="S90" s="230"/>
      <c r="T90" s="124"/>
      <c r="U90" s="124"/>
      <c r="V90" s="123"/>
      <c r="W90" s="123"/>
    </row>
    <row r="91" spans="1:23" ht="14.25" hidden="1" x14ac:dyDescent="0.2">
      <c r="A91" s="172"/>
      <c r="B91" s="172"/>
      <c r="C91" s="172"/>
      <c r="D91" s="172"/>
      <c r="E91" s="172"/>
      <c r="F91" s="115"/>
      <c r="G91" s="115"/>
      <c r="H91" s="115"/>
      <c r="I91" s="115"/>
      <c r="K91" s="175"/>
      <c r="L91" s="175"/>
      <c r="M91" s="175"/>
      <c r="N91" s="229" t="s">
        <v>630</v>
      </c>
      <c r="O91" s="230">
        <v>7</v>
      </c>
      <c r="P91" s="230" t="s">
        <v>194</v>
      </c>
      <c r="Q91" s="230" t="s">
        <v>194</v>
      </c>
      <c r="R91" s="230" t="s">
        <v>194</v>
      </c>
      <c r="S91" s="230"/>
      <c r="T91" s="124"/>
      <c r="U91" s="124"/>
      <c r="V91" s="123"/>
      <c r="W91" s="123"/>
    </row>
    <row r="92" spans="1:23" ht="14.25" hidden="1" x14ac:dyDescent="0.2">
      <c r="A92" s="172"/>
      <c r="B92" s="172"/>
      <c r="C92" s="172"/>
      <c r="D92" s="172"/>
      <c r="E92" s="172"/>
      <c r="F92" s="115"/>
      <c r="G92" s="115"/>
      <c r="H92" s="115"/>
      <c r="I92" s="115"/>
      <c r="K92" s="175"/>
      <c r="L92" s="175"/>
      <c r="M92" s="175"/>
      <c r="N92" s="229" t="s">
        <v>631</v>
      </c>
      <c r="O92" s="230">
        <v>9</v>
      </c>
      <c r="P92" s="230" t="s">
        <v>194</v>
      </c>
      <c r="Q92" s="230" t="s">
        <v>194</v>
      </c>
      <c r="R92" s="230" t="s">
        <v>194</v>
      </c>
      <c r="S92" s="230"/>
      <c r="T92" s="124"/>
      <c r="U92" s="124"/>
      <c r="V92" s="123"/>
      <c r="W92" s="123"/>
    </row>
    <row r="93" spans="1:23" ht="14.25" hidden="1" x14ac:dyDescent="0.2">
      <c r="A93" s="172"/>
      <c r="B93" s="172"/>
      <c r="C93" s="172"/>
      <c r="D93" s="172"/>
      <c r="E93" s="172"/>
      <c r="F93" s="115"/>
      <c r="G93" s="115"/>
      <c r="H93" s="115"/>
      <c r="I93" s="115"/>
      <c r="K93" s="175"/>
      <c r="L93" s="175"/>
      <c r="M93" s="175"/>
      <c r="N93" s="229" t="s">
        <v>632</v>
      </c>
      <c r="O93" s="230">
        <v>13</v>
      </c>
      <c r="P93" s="230" t="s">
        <v>194</v>
      </c>
      <c r="Q93" s="230" t="s">
        <v>194</v>
      </c>
      <c r="R93" s="230" t="s">
        <v>194</v>
      </c>
      <c r="S93" s="230"/>
      <c r="T93" s="124"/>
      <c r="U93" s="124"/>
      <c r="V93" s="123"/>
      <c r="W93" s="123"/>
    </row>
    <row r="94" spans="1:23" ht="14.25" hidden="1" x14ac:dyDescent="0.2">
      <c r="A94" s="172"/>
      <c r="B94" s="172"/>
      <c r="C94" s="172"/>
      <c r="D94" s="172"/>
      <c r="E94" s="172"/>
      <c r="F94" s="115"/>
      <c r="G94" s="115"/>
      <c r="H94" s="115"/>
      <c r="I94" s="115"/>
      <c r="K94" s="175"/>
      <c r="L94" s="175"/>
      <c r="M94" s="175"/>
      <c r="N94" s="229" t="s">
        <v>633</v>
      </c>
      <c r="O94" s="230">
        <v>8</v>
      </c>
      <c r="P94" s="230" t="s">
        <v>194</v>
      </c>
      <c r="Q94" s="230" t="s">
        <v>194</v>
      </c>
      <c r="R94" s="230" t="s">
        <v>194</v>
      </c>
      <c r="S94" s="230"/>
      <c r="T94" s="124"/>
      <c r="U94" s="124"/>
      <c r="V94" s="123"/>
      <c r="W94" s="123"/>
    </row>
    <row r="95" spans="1:23" ht="14.25" hidden="1" x14ac:dyDescent="0.2">
      <c r="A95" s="172"/>
      <c r="B95" s="172"/>
      <c r="C95" s="172"/>
      <c r="D95" s="172"/>
      <c r="E95" s="172"/>
      <c r="F95" s="115"/>
      <c r="G95" s="115"/>
      <c r="H95" s="115"/>
      <c r="I95" s="115"/>
      <c r="K95" s="175"/>
      <c r="L95" s="175"/>
      <c r="M95" s="175"/>
      <c r="N95" s="229" t="s">
        <v>219</v>
      </c>
      <c r="O95" s="230">
        <v>9</v>
      </c>
      <c r="P95" s="230">
        <v>2016</v>
      </c>
      <c r="Q95" s="230">
        <v>12</v>
      </c>
      <c r="R95" s="230" t="s">
        <v>634</v>
      </c>
      <c r="S95" s="230"/>
      <c r="T95" s="124"/>
      <c r="U95" s="124"/>
      <c r="V95" s="123"/>
      <c r="W95" s="123"/>
    </row>
    <row r="96" spans="1:23" ht="14.25" hidden="1" x14ac:dyDescent="0.2">
      <c r="A96" s="172"/>
      <c r="B96" s="172"/>
      <c r="C96" s="172"/>
      <c r="D96" s="172"/>
      <c r="E96" s="172"/>
      <c r="F96" s="115"/>
      <c r="G96" s="115"/>
      <c r="H96" s="115"/>
      <c r="I96" s="115"/>
      <c r="K96" s="175"/>
      <c r="L96" s="175"/>
      <c r="M96" s="175"/>
      <c r="N96" s="229" t="s">
        <v>635</v>
      </c>
      <c r="O96" s="230">
        <v>3</v>
      </c>
      <c r="P96" s="230" t="s">
        <v>194</v>
      </c>
      <c r="Q96" s="230" t="s">
        <v>194</v>
      </c>
      <c r="R96" s="230" t="s">
        <v>194</v>
      </c>
      <c r="S96" s="230"/>
      <c r="T96" s="124"/>
      <c r="U96" s="124"/>
      <c r="V96" s="123"/>
      <c r="W96" s="123"/>
    </row>
    <row r="97" spans="1:23" ht="14.25" hidden="1" x14ac:dyDescent="0.2">
      <c r="A97" s="172"/>
      <c r="B97" s="172"/>
      <c r="C97" s="172"/>
      <c r="D97" s="172"/>
      <c r="E97" s="172"/>
      <c r="F97" s="115"/>
      <c r="G97" s="115"/>
      <c r="H97" s="115"/>
      <c r="I97" s="115"/>
      <c r="K97" s="175"/>
      <c r="L97" s="175"/>
      <c r="M97" s="175"/>
      <c r="N97" s="229" t="s">
        <v>636</v>
      </c>
      <c r="O97" s="230">
        <v>10</v>
      </c>
      <c r="P97" s="230" t="s">
        <v>194</v>
      </c>
      <c r="Q97" s="230" t="s">
        <v>194</v>
      </c>
      <c r="R97" s="230" t="s">
        <v>194</v>
      </c>
      <c r="S97" s="230"/>
      <c r="T97" s="124"/>
      <c r="U97" s="124"/>
      <c r="V97" s="123"/>
      <c r="W97" s="123"/>
    </row>
    <row r="98" spans="1:23" ht="14.25" hidden="1" x14ac:dyDescent="0.2">
      <c r="A98" s="172"/>
      <c r="B98" s="172"/>
      <c r="C98" s="172"/>
      <c r="D98" s="172"/>
      <c r="E98" s="172"/>
      <c r="F98" s="115"/>
      <c r="G98" s="115"/>
      <c r="H98" s="115"/>
      <c r="I98" s="115"/>
      <c r="K98" s="175"/>
      <c r="L98" s="175"/>
      <c r="M98" s="175"/>
      <c r="N98" s="229" t="s">
        <v>637</v>
      </c>
      <c r="O98" s="230">
        <v>10</v>
      </c>
      <c r="P98" s="230" t="s">
        <v>194</v>
      </c>
      <c r="Q98" s="230" t="s">
        <v>194</v>
      </c>
      <c r="R98" s="230" t="s">
        <v>194</v>
      </c>
      <c r="S98" s="230"/>
      <c r="T98" s="124"/>
      <c r="U98" s="124"/>
      <c r="V98" s="123"/>
      <c r="W98" s="123"/>
    </row>
    <row r="99" spans="1:23" ht="14.25" hidden="1" x14ac:dyDescent="0.2">
      <c r="A99" s="172"/>
      <c r="B99" s="172"/>
      <c r="C99" s="172"/>
      <c r="D99" s="172"/>
      <c r="E99" s="172"/>
      <c r="F99" s="115"/>
      <c r="G99" s="115"/>
      <c r="H99" s="115"/>
      <c r="I99" s="115"/>
      <c r="K99" s="175"/>
      <c r="L99" s="175"/>
      <c r="M99" s="175"/>
      <c r="N99" s="229" t="s">
        <v>638</v>
      </c>
      <c r="O99" s="230">
        <v>10</v>
      </c>
      <c r="P99" s="230" t="s">
        <v>194</v>
      </c>
      <c r="Q99" s="230" t="s">
        <v>194</v>
      </c>
      <c r="R99" s="230" t="s">
        <v>194</v>
      </c>
      <c r="S99" s="230"/>
      <c r="T99" s="124"/>
      <c r="U99" s="124"/>
      <c r="V99" s="123"/>
      <c r="W99" s="123"/>
    </row>
    <row r="100" spans="1:23" ht="14.25" hidden="1" x14ac:dyDescent="0.2">
      <c r="A100" s="172"/>
      <c r="B100" s="172"/>
      <c r="C100" s="172"/>
      <c r="D100" s="172"/>
      <c r="E100" s="172"/>
      <c r="F100" s="115"/>
      <c r="G100" s="115"/>
      <c r="H100" s="115"/>
      <c r="I100" s="115"/>
      <c r="K100" s="175"/>
      <c r="L100" s="175"/>
      <c r="M100" s="175"/>
      <c r="N100" s="229" t="s">
        <v>639</v>
      </c>
      <c r="O100" s="230">
        <v>14</v>
      </c>
      <c r="P100" s="230" t="s">
        <v>194</v>
      </c>
      <c r="Q100" s="230" t="s">
        <v>194</v>
      </c>
      <c r="R100" s="230" t="s">
        <v>194</v>
      </c>
      <c r="S100" s="230"/>
      <c r="T100" s="124"/>
      <c r="U100" s="124"/>
      <c r="V100" s="123"/>
      <c r="W100" s="123"/>
    </row>
    <row r="101" spans="1:23" ht="14.25" hidden="1" x14ac:dyDescent="0.2">
      <c r="A101" s="172"/>
      <c r="B101" s="172"/>
      <c r="C101" s="172"/>
      <c r="D101" s="172"/>
      <c r="E101" s="172"/>
      <c r="F101" s="115"/>
      <c r="G101" s="115"/>
      <c r="H101" s="115"/>
      <c r="I101" s="115"/>
      <c r="K101" s="175"/>
      <c r="L101" s="175"/>
      <c r="M101" s="175"/>
      <c r="N101" s="229" t="s">
        <v>640</v>
      </c>
      <c r="O101" s="230">
        <v>9</v>
      </c>
      <c r="P101" s="230" t="s">
        <v>194</v>
      </c>
      <c r="Q101" s="230" t="s">
        <v>194</v>
      </c>
      <c r="R101" s="230" t="s">
        <v>194</v>
      </c>
      <c r="S101" s="230"/>
      <c r="T101" s="124"/>
      <c r="U101" s="124"/>
      <c r="V101" s="123"/>
      <c r="W101" s="123"/>
    </row>
    <row r="102" spans="1:23" ht="14.25" hidden="1" x14ac:dyDescent="0.2">
      <c r="A102" s="172"/>
      <c r="B102" s="172"/>
      <c r="C102" s="172"/>
      <c r="D102" s="172"/>
      <c r="E102" s="172"/>
      <c r="F102" s="115"/>
      <c r="G102" s="115"/>
      <c r="H102" s="115"/>
      <c r="I102" s="115"/>
      <c r="K102" s="175"/>
      <c r="L102" s="175"/>
      <c r="M102" s="175"/>
      <c r="N102" s="229" t="s">
        <v>641</v>
      </c>
      <c r="O102" s="230">
        <v>15</v>
      </c>
      <c r="P102" s="230" t="s">
        <v>194</v>
      </c>
      <c r="Q102" s="230" t="s">
        <v>194</v>
      </c>
      <c r="R102" s="230" t="s">
        <v>194</v>
      </c>
      <c r="S102" s="230"/>
      <c r="T102" s="124"/>
      <c r="U102" s="124"/>
      <c r="V102" s="123"/>
      <c r="W102" s="123"/>
    </row>
    <row r="103" spans="1:23" ht="14.25" hidden="1" x14ac:dyDescent="0.2">
      <c r="A103" s="172"/>
      <c r="B103" s="172"/>
      <c r="C103" s="172"/>
      <c r="D103" s="172"/>
      <c r="E103" s="172"/>
      <c r="F103" s="115"/>
      <c r="G103" s="115"/>
      <c r="H103" s="115"/>
      <c r="I103" s="115"/>
      <c r="K103" s="175"/>
      <c r="L103" s="175"/>
      <c r="M103" s="175"/>
      <c r="N103" s="229" t="s">
        <v>220</v>
      </c>
      <c r="O103" s="230">
        <v>9</v>
      </c>
      <c r="P103" s="230">
        <v>2018</v>
      </c>
      <c r="Q103" s="230">
        <v>12</v>
      </c>
      <c r="R103" s="230" t="s">
        <v>642</v>
      </c>
      <c r="S103" s="230"/>
      <c r="T103" s="124"/>
      <c r="U103" s="124"/>
      <c r="V103" s="123"/>
      <c r="W103" s="123"/>
    </row>
    <row r="104" spans="1:23" ht="14.25" hidden="1" x14ac:dyDescent="0.2">
      <c r="A104" s="172"/>
      <c r="B104" s="172"/>
      <c r="C104" s="172"/>
      <c r="D104" s="172"/>
      <c r="E104" s="172"/>
      <c r="F104" s="115"/>
      <c r="G104" s="115"/>
      <c r="H104" s="115"/>
      <c r="I104" s="115"/>
      <c r="K104" s="175"/>
      <c r="L104" s="175"/>
      <c r="M104" s="175"/>
      <c r="N104" s="229" t="s">
        <v>190</v>
      </c>
      <c r="O104" s="230">
        <v>6</v>
      </c>
      <c r="P104" s="230">
        <v>2015</v>
      </c>
      <c r="Q104" s="230">
        <v>12</v>
      </c>
      <c r="R104" s="230" t="s">
        <v>643</v>
      </c>
      <c r="S104" s="230"/>
      <c r="T104" s="124"/>
      <c r="U104" s="124"/>
      <c r="V104" s="123"/>
      <c r="W104" s="123"/>
    </row>
    <row r="105" spans="1:23" ht="14.25" hidden="1" x14ac:dyDescent="0.2">
      <c r="A105" s="172"/>
      <c r="B105" s="172"/>
      <c r="C105" s="172"/>
      <c r="D105" s="172"/>
      <c r="E105" s="172"/>
      <c r="F105" s="115"/>
      <c r="G105" s="115"/>
      <c r="H105" s="115"/>
      <c r="I105" s="115"/>
      <c r="K105" s="175"/>
      <c r="L105" s="175"/>
      <c r="M105" s="175"/>
      <c r="N105" s="229" t="s">
        <v>644</v>
      </c>
      <c r="O105" s="230">
        <v>11</v>
      </c>
      <c r="P105" s="230" t="s">
        <v>194</v>
      </c>
      <c r="Q105" s="230" t="s">
        <v>194</v>
      </c>
      <c r="R105" s="230" t="s">
        <v>194</v>
      </c>
      <c r="S105" s="230"/>
      <c r="T105" s="124"/>
      <c r="U105" s="124"/>
      <c r="V105" s="123"/>
      <c r="W105" s="123"/>
    </row>
    <row r="106" spans="1:23" ht="14.25" hidden="1" x14ac:dyDescent="0.2">
      <c r="A106" s="172"/>
      <c r="B106" s="172"/>
      <c r="C106" s="172"/>
      <c r="D106" s="172"/>
      <c r="E106" s="172"/>
      <c r="F106" s="115"/>
      <c r="G106" s="115"/>
      <c r="H106" s="115"/>
      <c r="I106" s="115"/>
      <c r="K106" s="175"/>
      <c r="L106" s="175"/>
      <c r="M106" s="175"/>
      <c r="N106" s="229" t="s">
        <v>178</v>
      </c>
      <c r="O106" s="230">
        <v>5</v>
      </c>
      <c r="P106" s="230">
        <v>2016</v>
      </c>
      <c r="Q106" s="230">
        <v>12</v>
      </c>
      <c r="R106" s="230" t="s">
        <v>645</v>
      </c>
      <c r="S106" s="230"/>
      <c r="T106" s="124"/>
      <c r="U106" s="124"/>
      <c r="V106" s="123"/>
      <c r="W106" s="123"/>
    </row>
    <row r="107" spans="1:23" ht="14.25" hidden="1" x14ac:dyDescent="0.2">
      <c r="A107" s="172"/>
      <c r="B107" s="172"/>
      <c r="C107" s="172"/>
      <c r="D107" s="172"/>
      <c r="E107" s="172"/>
      <c r="F107" s="115"/>
      <c r="G107" s="115"/>
      <c r="H107" s="115"/>
      <c r="I107" s="115"/>
      <c r="K107" s="175"/>
      <c r="L107" s="175"/>
      <c r="M107" s="175"/>
      <c r="N107" s="229" t="s">
        <v>646</v>
      </c>
      <c r="O107" s="230">
        <v>10</v>
      </c>
      <c r="P107" s="230" t="s">
        <v>194</v>
      </c>
      <c r="Q107" s="230" t="s">
        <v>194</v>
      </c>
      <c r="R107" s="230" t="s">
        <v>194</v>
      </c>
      <c r="S107" s="230"/>
      <c r="T107" s="124"/>
      <c r="U107" s="124"/>
      <c r="V107" s="123"/>
      <c r="W107" s="123"/>
    </row>
    <row r="108" spans="1:23" ht="14.25" hidden="1" x14ac:dyDescent="0.2">
      <c r="A108" s="172"/>
      <c r="B108" s="172"/>
      <c r="C108" s="172"/>
      <c r="D108" s="172"/>
      <c r="E108" s="172"/>
      <c r="F108" s="115"/>
      <c r="G108" s="115"/>
      <c r="H108" s="115"/>
      <c r="I108" s="115"/>
      <c r="K108" s="175"/>
      <c r="L108" s="175"/>
      <c r="M108" s="175"/>
      <c r="N108" s="229" t="s">
        <v>647</v>
      </c>
      <c r="O108" s="230">
        <v>7</v>
      </c>
      <c r="P108" s="230" t="s">
        <v>194</v>
      </c>
      <c r="Q108" s="230" t="s">
        <v>194</v>
      </c>
      <c r="R108" s="230" t="s">
        <v>194</v>
      </c>
      <c r="S108" s="230"/>
      <c r="T108" s="124"/>
      <c r="U108" s="124"/>
      <c r="V108" s="123"/>
      <c r="W108" s="123"/>
    </row>
    <row r="109" spans="1:23" ht="14.25" hidden="1" x14ac:dyDescent="0.2">
      <c r="A109" s="172"/>
      <c r="B109" s="172"/>
      <c r="C109" s="172"/>
      <c r="D109" s="172"/>
      <c r="E109" s="172"/>
      <c r="F109" s="115"/>
      <c r="G109" s="115"/>
      <c r="H109" s="115"/>
      <c r="I109" s="115"/>
      <c r="K109" s="175"/>
      <c r="L109" s="175"/>
      <c r="M109" s="175"/>
      <c r="N109" s="229" t="s">
        <v>212</v>
      </c>
      <c r="O109" s="230">
        <v>8</v>
      </c>
      <c r="P109" s="230">
        <v>2018</v>
      </c>
      <c r="Q109" s="230">
        <v>12</v>
      </c>
      <c r="R109" s="230" t="s">
        <v>648</v>
      </c>
      <c r="S109" s="230"/>
      <c r="T109" s="124"/>
      <c r="U109" s="124"/>
      <c r="V109" s="123"/>
      <c r="W109" s="123"/>
    </row>
    <row r="110" spans="1:23" ht="14.25" hidden="1" x14ac:dyDescent="0.2">
      <c r="A110" s="172"/>
      <c r="B110" s="172"/>
      <c r="C110" s="172"/>
      <c r="D110" s="172"/>
      <c r="E110" s="172"/>
      <c r="F110" s="115"/>
      <c r="G110" s="115"/>
      <c r="H110" s="115"/>
      <c r="I110" s="115"/>
      <c r="K110" s="175"/>
      <c r="L110" s="175"/>
      <c r="M110" s="175"/>
      <c r="N110" s="229" t="s">
        <v>649</v>
      </c>
      <c r="O110" s="230">
        <v>8</v>
      </c>
      <c r="P110" s="230" t="s">
        <v>194</v>
      </c>
      <c r="Q110" s="230" t="s">
        <v>194</v>
      </c>
      <c r="R110" s="230" t="s">
        <v>194</v>
      </c>
      <c r="S110" s="230"/>
      <c r="T110" s="124"/>
      <c r="U110" s="124"/>
      <c r="V110" s="123"/>
      <c r="W110" s="123"/>
    </row>
    <row r="111" spans="1:23" ht="14.25" hidden="1" x14ac:dyDescent="0.2">
      <c r="A111" s="172"/>
      <c r="B111" s="172"/>
      <c r="C111" s="172"/>
      <c r="D111" s="172"/>
      <c r="E111" s="172"/>
      <c r="F111" s="115"/>
      <c r="G111" s="115"/>
      <c r="H111" s="115"/>
      <c r="I111" s="115"/>
      <c r="K111" s="175"/>
      <c r="L111" s="175"/>
      <c r="M111" s="175"/>
      <c r="N111" s="229" t="s">
        <v>650</v>
      </c>
      <c r="O111" s="230">
        <v>1</v>
      </c>
      <c r="P111" s="230" t="s">
        <v>194</v>
      </c>
      <c r="Q111" s="230" t="s">
        <v>194</v>
      </c>
      <c r="R111" s="230" t="s">
        <v>194</v>
      </c>
      <c r="S111" s="230"/>
      <c r="T111" s="124"/>
      <c r="U111" s="124"/>
      <c r="V111" s="123"/>
      <c r="W111" s="123"/>
    </row>
    <row r="112" spans="1:23" ht="14.25" hidden="1" x14ac:dyDescent="0.2">
      <c r="A112" s="172"/>
      <c r="B112" s="172"/>
      <c r="C112" s="172"/>
      <c r="D112" s="172"/>
      <c r="E112" s="172"/>
      <c r="F112" s="115"/>
      <c r="G112" s="115"/>
      <c r="H112" s="115"/>
      <c r="I112" s="115"/>
      <c r="K112" s="175"/>
      <c r="L112" s="175"/>
      <c r="M112" s="175"/>
      <c r="N112" s="229" t="s">
        <v>651</v>
      </c>
      <c r="O112" s="230">
        <v>3</v>
      </c>
      <c r="P112" s="230" t="s">
        <v>194</v>
      </c>
      <c r="Q112" s="230" t="s">
        <v>194</v>
      </c>
      <c r="R112" s="230" t="s">
        <v>194</v>
      </c>
      <c r="S112" s="230"/>
      <c r="T112" s="124"/>
      <c r="U112" s="124"/>
      <c r="V112" s="123"/>
      <c r="W112" s="123"/>
    </row>
    <row r="113" spans="1:23" ht="14.25" hidden="1" x14ac:dyDescent="0.2">
      <c r="A113" s="172"/>
      <c r="B113" s="172"/>
      <c r="C113" s="172"/>
      <c r="D113" s="172"/>
      <c r="E113" s="172"/>
      <c r="F113" s="115"/>
      <c r="G113" s="115"/>
      <c r="H113" s="115"/>
      <c r="I113" s="115"/>
      <c r="K113" s="175"/>
      <c r="L113" s="175"/>
      <c r="M113" s="175"/>
      <c r="N113" s="229" t="s">
        <v>235</v>
      </c>
      <c r="O113" s="230">
        <v>13</v>
      </c>
      <c r="P113" s="230">
        <v>2018</v>
      </c>
      <c r="Q113" s="230">
        <v>12</v>
      </c>
      <c r="R113" s="230" t="s">
        <v>652</v>
      </c>
      <c r="S113" s="230"/>
      <c r="T113" s="124"/>
      <c r="U113" s="124"/>
      <c r="V113" s="123"/>
      <c r="W113" s="123"/>
    </row>
    <row r="114" spans="1:23" ht="14.25" hidden="1" x14ac:dyDescent="0.2">
      <c r="A114" s="172"/>
      <c r="B114" s="172"/>
      <c r="C114" s="172"/>
      <c r="D114" s="172"/>
      <c r="E114" s="172"/>
      <c r="F114" s="115"/>
      <c r="G114" s="115"/>
      <c r="H114" s="115"/>
      <c r="I114" s="115"/>
      <c r="K114" s="175"/>
      <c r="L114" s="175"/>
      <c r="M114" s="175"/>
      <c r="N114" s="229" t="s">
        <v>653</v>
      </c>
      <c r="O114" s="230">
        <v>4</v>
      </c>
      <c r="P114" s="230" t="s">
        <v>194</v>
      </c>
      <c r="Q114" s="230" t="s">
        <v>194</v>
      </c>
      <c r="R114" s="230" t="s">
        <v>194</v>
      </c>
      <c r="S114" s="230"/>
      <c r="T114" s="124"/>
      <c r="U114" s="124"/>
      <c r="V114" s="123"/>
      <c r="W114" s="123"/>
    </row>
    <row r="115" spans="1:23" ht="14.25" hidden="1" x14ac:dyDescent="0.2">
      <c r="A115" s="172"/>
      <c r="B115" s="172"/>
      <c r="C115" s="172"/>
      <c r="D115" s="172"/>
      <c r="E115" s="172"/>
      <c r="F115" s="115"/>
      <c r="G115" s="115"/>
      <c r="H115" s="115"/>
      <c r="I115" s="115"/>
      <c r="K115" s="175"/>
      <c r="L115" s="175"/>
      <c r="M115" s="175"/>
      <c r="N115" s="229" t="s">
        <v>654</v>
      </c>
      <c r="O115" s="230">
        <v>13</v>
      </c>
      <c r="P115" s="230" t="s">
        <v>194</v>
      </c>
      <c r="Q115" s="230" t="s">
        <v>194</v>
      </c>
      <c r="R115" s="230" t="s">
        <v>194</v>
      </c>
      <c r="S115" s="230"/>
      <c r="T115" s="124"/>
      <c r="U115" s="124"/>
      <c r="V115" s="123"/>
      <c r="W115" s="123"/>
    </row>
    <row r="116" spans="1:23" ht="14.25" hidden="1" x14ac:dyDescent="0.2">
      <c r="A116" s="172"/>
      <c r="B116" s="172"/>
      <c r="C116" s="172"/>
      <c r="D116" s="172"/>
      <c r="E116" s="172"/>
      <c r="F116" s="115"/>
      <c r="G116" s="115"/>
      <c r="H116" s="115"/>
      <c r="I116" s="115"/>
      <c r="K116" s="175"/>
      <c r="L116" s="175"/>
      <c r="M116" s="175"/>
      <c r="N116" s="229" t="s">
        <v>655</v>
      </c>
      <c r="O116" s="230">
        <v>1</v>
      </c>
      <c r="P116" s="230" t="s">
        <v>194</v>
      </c>
      <c r="Q116" s="230" t="s">
        <v>194</v>
      </c>
      <c r="R116" s="230" t="s">
        <v>194</v>
      </c>
      <c r="S116" s="230"/>
      <c r="T116" s="124"/>
      <c r="U116" s="124"/>
      <c r="V116" s="123"/>
      <c r="W116" s="123"/>
    </row>
    <row r="117" spans="1:23" ht="14.25" hidden="1" x14ac:dyDescent="0.2">
      <c r="A117" s="172"/>
      <c r="B117" s="172"/>
      <c r="C117" s="172"/>
      <c r="D117" s="172"/>
      <c r="E117" s="172"/>
      <c r="F117" s="115"/>
      <c r="G117" s="115"/>
      <c r="H117" s="115"/>
      <c r="I117" s="115"/>
      <c r="K117" s="175"/>
      <c r="L117" s="175"/>
      <c r="M117" s="175"/>
      <c r="N117" s="229" t="s">
        <v>236</v>
      </c>
      <c r="O117" s="230">
        <v>13</v>
      </c>
      <c r="P117" s="230">
        <v>2016</v>
      </c>
      <c r="Q117" s="230">
        <v>12</v>
      </c>
      <c r="R117" s="230" t="s">
        <v>656</v>
      </c>
      <c r="S117" s="230"/>
      <c r="T117" s="124"/>
      <c r="U117" s="124"/>
      <c r="V117" s="123"/>
      <c r="W117" s="123"/>
    </row>
    <row r="118" spans="1:23" ht="14.25" hidden="1" x14ac:dyDescent="0.2">
      <c r="A118" s="172"/>
      <c r="B118" s="172"/>
      <c r="C118" s="172"/>
      <c r="D118" s="172"/>
      <c r="E118" s="172"/>
      <c r="F118" s="115"/>
      <c r="G118" s="115"/>
      <c r="H118" s="115"/>
      <c r="I118" s="115"/>
      <c r="K118" s="175"/>
      <c r="L118" s="175"/>
      <c r="M118" s="175"/>
      <c r="N118" s="229" t="s">
        <v>657</v>
      </c>
      <c r="O118" s="230">
        <v>5</v>
      </c>
      <c r="P118" s="230" t="s">
        <v>194</v>
      </c>
      <c r="Q118" s="230" t="s">
        <v>194</v>
      </c>
      <c r="R118" s="230" t="s">
        <v>194</v>
      </c>
      <c r="S118" s="230"/>
      <c r="T118" s="124"/>
      <c r="U118" s="124"/>
      <c r="V118" s="123"/>
      <c r="W118" s="123"/>
    </row>
    <row r="119" spans="1:23" ht="14.25" hidden="1" x14ac:dyDescent="0.2">
      <c r="A119" s="172"/>
      <c r="B119" s="172"/>
      <c r="C119" s="172"/>
      <c r="D119" s="172"/>
      <c r="E119" s="172"/>
      <c r="F119" s="115"/>
      <c r="G119" s="115"/>
      <c r="H119" s="115"/>
      <c r="I119" s="115"/>
      <c r="K119" s="175"/>
      <c r="L119" s="175"/>
      <c r="M119" s="175"/>
      <c r="N119" s="229" t="s">
        <v>658</v>
      </c>
      <c r="O119" s="230">
        <v>5</v>
      </c>
      <c r="P119" s="230" t="s">
        <v>194</v>
      </c>
      <c r="Q119" s="230" t="s">
        <v>194</v>
      </c>
      <c r="R119" s="230" t="s">
        <v>194</v>
      </c>
      <c r="S119" s="230"/>
      <c r="T119" s="124"/>
      <c r="U119" s="124"/>
      <c r="V119" s="123"/>
      <c r="W119" s="123"/>
    </row>
    <row r="120" spans="1:23" ht="14.25" hidden="1" x14ac:dyDescent="0.2">
      <c r="A120" s="172"/>
      <c r="B120" s="172"/>
      <c r="C120" s="172"/>
      <c r="D120" s="172"/>
      <c r="E120" s="172"/>
      <c r="F120" s="115"/>
      <c r="G120" s="115"/>
      <c r="H120" s="115"/>
      <c r="I120" s="115"/>
      <c r="K120" s="175"/>
      <c r="L120" s="175"/>
      <c r="M120" s="175"/>
      <c r="N120" s="229" t="s">
        <v>659</v>
      </c>
      <c r="O120" s="230">
        <v>13</v>
      </c>
      <c r="P120" s="230" t="s">
        <v>194</v>
      </c>
      <c r="Q120" s="230" t="s">
        <v>194</v>
      </c>
      <c r="R120" s="230" t="s">
        <v>194</v>
      </c>
      <c r="S120" s="230"/>
      <c r="T120" s="124"/>
      <c r="U120" s="124"/>
      <c r="V120" s="123"/>
      <c r="W120" s="123"/>
    </row>
    <row r="121" spans="1:23" ht="14.25" hidden="1" x14ac:dyDescent="0.2">
      <c r="A121" s="172"/>
      <c r="B121" s="172"/>
      <c r="C121" s="172"/>
      <c r="D121" s="172"/>
      <c r="E121" s="172"/>
      <c r="F121" s="115"/>
      <c r="G121" s="115"/>
      <c r="H121" s="115"/>
      <c r="I121" s="115"/>
      <c r="K121" s="175"/>
      <c r="L121" s="175"/>
      <c r="M121" s="175"/>
      <c r="N121" s="231" t="s">
        <v>660</v>
      </c>
      <c r="O121" s="230">
        <v>5</v>
      </c>
      <c r="P121" s="230" t="s">
        <v>194</v>
      </c>
      <c r="Q121" s="230" t="s">
        <v>194</v>
      </c>
      <c r="R121" s="230" t="s">
        <v>194</v>
      </c>
      <c r="S121" s="230"/>
      <c r="T121" s="124"/>
      <c r="U121" s="124"/>
      <c r="V121" s="123"/>
      <c r="W121" s="123"/>
    </row>
    <row r="122" spans="1:23" ht="14.25" hidden="1" x14ac:dyDescent="0.2">
      <c r="A122" s="172"/>
      <c r="B122" s="172"/>
      <c r="C122" s="172"/>
      <c r="D122" s="172"/>
      <c r="E122" s="172"/>
      <c r="F122" s="115"/>
      <c r="G122" s="115"/>
      <c r="H122" s="115"/>
      <c r="I122" s="115"/>
      <c r="K122" s="175"/>
      <c r="L122" s="175"/>
      <c r="M122" s="175"/>
      <c r="N122" s="229" t="s">
        <v>661</v>
      </c>
      <c r="O122" s="230">
        <v>6</v>
      </c>
      <c r="P122" s="230" t="s">
        <v>194</v>
      </c>
      <c r="Q122" s="230" t="s">
        <v>194</v>
      </c>
      <c r="R122" s="230" t="s">
        <v>194</v>
      </c>
      <c r="S122" s="230"/>
      <c r="T122" s="124"/>
      <c r="U122" s="124"/>
      <c r="V122" s="123"/>
      <c r="W122" s="123"/>
    </row>
    <row r="123" spans="1:23" ht="14.25" hidden="1" x14ac:dyDescent="0.2">
      <c r="A123" s="172"/>
      <c r="B123" s="172"/>
      <c r="C123" s="172"/>
      <c r="D123" s="172"/>
      <c r="E123" s="172"/>
      <c r="F123" s="115"/>
      <c r="G123" s="115"/>
      <c r="H123" s="115"/>
      <c r="I123" s="115"/>
      <c r="K123" s="175"/>
      <c r="L123" s="175"/>
      <c r="M123" s="175"/>
      <c r="N123" s="229" t="s">
        <v>237</v>
      </c>
      <c r="O123" s="230">
        <v>13</v>
      </c>
      <c r="P123" s="230">
        <v>2019</v>
      </c>
      <c r="Q123" s="230">
        <v>12</v>
      </c>
      <c r="R123" s="230" t="s">
        <v>662</v>
      </c>
      <c r="S123" s="230"/>
      <c r="T123" s="124"/>
      <c r="U123" s="124"/>
      <c r="V123" s="123"/>
      <c r="W123" s="123"/>
    </row>
    <row r="124" spans="1:23" ht="14.25" hidden="1" x14ac:dyDescent="0.2">
      <c r="A124" s="172"/>
      <c r="B124" s="172"/>
      <c r="C124" s="172"/>
      <c r="D124" s="172"/>
      <c r="E124" s="172"/>
      <c r="F124" s="115"/>
      <c r="G124" s="115"/>
      <c r="H124" s="115"/>
      <c r="I124" s="115"/>
      <c r="K124" s="175"/>
      <c r="L124" s="175"/>
      <c r="M124" s="175"/>
      <c r="N124" s="229" t="s">
        <v>456</v>
      </c>
      <c r="O124" s="230">
        <v>13</v>
      </c>
      <c r="P124" s="230">
        <v>2015</v>
      </c>
      <c r="Q124" s="230">
        <v>12</v>
      </c>
      <c r="R124" s="230" t="s">
        <v>663</v>
      </c>
      <c r="S124" s="230"/>
      <c r="T124" s="124"/>
      <c r="U124" s="124"/>
      <c r="V124" s="123"/>
      <c r="W124" s="123"/>
    </row>
    <row r="125" spans="1:23" ht="14.25" hidden="1" x14ac:dyDescent="0.2">
      <c r="A125" s="172"/>
      <c r="B125" s="172"/>
      <c r="C125" s="172"/>
      <c r="D125" s="172"/>
      <c r="E125" s="172"/>
      <c r="F125" s="115"/>
      <c r="G125" s="115"/>
      <c r="H125" s="115"/>
      <c r="I125" s="115"/>
      <c r="K125" s="175"/>
      <c r="L125" s="175"/>
      <c r="M125" s="175"/>
      <c r="N125" s="229" t="s">
        <v>664</v>
      </c>
      <c r="O125" s="230">
        <v>13</v>
      </c>
      <c r="P125" s="230" t="s">
        <v>194</v>
      </c>
      <c r="Q125" s="230" t="s">
        <v>194</v>
      </c>
      <c r="R125" s="230" t="s">
        <v>194</v>
      </c>
      <c r="S125" s="230"/>
      <c r="T125" s="124"/>
      <c r="U125" s="124"/>
      <c r="V125" s="123"/>
      <c r="W125" s="123"/>
    </row>
    <row r="126" spans="1:23" ht="14.25" hidden="1" x14ac:dyDescent="0.2">
      <c r="A126" s="172"/>
      <c r="B126" s="172"/>
      <c r="C126" s="172"/>
      <c r="D126" s="172"/>
      <c r="E126" s="172"/>
      <c r="F126" s="115"/>
      <c r="G126" s="115"/>
      <c r="H126" s="115"/>
      <c r="I126" s="115"/>
      <c r="K126" s="175"/>
      <c r="L126" s="175"/>
      <c r="M126" s="175"/>
      <c r="N126" s="229" t="s">
        <v>665</v>
      </c>
      <c r="O126" s="230">
        <v>4</v>
      </c>
      <c r="P126" s="230" t="s">
        <v>194</v>
      </c>
      <c r="Q126" s="230" t="s">
        <v>194</v>
      </c>
      <c r="R126" s="230" t="s">
        <v>194</v>
      </c>
      <c r="S126" s="230"/>
      <c r="T126" s="124"/>
      <c r="U126" s="124"/>
      <c r="V126" s="123"/>
      <c r="W126" s="123"/>
    </row>
    <row r="127" spans="1:23" ht="14.25" hidden="1" x14ac:dyDescent="0.2">
      <c r="A127" s="172"/>
      <c r="B127" s="172"/>
      <c r="C127" s="172"/>
      <c r="D127" s="172"/>
      <c r="E127" s="172"/>
      <c r="F127" s="115"/>
      <c r="G127" s="115"/>
      <c r="H127" s="115"/>
      <c r="I127" s="115"/>
      <c r="K127" s="175"/>
      <c r="L127" s="175"/>
      <c r="M127" s="175"/>
      <c r="N127" s="229" t="s">
        <v>180</v>
      </c>
      <c r="O127" s="230">
        <v>5</v>
      </c>
      <c r="P127" s="230">
        <v>2015</v>
      </c>
      <c r="Q127" s="230">
        <v>12</v>
      </c>
      <c r="R127" s="230" t="s">
        <v>666</v>
      </c>
      <c r="S127" s="230"/>
      <c r="T127" s="124"/>
      <c r="U127" s="124"/>
      <c r="V127" s="123"/>
      <c r="W127" s="123"/>
    </row>
    <row r="128" spans="1:23" ht="14.25" hidden="1" x14ac:dyDescent="0.2">
      <c r="A128" s="172"/>
      <c r="B128" s="172"/>
      <c r="C128" s="172"/>
      <c r="D128" s="172"/>
      <c r="E128" s="172"/>
      <c r="F128" s="115"/>
      <c r="G128" s="115"/>
      <c r="H128" s="115"/>
      <c r="I128" s="115"/>
      <c r="K128" s="175"/>
      <c r="L128" s="175"/>
      <c r="M128" s="175"/>
      <c r="N128" s="229" t="s">
        <v>238</v>
      </c>
      <c r="O128" s="230">
        <v>13</v>
      </c>
      <c r="P128" s="230">
        <v>2015</v>
      </c>
      <c r="Q128" s="230">
        <v>12</v>
      </c>
      <c r="R128" s="230" t="s">
        <v>667</v>
      </c>
      <c r="S128" s="230"/>
      <c r="T128" s="124"/>
      <c r="U128" s="124"/>
      <c r="V128" s="123"/>
      <c r="W128" s="123"/>
    </row>
    <row r="129" spans="1:23" ht="14.25" hidden="1" x14ac:dyDescent="0.2">
      <c r="A129" s="172"/>
      <c r="B129" s="172"/>
      <c r="C129" s="172"/>
      <c r="D129" s="172"/>
      <c r="E129" s="172"/>
      <c r="F129" s="115"/>
      <c r="G129" s="115"/>
      <c r="H129" s="115"/>
      <c r="I129" s="115"/>
      <c r="K129" s="175"/>
      <c r="L129" s="175"/>
      <c r="M129" s="175"/>
      <c r="N129" s="229" t="s">
        <v>668</v>
      </c>
      <c r="O129" s="230">
        <v>13</v>
      </c>
      <c r="P129" s="230" t="s">
        <v>194</v>
      </c>
      <c r="Q129" s="230" t="s">
        <v>194</v>
      </c>
      <c r="R129" s="230" t="s">
        <v>194</v>
      </c>
      <c r="S129" s="230"/>
      <c r="T129" s="124"/>
      <c r="U129" s="124"/>
      <c r="V129" s="123"/>
      <c r="W129" s="123"/>
    </row>
    <row r="130" spans="1:23" ht="14.25" hidden="1" x14ac:dyDescent="0.2">
      <c r="A130" s="172"/>
      <c r="B130" s="172"/>
      <c r="C130" s="172"/>
      <c r="D130" s="172"/>
      <c r="E130" s="172"/>
      <c r="F130" s="115"/>
      <c r="G130" s="115"/>
      <c r="H130" s="115"/>
      <c r="I130" s="115"/>
      <c r="K130" s="175"/>
      <c r="L130" s="175"/>
      <c r="M130" s="175"/>
      <c r="N130" s="229" t="s">
        <v>175</v>
      </c>
      <c r="O130" s="230">
        <v>4</v>
      </c>
      <c r="P130" s="230">
        <v>2010</v>
      </c>
      <c r="Q130" s="230">
        <v>12</v>
      </c>
      <c r="R130" s="230" t="s">
        <v>669</v>
      </c>
      <c r="S130" s="230"/>
      <c r="T130" s="124"/>
      <c r="U130" s="124"/>
      <c r="V130" s="123"/>
      <c r="W130" s="123"/>
    </row>
    <row r="131" spans="1:23" ht="14.25" hidden="1" x14ac:dyDescent="0.2">
      <c r="A131" s="172"/>
      <c r="B131" s="172"/>
      <c r="C131" s="172"/>
      <c r="D131" s="172"/>
      <c r="E131" s="172"/>
      <c r="F131" s="115"/>
      <c r="G131" s="115"/>
      <c r="H131" s="115"/>
      <c r="I131" s="115"/>
      <c r="K131" s="175"/>
      <c r="L131" s="175"/>
      <c r="M131" s="175"/>
      <c r="N131" s="229" t="s">
        <v>256</v>
      </c>
      <c r="O131" s="230">
        <v>14</v>
      </c>
      <c r="P131" s="230">
        <v>2015</v>
      </c>
      <c r="Q131" s="230">
        <v>12</v>
      </c>
      <c r="R131" s="230" t="s">
        <v>670</v>
      </c>
      <c r="S131" s="230"/>
      <c r="T131" s="124"/>
      <c r="U131" s="124"/>
      <c r="V131" s="123"/>
      <c r="W131" s="123"/>
    </row>
    <row r="132" spans="1:23" ht="14.25" hidden="1" x14ac:dyDescent="0.2">
      <c r="A132" s="172"/>
      <c r="B132" s="172"/>
      <c r="C132" s="172"/>
      <c r="D132" s="172"/>
      <c r="E132" s="172"/>
      <c r="F132" s="115"/>
      <c r="G132" s="115"/>
      <c r="H132" s="115"/>
      <c r="I132" s="115"/>
      <c r="K132" s="175"/>
      <c r="L132" s="175"/>
      <c r="M132" s="175"/>
      <c r="N132" s="229" t="s">
        <v>671</v>
      </c>
      <c r="O132" s="230">
        <v>11</v>
      </c>
      <c r="P132" s="230" t="s">
        <v>194</v>
      </c>
      <c r="Q132" s="230" t="s">
        <v>194</v>
      </c>
      <c r="R132" s="230" t="s">
        <v>194</v>
      </c>
      <c r="S132" s="230"/>
      <c r="T132" s="124"/>
      <c r="U132" s="124"/>
      <c r="V132" s="123"/>
      <c r="W132" s="123"/>
    </row>
    <row r="133" spans="1:23" ht="14.25" hidden="1" x14ac:dyDescent="0.2">
      <c r="A133" s="172"/>
      <c r="B133" s="172"/>
      <c r="C133" s="172"/>
      <c r="D133" s="172"/>
      <c r="E133" s="172"/>
      <c r="F133" s="115"/>
      <c r="G133" s="115"/>
      <c r="H133" s="115"/>
      <c r="I133" s="115"/>
      <c r="K133" s="175"/>
      <c r="L133" s="175"/>
      <c r="M133" s="175"/>
      <c r="N133" s="231" t="s">
        <v>672</v>
      </c>
      <c r="O133" s="232">
        <v>14</v>
      </c>
      <c r="P133" s="230" t="s">
        <v>194</v>
      </c>
      <c r="Q133" s="230" t="s">
        <v>194</v>
      </c>
      <c r="R133" s="230" t="s">
        <v>194</v>
      </c>
      <c r="S133" s="230"/>
      <c r="T133" s="124"/>
      <c r="U133" s="124"/>
      <c r="V133" s="123"/>
      <c r="W133" s="123"/>
    </row>
    <row r="134" spans="1:23" ht="14.25" hidden="1" x14ac:dyDescent="0.2">
      <c r="A134" s="172"/>
      <c r="B134" s="172"/>
      <c r="C134" s="172"/>
      <c r="D134" s="172"/>
      <c r="E134" s="172"/>
      <c r="F134" s="115"/>
      <c r="G134" s="115"/>
      <c r="H134" s="115"/>
      <c r="I134" s="115"/>
      <c r="K134" s="175"/>
      <c r="L134" s="175"/>
      <c r="M134" s="175"/>
      <c r="N134" s="229" t="s">
        <v>673</v>
      </c>
      <c r="O134" s="230">
        <v>12</v>
      </c>
      <c r="P134" s="230" t="s">
        <v>194</v>
      </c>
      <c r="Q134" s="230" t="s">
        <v>194</v>
      </c>
      <c r="R134" s="230" t="s">
        <v>194</v>
      </c>
      <c r="S134" s="230"/>
      <c r="T134" s="124"/>
      <c r="U134" s="124"/>
      <c r="V134" s="123"/>
      <c r="W134" s="123"/>
    </row>
    <row r="135" spans="1:23" ht="14.25" hidden="1" x14ac:dyDescent="0.2">
      <c r="A135" s="172"/>
      <c r="B135" s="172"/>
      <c r="C135" s="172"/>
      <c r="D135" s="172"/>
      <c r="E135" s="172"/>
      <c r="F135" s="115"/>
      <c r="G135" s="115"/>
      <c r="H135" s="115"/>
      <c r="I135" s="115"/>
      <c r="K135" s="175"/>
      <c r="L135" s="175"/>
      <c r="M135" s="175"/>
      <c r="N135" s="229" t="s">
        <v>674</v>
      </c>
      <c r="O135" s="230">
        <v>8</v>
      </c>
      <c r="P135" s="230">
        <v>2023</v>
      </c>
      <c r="Q135" s="230">
        <v>6</v>
      </c>
      <c r="R135" s="230" t="s">
        <v>675</v>
      </c>
      <c r="S135" s="230"/>
      <c r="T135" s="124"/>
      <c r="U135" s="124"/>
      <c r="V135" s="123"/>
      <c r="W135" s="123"/>
    </row>
    <row r="136" spans="1:23" ht="14.25" hidden="1" x14ac:dyDescent="0.2">
      <c r="A136" s="172"/>
      <c r="B136" s="172"/>
      <c r="C136" s="172"/>
      <c r="D136" s="172"/>
      <c r="E136" s="172"/>
      <c r="F136" s="115"/>
      <c r="G136" s="115"/>
      <c r="H136" s="115"/>
      <c r="I136" s="115"/>
      <c r="K136" s="175"/>
      <c r="L136" s="175"/>
      <c r="M136" s="175"/>
      <c r="N136" s="229" t="s">
        <v>239</v>
      </c>
      <c r="O136" s="230">
        <v>13</v>
      </c>
      <c r="P136" s="230">
        <v>2015</v>
      </c>
      <c r="Q136" s="230">
        <v>12</v>
      </c>
      <c r="R136" s="230" t="s">
        <v>676</v>
      </c>
      <c r="S136" s="230"/>
      <c r="T136" s="124"/>
      <c r="U136" s="124"/>
      <c r="V136" s="123"/>
      <c r="W136" s="123"/>
    </row>
    <row r="137" spans="1:23" ht="14.25" hidden="1" x14ac:dyDescent="0.2">
      <c r="A137" s="172"/>
      <c r="B137" s="172"/>
      <c r="C137" s="172"/>
      <c r="D137" s="172"/>
      <c r="E137" s="172"/>
      <c r="F137" s="115"/>
      <c r="G137" s="115"/>
      <c r="H137" s="115"/>
      <c r="I137" s="115"/>
      <c r="K137" s="175"/>
      <c r="L137" s="175"/>
      <c r="M137" s="175"/>
      <c r="N137" s="229" t="s">
        <v>677</v>
      </c>
      <c r="O137" s="230">
        <v>14</v>
      </c>
      <c r="P137" s="230" t="s">
        <v>194</v>
      </c>
      <c r="Q137" s="230" t="s">
        <v>194</v>
      </c>
      <c r="R137" s="230" t="s">
        <v>194</v>
      </c>
      <c r="S137" s="230"/>
      <c r="T137" s="124"/>
      <c r="U137" s="124"/>
      <c r="V137" s="123"/>
      <c r="W137" s="123"/>
    </row>
    <row r="138" spans="1:23" ht="14.25" hidden="1" x14ac:dyDescent="0.2">
      <c r="A138" s="172"/>
      <c r="B138" s="172"/>
      <c r="C138" s="172"/>
      <c r="D138" s="172"/>
      <c r="E138" s="172"/>
      <c r="F138" s="115"/>
      <c r="G138" s="115"/>
      <c r="H138" s="115"/>
      <c r="I138" s="115"/>
      <c r="K138" s="175"/>
      <c r="L138" s="175"/>
      <c r="M138" s="175"/>
      <c r="N138" s="229" t="s">
        <v>678</v>
      </c>
      <c r="O138" s="230">
        <v>6</v>
      </c>
      <c r="P138" s="230" t="s">
        <v>194</v>
      </c>
      <c r="Q138" s="230" t="s">
        <v>194</v>
      </c>
      <c r="R138" s="230" t="s">
        <v>194</v>
      </c>
      <c r="S138" s="230"/>
      <c r="T138" s="124"/>
      <c r="U138" s="124"/>
      <c r="V138" s="123"/>
      <c r="W138" s="123"/>
    </row>
    <row r="139" spans="1:23" ht="14.25" hidden="1" x14ac:dyDescent="0.2">
      <c r="A139" s="172"/>
      <c r="B139" s="172"/>
      <c r="C139" s="172"/>
      <c r="D139" s="172"/>
      <c r="E139" s="172"/>
      <c r="F139" s="115"/>
      <c r="G139" s="115"/>
      <c r="H139" s="115"/>
      <c r="I139" s="115"/>
      <c r="K139" s="175"/>
      <c r="L139" s="175"/>
      <c r="M139" s="175"/>
      <c r="N139" s="229" t="s">
        <v>679</v>
      </c>
      <c r="O139" s="230">
        <v>13</v>
      </c>
      <c r="P139" s="230" t="s">
        <v>194</v>
      </c>
      <c r="Q139" s="230" t="s">
        <v>194</v>
      </c>
      <c r="R139" s="230" t="s">
        <v>194</v>
      </c>
      <c r="S139" s="230"/>
      <c r="T139" s="124"/>
      <c r="U139" s="124"/>
      <c r="V139" s="123"/>
      <c r="W139" s="123"/>
    </row>
    <row r="140" spans="1:23" ht="14.25" hidden="1" x14ac:dyDescent="0.2">
      <c r="A140" s="172"/>
      <c r="B140" s="172"/>
      <c r="C140" s="172"/>
      <c r="D140" s="172"/>
      <c r="E140" s="172"/>
      <c r="F140" s="115"/>
      <c r="G140" s="115"/>
      <c r="H140" s="115"/>
      <c r="I140" s="115"/>
      <c r="K140" s="175"/>
      <c r="L140" s="175"/>
      <c r="M140" s="175"/>
      <c r="N140" s="229" t="s">
        <v>680</v>
      </c>
      <c r="O140" s="230">
        <v>9</v>
      </c>
      <c r="P140" s="230">
        <v>2023</v>
      </c>
      <c r="Q140" s="230">
        <v>6</v>
      </c>
      <c r="R140" s="230" t="s">
        <v>681</v>
      </c>
      <c r="S140" s="230"/>
      <c r="T140" s="124"/>
      <c r="U140" s="124"/>
      <c r="V140" s="123"/>
      <c r="W140" s="123"/>
    </row>
    <row r="141" spans="1:23" ht="14.25" hidden="1" x14ac:dyDescent="0.2">
      <c r="A141" s="172"/>
      <c r="B141" s="172"/>
      <c r="C141" s="172"/>
      <c r="D141" s="172"/>
      <c r="E141" s="172"/>
      <c r="F141" s="115"/>
      <c r="G141" s="115"/>
      <c r="H141" s="115"/>
      <c r="I141" s="115"/>
      <c r="K141" s="175"/>
      <c r="L141" s="175"/>
      <c r="M141" s="175"/>
      <c r="N141" s="229" t="s">
        <v>682</v>
      </c>
      <c r="O141" s="230">
        <v>8</v>
      </c>
      <c r="P141" s="230" t="s">
        <v>194</v>
      </c>
      <c r="Q141" s="230" t="s">
        <v>194</v>
      </c>
      <c r="R141" s="230" t="s">
        <v>194</v>
      </c>
      <c r="S141" s="230"/>
      <c r="T141" s="124"/>
      <c r="U141" s="124"/>
      <c r="V141" s="123"/>
      <c r="W141" s="123"/>
    </row>
    <row r="142" spans="1:23" ht="14.25" hidden="1" x14ac:dyDescent="0.2">
      <c r="A142" s="172"/>
      <c r="B142" s="172"/>
      <c r="C142" s="172"/>
      <c r="D142" s="172"/>
      <c r="E142" s="172"/>
      <c r="F142" s="115"/>
      <c r="G142" s="115"/>
      <c r="H142" s="115"/>
      <c r="I142" s="115"/>
      <c r="K142" s="175"/>
      <c r="L142" s="175"/>
      <c r="M142" s="175"/>
      <c r="N142" s="229" t="s">
        <v>683</v>
      </c>
      <c r="O142" s="230">
        <v>7</v>
      </c>
      <c r="P142" s="230">
        <v>2023</v>
      </c>
      <c r="Q142" s="230">
        <v>6</v>
      </c>
      <c r="R142" s="230" t="s">
        <v>684</v>
      </c>
      <c r="S142" s="230"/>
      <c r="T142" s="124"/>
      <c r="U142" s="124"/>
      <c r="V142" s="123"/>
      <c r="W142" s="123"/>
    </row>
    <row r="143" spans="1:23" ht="14.25" hidden="1" x14ac:dyDescent="0.2">
      <c r="A143" s="172"/>
      <c r="B143" s="172"/>
      <c r="C143" s="172"/>
      <c r="D143" s="172"/>
      <c r="E143" s="172"/>
      <c r="F143" s="115"/>
      <c r="G143" s="115"/>
      <c r="H143" s="115"/>
      <c r="I143" s="115"/>
      <c r="K143" s="175"/>
      <c r="L143" s="175"/>
      <c r="M143" s="175"/>
      <c r="N143" s="229" t="s">
        <v>181</v>
      </c>
      <c r="O143" s="230">
        <v>5</v>
      </c>
      <c r="P143" s="230">
        <v>2016</v>
      </c>
      <c r="Q143" s="230">
        <v>12</v>
      </c>
      <c r="R143" s="230" t="s">
        <v>685</v>
      </c>
      <c r="S143" s="230"/>
      <c r="T143" s="124"/>
      <c r="U143" s="124"/>
      <c r="V143" s="123"/>
      <c r="W143" s="123"/>
    </row>
    <row r="144" spans="1:23" ht="14.25" hidden="1" x14ac:dyDescent="0.2">
      <c r="A144" s="172"/>
      <c r="B144" s="172"/>
      <c r="C144" s="172"/>
      <c r="D144" s="172"/>
      <c r="E144" s="172"/>
      <c r="F144" s="115"/>
      <c r="G144" s="115"/>
      <c r="H144" s="115"/>
      <c r="I144" s="115"/>
      <c r="K144" s="175"/>
      <c r="L144" s="175"/>
      <c r="M144" s="175"/>
      <c r="N144" s="229" t="s">
        <v>686</v>
      </c>
      <c r="O144" s="230">
        <v>7</v>
      </c>
      <c r="P144" s="230" t="s">
        <v>194</v>
      </c>
      <c r="Q144" s="230" t="s">
        <v>194</v>
      </c>
      <c r="R144" s="230" t="s">
        <v>194</v>
      </c>
      <c r="S144" s="230"/>
      <c r="T144" s="124"/>
      <c r="U144" s="124"/>
      <c r="V144" s="123"/>
      <c r="W144" s="123"/>
    </row>
    <row r="145" spans="1:23" ht="14.25" hidden="1" x14ac:dyDescent="0.2">
      <c r="A145" s="172"/>
      <c r="B145" s="172"/>
      <c r="C145" s="172"/>
      <c r="D145" s="172"/>
      <c r="E145" s="172"/>
      <c r="F145" s="115"/>
      <c r="G145" s="115"/>
      <c r="H145" s="115"/>
      <c r="I145" s="115"/>
      <c r="K145" s="175"/>
      <c r="L145" s="175"/>
      <c r="M145" s="175"/>
      <c r="N145" s="229" t="s">
        <v>687</v>
      </c>
      <c r="O145" s="230">
        <v>6</v>
      </c>
      <c r="P145" s="230" t="s">
        <v>194</v>
      </c>
      <c r="Q145" s="230" t="s">
        <v>194</v>
      </c>
      <c r="R145" s="230" t="s">
        <v>194</v>
      </c>
      <c r="S145" s="230"/>
      <c r="T145" s="124"/>
      <c r="U145" s="124"/>
      <c r="V145" s="123"/>
      <c r="W145" s="123"/>
    </row>
    <row r="146" spans="1:23" ht="14.25" hidden="1" x14ac:dyDescent="0.2">
      <c r="A146" s="172"/>
      <c r="B146" s="172"/>
      <c r="C146" s="172"/>
      <c r="D146" s="172"/>
      <c r="E146" s="172"/>
      <c r="F146" s="115"/>
      <c r="G146" s="115"/>
      <c r="H146" s="115"/>
      <c r="I146" s="115"/>
      <c r="K146" s="175"/>
      <c r="L146" s="175"/>
      <c r="M146" s="175"/>
      <c r="N146" s="233" t="s">
        <v>688</v>
      </c>
      <c r="O146" s="234">
        <v>5</v>
      </c>
      <c r="P146" s="230" t="s">
        <v>194</v>
      </c>
      <c r="Q146" s="230" t="s">
        <v>194</v>
      </c>
      <c r="R146" s="230" t="s">
        <v>194</v>
      </c>
      <c r="S146" s="230"/>
      <c r="T146" s="124"/>
      <c r="U146" s="124"/>
      <c r="V146" s="123"/>
      <c r="W146" s="123"/>
    </row>
    <row r="147" spans="1:23" ht="14.25" hidden="1" x14ac:dyDescent="0.2">
      <c r="A147" s="172"/>
      <c r="B147" s="172"/>
      <c r="C147" s="172"/>
      <c r="D147" s="172"/>
      <c r="E147" s="172"/>
      <c r="F147" s="115"/>
      <c r="G147" s="115"/>
      <c r="H147" s="115"/>
      <c r="I147" s="115"/>
      <c r="K147" s="175"/>
      <c r="L147" s="175"/>
      <c r="M147" s="175"/>
      <c r="N147" s="229" t="s">
        <v>689</v>
      </c>
      <c r="O147" s="230">
        <v>10</v>
      </c>
      <c r="P147" s="230" t="s">
        <v>194</v>
      </c>
      <c r="Q147" s="230" t="s">
        <v>194</v>
      </c>
      <c r="R147" s="230" t="s">
        <v>194</v>
      </c>
      <c r="S147" s="230"/>
      <c r="T147" s="124"/>
      <c r="U147" s="124"/>
      <c r="V147" s="123"/>
      <c r="W147" s="123"/>
    </row>
    <row r="148" spans="1:23" ht="14.25" hidden="1" x14ac:dyDescent="0.2">
      <c r="A148" s="172"/>
      <c r="B148" s="172"/>
      <c r="C148" s="172"/>
      <c r="D148" s="172"/>
      <c r="E148" s="172"/>
      <c r="F148" s="115"/>
      <c r="G148" s="115"/>
      <c r="H148" s="115"/>
      <c r="I148" s="115"/>
      <c r="K148" s="175"/>
      <c r="L148" s="175"/>
      <c r="M148" s="175"/>
      <c r="N148" s="229" t="s">
        <v>690</v>
      </c>
      <c r="O148" s="230">
        <v>13</v>
      </c>
      <c r="P148" s="230" t="s">
        <v>194</v>
      </c>
      <c r="Q148" s="230" t="s">
        <v>194</v>
      </c>
      <c r="R148" s="230" t="s">
        <v>194</v>
      </c>
      <c r="S148" s="230"/>
      <c r="T148" s="124"/>
      <c r="U148" s="124"/>
      <c r="V148" s="123"/>
      <c r="W148" s="123"/>
    </row>
    <row r="149" spans="1:23" ht="14.25" hidden="1" x14ac:dyDescent="0.2">
      <c r="A149" s="172"/>
      <c r="B149" s="172"/>
      <c r="C149" s="172"/>
      <c r="D149" s="172"/>
      <c r="E149" s="172"/>
      <c r="F149" s="115"/>
      <c r="G149" s="115"/>
      <c r="H149" s="115"/>
      <c r="I149" s="115"/>
      <c r="K149" s="175"/>
      <c r="L149" s="175"/>
      <c r="M149" s="175"/>
      <c r="N149" s="229" t="s">
        <v>240</v>
      </c>
      <c r="O149" s="230">
        <v>13</v>
      </c>
      <c r="P149" s="230">
        <v>2010</v>
      </c>
      <c r="Q149" s="230">
        <v>12</v>
      </c>
      <c r="R149" s="230" t="s">
        <v>691</v>
      </c>
      <c r="S149" s="230"/>
      <c r="T149" s="124"/>
      <c r="U149" s="124"/>
      <c r="V149" s="123"/>
      <c r="W149" s="123"/>
    </row>
    <row r="150" spans="1:23" ht="14.25" hidden="1" x14ac:dyDescent="0.2">
      <c r="A150" s="172"/>
      <c r="B150" s="172"/>
      <c r="C150" s="172"/>
      <c r="D150" s="172"/>
      <c r="E150" s="172"/>
      <c r="F150" s="115"/>
      <c r="G150" s="115"/>
      <c r="H150" s="115"/>
      <c r="I150" s="115"/>
      <c r="K150" s="175"/>
      <c r="L150" s="175"/>
      <c r="M150" s="175"/>
      <c r="N150" s="229" t="s">
        <v>692</v>
      </c>
      <c r="O150" s="230">
        <v>13</v>
      </c>
      <c r="P150" s="230" t="s">
        <v>194</v>
      </c>
      <c r="Q150" s="230" t="s">
        <v>194</v>
      </c>
      <c r="R150" s="230" t="s">
        <v>194</v>
      </c>
      <c r="S150" s="230"/>
      <c r="T150" s="124"/>
      <c r="U150" s="124"/>
      <c r="V150" s="123"/>
      <c r="W150" s="123"/>
    </row>
    <row r="151" spans="1:23" ht="14.25" hidden="1" x14ac:dyDescent="0.2">
      <c r="A151" s="172"/>
      <c r="B151" s="172"/>
      <c r="C151" s="172"/>
      <c r="D151" s="172"/>
      <c r="E151" s="172"/>
      <c r="F151" s="115"/>
      <c r="G151" s="115"/>
      <c r="H151" s="115"/>
      <c r="I151" s="115"/>
      <c r="K151" s="175"/>
      <c r="L151" s="175"/>
      <c r="M151" s="175"/>
      <c r="N151" s="229" t="s">
        <v>693</v>
      </c>
      <c r="O151" s="230">
        <v>6</v>
      </c>
      <c r="P151" s="230">
        <v>2023</v>
      </c>
      <c r="Q151" s="230">
        <v>6</v>
      </c>
      <c r="R151" s="230" t="s">
        <v>694</v>
      </c>
      <c r="S151" s="230"/>
      <c r="T151" s="124"/>
      <c r="U151" s="124"/>
      <c r="V151" s="123"/>
      <c r="W151" s="123"/>
    </row>
    <row r="152" spans="1:23" ht="14.25" hidden="1" x14ac:dyDescent="0.2">
      <c r="A152" s="172"/>
      <c r="B152" s="172"/>
      <c r="C152" s="172"/>
      <c r="D152" s="172"/>
      <c r="E152" s="172"/>
      <c r="F152" s="115"/>
      <c r="G152" s="115"/>
      <c r="H152" s="115"/>
      <c r="I152" s="115"/>
      <c r="K152" s="175"/>
      <c r="L152" s="175"/>
      <c r="M152" s="175"/>
      <c r="N152" s="229" t="s">
        <v>695</v>
      </c>
      <c r="O152" s="230">
        <v>9</v>
      </c>
      <c r="P152" s="230" t="s">
        <v>194</v>
      </c>
      <c r="Q152" s="230" t="s">
        <v>194</v>
      </c>
      <c r="R152" s="230" t="s">
        <v>194</v>
      </c>
      <c r="S152" s="230"/>
      <c r="T152" s="124"/>
      <c r="U152" s="124"/>
      <c r="V152" s="123"/>
      <c r="W152" s="123"/>
    </row>
    <row r="153" spans="1:23" ht="14.25" hidden="1" x14ac:dyDescent="0.2">
      <c r="A153" s="172"/>
      <c r="B153" s="172"/>
      <c r="C153" s="172"/>
      <c r="D153" s="172"/>
      <c r="E153" s="172"/>
      <c r="F153" s="115"/>
      <c r="G153" s="115"/>
      <c r="H153" s="115"/>
      <c r="I153" s="115"/>
      <c r="K153" s="175"/>
      <c r="L153" s="175"/>
      <c r="M153" s="175"/>
      <c r="N153" s="229" t="s">
        <v>202</v>
      </c>
      <c r="O153" s="230">
        <v>7</v>
      </c>
      <c r="P153" s="230">
        <v>2016</v>
      </c>
      <c r="Q153" s="230">
        <v>12</v>
      </c>
      <c r="R153" s="230" t="s">
        <v>696</v>
      </c>
      <c r="S153" s="230"/>
      <c r="T153" s="124"/>
      <c r="U153" s="124"/>
      <c r="V153" s="123"/>
      <c r="W153" s="123"/>
    </row>
    <row r="154" spans="1:23" ht="14.25" hidden="1" x14ac:dyDescent="0.2">
      <c r="A154" s="172"/>
      <c r="B154" s="172"/>
      <c r="C154" s="172"/>
      <c r="D154" s="172"/>
      <c r="E154" s="172"/>
      <c r="F154" s="115"/>
      <c r="G154" s="115"/>
      <c r="H154" s="115"/>
      <c r="I154" s="115"/>
      <c r="K154" s="175"/>
      <c r="L154" s="175"/>
      <c r="M154" s="175"/>
      <c r="N154" s="233" t="s">
        <v>697</v>
      </c>
      <c r="O154" s="234">
        <v>9</v>
      </c>
      <c r="P154" s="230" t="s">
        <v>194</v>
      </c>
      <c r="Q154" s="230" t="s">
        <v>194</v>
      </c>
      <c r="R154" s="230" t="s">
        <v>194</v>
      </c>
      <c r="S154" s="230"/>
      <c r="T154" s="124"/>
      <c r="U154" s="124"/>
      <c r="V154" s="123"/>
      <c r="W154" s="123"/>
    </row>
    <row r="155" spans="1:23" ht="14.25" hidden="1" x14ac:dyDescent="0.2">
      <c r="A155" s="172"/>
      <c r="B155" s="172"/>
      <c r="C155" s="172"/>
      <c r="D155" s="172"/>
      <c r="E155" s="172"/>
      <c r="F155" s="115"/>
      <c r="G155" s="115"/>
      <c r="H155" s="115"/>
      <c r="I155" s="115"/>
      <c r="K155" s="175"/>
      <c r="L155" s="175"/>
      <c r="M155" s="175"/>
      <c r="N155" s="229" t="s">
        <v>698</v>
      </c>
      <c r="O155" s="230">
        <v>8</v>
      </c>
      <c r="P155" s="230" t="s">
        <v>194</v>
      </c>
      <c r="Q155" s="230" t="s">
        <v>194</v>
      </c>
      <c r="R155" s="230" t="s">
        <v>194</v>
      </c>
      <c r="S155" s="230"/>
      <c r="T155" s="124"/>
      <c r="U155" s="124"/>
      <c r="V155" s="123"/>
      <c r="W155" s="123"/>
    </row>
    <row r="156" spans="1:23" ht="14.25" hidden="1" x14ac:dyDescent="0.2">
      <c r="A156" s="172"/>
      <c r="B156" s="172"/>
      <c r="C156" s="172"/>
      <c r="D156" s="172"/>
      <c r="E156" s="172"/>
      <c r="F156" s="115"/>
      <c r="G156" s="115"/>
      <c r="H156" s="115"/>
      <c r="I156" s="115"/>
      <c r="K156" s="175"/>
      <c r="L156" s="175"/>
      <c r="M156" s="175"/>
      <c r="N156" s="229" t="s">
        <v>699</v>
      </c>
      <c r="O156" s="230">
        <v>5</v>
      </c>
      <c r="P156" s="230" t="s">
        <v>194</v>
      </c>
      <c r="Q156" s="230" t="s">
        <v>194</v>
      </c>
      <c r="R156" s="230" t="s">
        <v>194</v>
      </c>
      <c r="S156" s="230"/>
      <c r="T156" s="124"/>
      <c r="U156" s="124"/>
      <c r="V156" s="123"/>
      <c r="W156" s="123"/>
    </row>
    <row r="157" spans="1:23" ht="14.25" hidden="1" x14ac:dyDescent="0.2">
      <c r="A157" s="172"/>
      <c r="B157" s="172"/>
      <c r="C157" s="172"/>
      <c r="D157" s="172"/>
      <c r="E157" s="172"/>
      <c r="F157" s="115"/>
      <c r="G157" s="115"/>
      <c r="H157" s="115"/>
      <c r="I157" s="115"/>
      <c r="K157" s="175"/>
      <c r="L157" s="175"/>
      <c r="M157" s="175"/>
      <c r="N157" s="229" t="s">
        <v>213</v>
      </c>
      <c r="O157" s="230">
        <v>8</v>
      </c>
      <c r="P157" s="230">
        <v>2010</v>
      </c>
      <c r="Q157" s="230">
        <v>12</v>
      </c>
      <c r="R157" s="230" t="s">
        <v>700</v>
      </c>
      <c r="S157" s="230"/>
      <c r="T157" s="124"/>
      <c r="U157" s="124"/>
      <c r="V157" s="123"/>
      <c r="W157" s="123"/>
    </row>
    <row r="158" spans="1:23" ht="14.25" hidden="1" x14ac:dyDescent="0.2">
      <c r="A158" s="172"/>
      <c r="B158" s="172"/>
      <c r="C158" s="172"/>
      <c r="D158" s="172"/>
      <c r="E158" s="172"/>
      <c r="F158" s="115"/>
      <c r="G158" s="115"/>
      <c r="H158" s="115"/>
      <c r="I158" s="115"/>
      <c r="K158" s="175"/>
      <c r="L158" s="175"/>
      <c r="M158" s="175"/>
      <c r="N158" s="229" t="s">
        <v>701</v>
      </c>
      <c r="O158" s="230">
        <v>14</v>
      </c>
      <c r="P158" s="230" t="s">
        <v>194</v>
      </c>
      <c r="Q158" s="230" t="s">
        <v>194</v>
      </c>
      <c r="R158" s="230" t="s">
        <v>194</v>
      </c>
      <c r="S158" s="230"/>
      <c r="T158" s="124"/>
      <c r="U158" s="124"/>
      <c r="V158" s="123"/>
      <c r="W158" s="123"/>
    </row>
    <row r="159" spans="1:23" ht="14.25" hidden="1" x14ac:dyDescent="0.2">
      <c r="A159" s="172"/>
      <c r="B159" s="172"/>
      <c r="C159" s="172"/>
      <c r="D159" s="172"/>
      <c r="E159" s="172"/>
      <c r="F159" s="115"/>
      <c r="G159" s="115"/>
      <c r="H159" s="115"/>
      <c r="I159" s="115"/>
      <c r="K159" s="175"/>
      <c r="L159" s="175"/>
      <c r="M159" s="175"/>
      <c r="N159" s="233" t="s">
        <v>702</v>
      </c>
      <c r="O159" s="234">
        <v>10</v>
      </c>
      <c r="P159" s="230" t="s">
        <v>194</v>
      </c>
      <c r="Q159" s="230" t="s">
        <v>194</v>
      </c>
      <c r="R159" s="230" t="s">
        <v>194</v>
      </c>
      <c r="S159" s="230"/>
      <c r="T159" s="124"/>
      <c r="U159" s="124"/>
      <c r="V159" s="123"/>
      <c r="W159" s="123"/>
    </row>
    <row r="160" spans="1:23" ht="14.25" hidden="1" x14ac:dyDescent="0.2">
      <c r="A160" s="172"/>
      <c r="B160" s="172"/>
      <c r="C160" s="172"/>
      <c r="D160" s="172"/>
      <c r="E160" s="172"/>
      <c r="F160" s="115"/>
      <c r="G160" s="115"/>
      <c r="H160" s="115"/>
      <c r="I160" s="115"/>
      <c r="K160" s="175"/>
      <c r="L160" s="175"/>
      <c r="M160" s="175"/>
      <c r="N160" s="229" t="s">
        <v>703</v>
      </c>
      <c r="O160" s="230">
        <v>9</v>
      </c>
      <c r="P160" s="230" t="s">
        <v>194</v>
      </c>
      <c r="Q160" s="230" t="s">
        <v>194</v>
      </c>
      <c r="R160" s="230" t="s">
        <v>194</v>
      </c>
      <c r="S160" s="230"/>
      <c r="T160" s="124"/>
      <c r="U160" s="124"/>
      <c r="V160" s="123"/>
      <c r="W160" s="123"/>
    </row>
    <row r="161" spans="1:23" ht="14.25" hidden="1" x14ac:dyDescent="0.2">
      <c r="A161" s="172"/>
      <c r="B161" s="172"/>
      <c r="C161" s="172"/>
      <c r="D161" s="172"/>
      <c r="E161" s="172"/>
      <c r="F161" s="115"/>
      <c r="G161" s="115"/>
      <c r="H161" s="115"/>
      <c r="I161" s="115"/>
      <c r="K161" s="175"/>
      <c r="L161" s="175"/>
      <c r="M161" s="175"/>
      <c r="N161" s="229" t="s">
        <v>704</v>
      </c>
      <c r="O161" s="230">
        <v>4</v>
      </c>
      <c r="P161" s="230" t="s">
        <v>194</v>
      </c>
      <c r="Q161" s="230" t="s">
        <v>194</v>
      </c>
      <c r="R161" s="230" t="s">
        <v>194</v>
      </c>
      <c r="S161" s="230"/>
      <c r="T161" s="124"/>
      <c r="U161" s="124"/>
      <c r="V161" s="123"/>
      <c r="W161" s="123"/>
    </row>
    <row r="162" spans="1:23" ht="14.25" hidden="1" x14ac:dyDescent="0.2">
      <c r="A162" s="172"/>
      <c r="B162" s="172"/>
      <c r="C162" s="172"/>
      <c r="D162" s="172"/>
      <c r="E162" s="172"/>
      <c r="F162" s="115"/>
      <c r="G162" s="115"/>
      <c r="H162" s="115"/>
      <c r="I162" s="115"/>
      <c r="K162" s="175"/>
      <c r="L162" s="175"/>
      <c r="M162" s="175"/>
      <c r="N162" s="229" t="s">
        <v>214</v>
      </c>
      <c r="O162" s="230">
        <v>8</v>
      </c>
      <c r="P162" s="230">
        <v>2015</v>
      </c>
      <c r="Q162" s="230">
        <v>12</v>
      </c>
      <c r="R162" s="230" t="s">
        <v>705</v>
      </c>
      <c r="S162" s="230"/>
      <c r="T162" s="124"/>
      <c r="U162" s="124"/>
      <c r="V162" s="123"/>
      <c r="W162" s="123"/>
    </row>
    <row r="163" spans="1:23" ht="14.25" hidden="1" x14ac:dyDescent="0.2">
      <c r="A163" s="172"/>
      <c r="B163" s="172"/>
      <c r="C163" s="172"/>
      <c r="D163" s="172"/>
      <c r="E163" s="172"/>
      <c r="F163" s="115"/>
      <c r="G163" s="115"/>
      <c r="H163" s="115"/>
      <c r="I163" s="115"/>
      <c r="K163" s="175"/>
      <c r="L163" s="175"/>
      <c r="M163" s="175"/>
      <c r="N163" s="229" t="s">
        <v>706</v>
      </c>
      <c r="O163" s="230">
        <v>9</v>
      </c>
      <c r="P163" s="230" t="s">
        <v>194</v>
      </c>
      <c r="Q163" s="230" t="s">
        <v>194</v>
      </c>
      <c r="R163" s="230" t="s">
        <v>194</v>
      </c>
      <c r="S163" s="230"/>
      <c r="T163" s="124"/>
      <c r="U163" s="124"/>
      <c r="V163" s="123"/>
      <c r="W163" s="123"/>
    </row>
    <row r="164" spans="1:23" ht="14.25" hidden="1" x14ac:dyDescent="0.2">
      <c r="A164" s="172"/>
      <c r="B164" s="172"/>
      <c r="C164" s="172"/>
      <c r="D164" s="172"/>
      <c r="E164" s="172"/>
      <c r="F164" s="115"/>
      <c r="G164" s="115"/>
      <c r="H164" s="115"/>
      <c r="I164" s="115"/>
      <c r="K164" s="175"/>
      <c r="L164" s="175"/>
      <c r="M164" s="175"/>
      <c r="N164" s="229" t="s">
        <v>707</v>
      </c>
      <c r="O164" s="230">
        <v>6</v>
      </c>
      <c r="P164" s="230" t="s">
        <v>194</v>
      </c>
      <c r="Q164" s="230" t="s">
        <v>194</v>
      </c>
      <c r="R164" s="230" t="s">
        <v>194</v>
      </c>
      <c r="S164" s="230"/>
      <c r="T164" s="124"/>
      <c r="U164" s="124"/>
      <c r="V164" s="123"/>
      <c r="W164" s="123"/>
    </row>
    <row r="165" spans="1:23" ht="14.25" hidden="1" x14ac:dyDescent="0.2">
      <c r="A165" s="172"/>
      <c r="B165" s="172"/>
      <c r="C165" s="172"/>
      <c r="D165" s="172"/>
      <c r="E165" s="172"/>
      <c r="F165" s="115"/>
      <c r="G165" s="115"/>
      <c r="H165" s="115"/>
      <c r="I165" s="115"/>
      <c r="K165" s="175"/>
      <c r="L165" s="175"/>
      <c r="M165" s="175"/>
      <c r="N165" s="229" t="s">
        <v>241</v>
      </c>
      <c r="O165" s="230">
        <v>13</v>
      </c>
      <c r="P165" s="230">
        <v>2015</v>
      </c>
      <c r="Q165" s="230">
        <v>12</v>
      </c>
      <c r="R165" s="230" t="s">
        <v>708</v>
      </c>
      <c r="S165" s="230"/>
      <c r="T165" s="124"/>
      <c r="U165" s="124"/>
      <c r="V165" s="123"/>
      <c r="W165" s="123"/>
    </row>
    <row r="166" spans="1:23" ht="14.25" hidden="1" x14ac:dyDescent="0.2">
      <c r="A166" s="172"/>
      <c r="B166" s="172"/>
      <c r="C166" s="172"/>
      <c r="D166" s="172"/>
      <c r="E166" s="172"/>
      <c r="F166" s="115"/>
      <c r="G166" s="115"/>
      <c r="H166" s="115"/>
      <c r="I166" s="115"/>
      <c r="K166" s="175"/>
      <c r="L166" s="175"/>
      <c r="M166" s="175"/>
      <c r="N166" s="229" t="s">
        <v>709</v>
      </c>
      <c r="O166" s="230">
        <v>14</v>
      </c>
      <c r="P166" s="230" t="s">
        <v>194</v>
      </c>
      <c r="Q166" s="230" t="s">
        <v>194</v>
      </c>
      <c r="R166" s="230" t="s">
        <v>194</v>
      </c>
      <c r="S166" s="230"/>
      <c r="T166" s="124"/>
      <c r="U166" s="124"/>
      <c r="V166" s="123"/>
      <c r="W166" s="123"/>
    </row>
    <row r="167" spans="1:23" ht="14.25" hidden="1" x14ac:dyDescent="0.2">
      <c r="A167" s="172"/>
      <c r="B167" s="172"/>
      <c r="C167" s="172"/>
      <c r="D167" s="172"/>
      <c r="E167" s="172"/>
      <c r="F167" s="115"/>
      <c r="G167" s="115"/>
      <c r="H167" s="115"/>
      <c r="I167" s="115"/>
      <c r="K167" s="175"/>
      <c r="L167" s="175"/>
      <c r="M167" s="175"/>
      <c r="N167" s="229" t="s">
        <v>710</v>
      </c>
      <c r="O167" s="230">
        <v>13</v>
      </c>
      <c r="P167" s="230" t="s">
        <v>194</v>
      </c>
      <c r="Q167" s="230" t="s">
        <v>194</v>
      </c>
      <c r="R167" s="230" t="s">
        <v>194</v>
      </c>
      <c r="S167" s="230"/>
      <c r="T167" s="124"/>
      <c r="U167" s="124"/>
      <c r="V167" s="123"/>
      <c r="W167" s="123"/>
    </row>
    <row r="168" spans="1:23" ht="14.25" hidden="1" x14ac:dyDescent="0.2">
      <c r="A168" s="172"/>
      <c r="B168" s="172"/>
      <c r="C168" s="172"/>
      <c r="D168" s="172"/>
      <c r="E168" s="172"/>
      <c r="F168" s="115"/>
      <c r="G168" s="115"/>
      <c r="H168" s="115"/>
      <c r="I168" s="115"/>
      <c r="K168" s="175"/>
      <c r="L168" s="175"/>
      <c r="M168" s="175"/>
      <c r="N168" s="231" t="s">
        <v>455</v>
      </c>
      <c r="O168" s="232">
        <v>6</v>
      </c>
      <c r="P168" s="230">
        <v>2019</v>
      </c>
      <c r="Q168" s="230">
        <v>12</v>
      </c>
      <c r="R168" s="230" t="s">
        <v>711</v>
      </c>
      <c r="S168" s="230"/>
      <c r="T168" s="124"/>
      <c r="U168" s="124"/>
      <c r="V168" s="123"/>
      <c r="W168" s="123"/>
    </row>
    <row r="169" spans="1:23" ht="14.25" hidden="1" x14ac:dyDescent="0.2">
      <c r="A169" s="172"/>
      <c r="B169" s="172"/>
      <c r="C169" s="172"/>
      <c r="D169" s="172"/>
      <c r="E169" s="172"/>
      <c r="F169" s="115"/>
      <c r="G169" s="115"/>
      <c r="H169" s="115"/>
      <c r="I169" s="115"/>
      <c r="K169" s="175"/>
      <c r="L169" s="175"/>
      <c r="M169" s="175"/>
      <c r="N169" s="229" t="s">
        <v>712</v>
      </c>
      <c r="O169" s="230">
        <v>6</v>
      </c>
      <c r="P169" s="230" t="s">
        <v>194</v>
      </c>
      <c r="Q169" s="230" t="s">
        <v>194</v>
      </c>
      <c r="R169" s="230" t="s">
        <v>194</v>
      </c>
      <c r="S169" s="230"/>
      <c r="T169" s="124"/>
      <c r="U169" s="124"/>
      <c r="V169" s="123"/>
      <c r="W169" s="123"/>
    </row>
    <row r="170" spans="1:23" ht="14.25" hidden="1" x14ac:dyDescent="0.2">
      <c r="A170" s="172"/>
      <c r="B170" s="172"/>
      <c r="C170" s="172"/>
      <c r="D170" s="172"/>
      <c r="E170" s="172"/>
      <c r="F170" s="115"/>
      <c r="G170" s="115"/>
      <c r="H170" s="115"/>
      <c r="I170" s="115"/>
      <c r="K170" s="175"/>
      <c r="L170" s="175"/>
      <c r="M170" s="175"/>
      <c r="N170" s="231" t="s">
        <v>713</v>
      </c>
      <c r="O170" s="232">
        <v>2</v>
      </c>
      <c r="P170" s="230" t="s">
        <v>194</v>
      </c>
      <c r="Q170" s="230" t="s">
        <v>194</v>
      </c>
      <c r="R170" s="230" t="s">
        <v>194</v>
      </c>
      <c r="S170" s="230"/>
      <c r="T170" s="124"/>
      <c r="U170" s="124"/>
      <c r="V170" s="123"/>
      <c r="W170" s="123"/>
    </row>
    <row r="171" spans="1:23" ht="14.25" hidden="1" x14ac:dyDescent="0.2">
      <c r="A171" s="172"/>
      <c r="B171" s="172"/>
      <c r="C171" s="172"/>
      <c r="D171" s="172"/>
      <c r="E171" s="172"/>
      <c r="F171" s="115"/>
      <c r="G171" s="115"/>
      <c r="H171" s="115"/>
      <c r="I171" s="115"/>
      <c r="K171" s="175"/>
      <c r="L171" s="175"/>
      <c r="M171" s="175"/>
      <c r="N171" s="229" t="s">
        <v>714</v>
      </c>
      <c r="O171" s="230">
        <v>13</v>
      </c>
      <c r="P171" s="230" t="s">
        <v>194</v>
      </c>
      <c r="Q171" s="230" t="s">
        <v>194</v>
      </c>
      <c r="R171" s="230" t="s">
        <v>194</v>
      </c>
      <c r="S171" s="230"/>
      <c r="T171" s="124"/>
      <c r="U171" s="124"/>
      <c r="V171" s="123"/>
      <c r="W171" s="123"/>
    </row>
    <row r="172" spans="1:23" ht="14.25" hidden="1" x14ac:dyDescent="0.2">
      <c r="A172" s="172"/>
      <c r="B172" s="172"/>
      <c r="C172" s="172"/>
      <c r="D172" s="172"/>
      <c r="E172" s="172"/>
      <c r="F172" s="115"/>
      <c r="G172" s="115"/>
      <c r="H172" s="115"/>
      <c r="I172" s="115"/>
      <c r="K172" s="175"/>
      <c r="L172" s="175"/>
      <c r="M172" s="175"/>
      <c r="N172" s="229" t="s">
        <v>715</v>
      </c>
      <c r="O172" s="230">
        <v>14</v>
      </c>
      <c r="P172" s="230" t="s">
        <v>194</v>
      </c>
      <c r="Q172" s="230" t="s">
        <v>194</v>
      </c>
      <c r="R172" s="230" t="s">
        <v>194</v>
      </c>
      <c r="S172" s="230"/>
      <c r="T172" s="124"/>
      <c r="U172" s="124"/>
      <c r="V172" s="123"/>
      <c r="W172" s="123"/>
    </row>
    <row r="173" spans="1:23" ht="14.25" hidden="1" x14ac:dyDescent="0.2">
      <c r="A173" s="172"/>
      <c r="B173" s="172"/>
      <c r="C173" s="172"/>
      <c r="D173" s="172"/>
      <c r="E173" s="172"/>
      <c r="F173" s="115"/>
      <c r="G173" s="115"/>
      <c r="H173" s="115"/>
      <c r="I173" s="115"/>
      <c r="K173" s="175"/>
      <c r="L173" s="175"/>
      <c r="M173" s="175"/>
      <c r="N173" s="229" t="s">
        <v>716</v>
      </c>
      <c r="O173" s="230">
        <v>7</v>
      </c>
      <c r="P173" s="230" t="s">
        <v>194</v>
      </c>
      <c r="Q173" s="230" t="s">
        <v>194</v>
      </c>
      <c r="R173" s="230" t="s">
        <v>194</v>
      </c>
      <c r="S173" s="230"/>
      <c r="T173" s="124"/>
      <c r="U173" s="124"/>
      <c r="V173" s="123"/>
      <c r="W173" s="123"/>
    </row>
    <row r="174" spans="1:23" ht="14.25" hidden="1" x14ac:dyDescent="0.2">
      <c r="A174" s="172"/>
      <c r="B174" s="172"/>
      <c r="C174" s="172"/>
      <c r="D174" s="172"/>
      <c r="E174" s="172"/>
      <c r="F174" s="115"/>
      <c r="G174" s="115"/>
      <c r="H174" s="115"/>
      <c r="I174" s="115"/>
      <c r="K174" s="175"/>
      <c r="L174" s="175"/>
      <c r="M174" s="175"/>
      <c r="N174" s="229" t="s">
        <v>717</v>
      </c>
      <c r="O174" s="230">
        <v>10</v>
      </c>
      <c r="P174" s="230" t="s">
        <v>194</v>
      </c>
      <c r="Q174" s="230" t="s">
        <v>194</v>
      </c>
      <c r="R174" s="230" t="s">
        <v>194</v>
      </c>
      <c r="S174" s="230"/>
      <c r="T174" s="124"/>
      <c r="U174" s="124"/>
      <c r="V174" s="123"/>
      <c r="W174" s="123"/>
    </row>
    <row r="175" spans="1:23" ht="14.25" hidden="1" x14ac:dyDescent="0.2">
      <c r="A175" s="172"/>
      <c r="B175" s="172"/>
      <c r="C175" s="172"/>
      <c r="D175" s="172"/>
      <c r="E175" s="172"/>
      <c r="F175" s="115"/>
      <c r="G175" s="115"/>
      <c r="H175" s="115"/>
      <c r="I175" s="115"/>
      <c r="K175" s="175"/>
      <c r="L175" s="175"/>
      <c r="M175" s="175"/>
      <c r="N175" s="229" t="s">
        <v>718</v>
      </c>
      <c r="O175" s="230">
        <v>2</v>
      </c>
      <c r="P175" s="230" t="s">
        <v>194</v>
      </c>
      <c r="Q175" s="230" t="s">
        <v>194</v>
      </c>
      <c r="R175" s="230" t="s">
        <v>194</v>
      </c>
      <c r="S175" s="230"/>
      <c r="T175" s="124"/>
      <c r="U175" s="124"/>
      <c r="V175" s="123"/>
      <c r="W175" s="123"/>
    </row>
    <row r="176" spans="1:23" ht="14.25" hidden="1" x14ac:dyDescent="0.2">
      <c r="A176" s="172"/>
      <c r="B176" s="172"/>
      <c r="C176" s="172"/>
      <c r="D176" s="172"/>
      <c r="E176" s="172"/>
      <c r="F176" s="115"/>
      <c r="G176" s="115"/>
      <c r="H176" s="115"/>
      <c r="I176" s="115"/>
      <c r="K176" s="175"/>
      <c r="L176" s="175"/>
      <c r="M176" s="175"/>
      <c r="N176" s="229" t="s">
        <v>719</v>
      </c>
      <c r="O176" s="230">
        <v>9</v>
      </c>
      <c r="P176" s="230" t="s">
        <v>194</v>
      </c>
      <c r="Q176" s="230" t="s">
        <v>194</v>
      </c>
      <c r="R176" s="230" t="s">
        <v>194</v>
      </c>
      <c r="S176" s="230"/>
      <c r="T176" s="124"/>
      <c r="U176" s="124"/>
      <c r="V176" s="123"/>
      <c r="W176" s="123"/>
    </row>
    <row r="177" spans="1:23" ht="14.25" hidden="1" x14ac:dyDescent="0.2">
      <c r="A177" s="172"/>
      <c r="B177" s="172"/>
      <c r="C177" s="172"/>
      <c r="D177" s="172"/>
      <c r="E177" s="172"/>
      <c r="F177" s="115"/>
      <c r="G177" s="115"/>
      <c r="H177" s="115"/>
      <c r="I177" s="115"/>
      <c r="K177" s="175"/>
      <c r="L177" s="175"/>
      <c r="M177" s="175"/>
      <c r="N177" s="229" t="s">
        <v>242</v>
      </c>
      <c r="O177" s="230">
        <v>13</v>
      </c>
      <c r="P177" s="230">
        <v>2017</v>
      </c>
      <c r="Q177" s="230">
        <v>12</v>
      </c>
      <c r="R177" s="230" t="s">
        <v>720</v>
      </c>
      <c r="S177" s="230"/>
      <c r="T177" s="124"/>
      <c r="U177" s="124"/>
      <c r="V177" s="123"/>
      <c r="W177" s="123"/>
    </row>
    <row r="178" spans="1:23" ht="14.25" hidden="1" x14ac:dyDescent="0.2">
      <c r="A178" s="172"/>
      <c r="B178" s="172"/>
      <c r="C178" s="172"/>
      <c r="D178" s="172"/>
      <c r="E178" s="172"/>
      <c r="F178" s="115"/>
      <c r="G178" s="115"/>
      <c r="H178" s="115"/>
      <c r="I178" s="115"/>
      <c r="K178" s="175"/>
      <c r="L178" s="175"/>
      <c r="M178" s="175"/>
      <c r="N178" s="229" t="s">
        <v>203</v>
      </c>
      <c r="O178" s="230">
        <v>7</v>
      </c>
      <c r="P178" s="230">
        <v>2015</v>
      </c>
      <c r="Q178" s="230">
        <v>12</v>
      </c>
      <c r="R178" s="230" t="s">
        <v>721</v>
      </c>
      <c r="S178" s="230"/>
      <c r="T178" s="124"/>
      <c r="U178" s="124"/>
      <c r="V178" s="123"/>
      <c r="W178" s="123"/>
    </row>
    <row r="179" spans="1:23" ht="14.25" hidden="1" x14ac:dyDescent="0.2">
      <c r="A179" s="172"/>
      <c r="B179" s="172"/>
      <c r="C179" s="172"/>
      <c r="D179" s="172"/>
      <c r="E179" s="172"/>
      <c r="F179" s="115"/>
      <c r="G179" s="115"/>
      <c r="H179" s="115"/>
      <c r="I179" s="115"/>
      <c r="K179" s="175"/>
      <c r="L179" s="175"/>
      <c r="M179" s="175"/>
      <c r="N179" s="229" t="s">
        <v>722</v>
      </c>
      <c r="O179" s="230">
        <v>4</v>
      </c>
      <c r="P179" s="230" t="s">
        <v>194</v>
      </c>
      <c r="Q179" s="230" t="s">
        <v>194</v>
      </c>
      <c r="R179" s="230" t="s">
        <v>194</v>
      </c>
      <c r="S179" s="230"/>
      <c r="T179" s="124"/>
      <c r="U179" s="124"/>
      <c r="V179" s="123"/>
      <c r="W179" s="123"/>
    </row>
    <row r="180" spans="1:23" ht="14.25" hidden="1" x14ac:dyDescent="0.2">
      <c r="A180" s="172"/>
      <c r="B180" s="172"/>
      <c r="C180" s="172"/>
      <c r="D180" s="172"/>
      <c r="E180" s="172"/>
      <c r="F180" s="115"/>
      <c r="G180" s="115"/>
      <c r="H180" s="115"/>
      <c r="I180" s="115"/>
      <c r="K180" s="175"/>
      <c r="L180" s="175"/>
      <c r="M180" s="175"/>
      <c r="N180" s="229" t="s">
        <v>191</v>
      </c>
      <c r="O180" s="230">
        <v>6</v>
      </c>
      <c r="P180" s="230">
        <v>2016</v>
      </c>
      <c r="Q180" s="230">
        <v>12</v>
      </c>
      <c r="R180" s="230" t="s">
        <v>723</v>
      </c>
      <c r="S180" s="230"/>
      <c r="T180" s="124"/>
      <c r="U180" s="124"/>
      <c r="V180" s="123"/>
      <c r="W180" s="123"/>
    </row>
    <row r="181" spans="1:23" ht="14.25" hidden="1" x14ac:dyDescent="0.2">
      <c r="A181" s="172"/>
      <c r="B181" s="172"/>
      <c r="C181" s="172"/>
      <c r="D181" s="172"/>
      <c r="E181" s="172"/>
      <c r="F181" s="115"/>
      <c r="G181" s="115"/>
      <c r="H181" s="115"/>
      <c r="I181" s="115"/>
      <c r="K181" s="175"/>
      <c r="L181" s="175"/>
      <c r="M181" s="175"/>
      <c r="N181" s="229" t="s">
        <v>215</v>
      </c>
      <c r="O181" s="230">
        <v>8</v>
      </c>
      <c r="P181" s="230">
        <v>2015</v>
      </c>
      <c r="Q181" s="230">
        <v>12</v>
      </c>
      <c r="R181" s="230" t="s">
        <v>724</v>
      </c>
      <c r="S181" s="230"/>
      <c r="T181" s="124"/>
      <c r="U181" s="124"/>
      <c r="V181" s="123"/>
      <c r="W181" s="123"/>
    </row>
    <row r="182" spans="1:23" ht="14.25" hidden="1" x14ac:dyDescent="0.2">
      <c r="A182" s="172"/>
      <c r="B182" s="172"/>
      <c r="C182" s="172"/>
      <c r="D182" s="172"/>
      <c r="E182" s="172"/>
      <c r="F182" s="115"/>
      <c r="G182" s="115"/>
      <c r="H182" s="115"/>
      <c r="I182" s="115"/>
      <c r="K182" s="175"/>
      <c r="L182" s="175"/>
      <c r="M182" s="175"/>
      <c r="N182" s="229" t="s">
        <v>725</v>
      </c>
      <c r="O182" s="230">
        <v>8</v>
      </c>
      <c r="P182" s="230" t="s">
        <v>194</v>
      </c>
      <c r="Q182" s="230" t="s">
        <v>194</v>
      </c>
      <c r="R182" s="230" t="s">
        <v>194</v>
      </c>
      <c r="S182" s="230"/>
      <c r="T182" s="124"/>
      <c r="U182" s="124"/>
      <c r="V182" s="123"/>
      <c r="W182" s="123"/>
    </row>
    <row r="183" spans="1:23" ht="14.25" hidden="1" x14ac:dyDescent="0.2">
      <c r="A183" s="172"/>
      <c r="B183" s="172"/>
      <c r="C183" s="172"/>
      <c r="D183" s="172"/>
      <c r="E183" s="172"/>
      <c r="F183" s="115"/>
      <c r="G183" s="115"/>
      <c r="H183" s="115"/>
      <c r="I183" s="115"/>
      <c r="K183" s="175"/>
      <c r="L183" s="175"/>
      <c r="M183" s="175"/>
      <c r="N183" s="229" t="s">
        <v>726</v>
      </c>
      <c r="O183" s="230">
        <v>6</v>
      </c>
      <c r="P183" s="230" t="s">
        <v>194</v>
      </c>
      <c r="Q183" s="230" t="s">
        <v>194</v>
      </c>
      <c r="R183" s="230" t="s">
        <v>194</v>
      </c>
      <c r="S183" s="230"/>
      <c r="T183" s="124"/>
      <c r="U183" s="124"/>
      <c r="V183" s="123"/>
      <c r="W183" s="123"/>
    </row>
    <row r="184" spans="1:23" ht="14.25" hidden="1" x14ac:dyDescent="0.2">
      <c r="A184" s="172"/>
      <c r="B184" s="172"/>
      <c r="C184" s="172"/>
      <c r="D184" s="172"/>
      <c r="E184" s="172"/>
      <c r="F184" s="115"/>
      <c r="G184" s="115"/>
      <c r="H184" s="115"/>
      <c r="I184" s="115"/>
      <c r="K184" s="175"/>
      <c r="L184" s="175"/>
      <c r="M184" s="175"/>
      <c r="N184" s="229" t="s">
        <v>459</v>
      </c>
      <c r="O184" s="230">
        <v>12</v>
      </c>
      <c r="P184" s="230">
        <v>2019</v>
      </c>
      <c r="Q184" s="230">
        <v>12</v>
      </c>
      <c r="R184" s="230" t="s">
        <v>727</v>
      </c>
      <c r="S184" s="230"/>
      <c r="T184" s="124"/>
      <c r="U184" s="124"/>
      <c r="V184" s="123"/>
      <c r="W184" s="123"/>
    </row>
    <row r="185" spans="1:23" ht="14.25" hidden="1" x14ac:dyDescent="0.2">
      <c r="A185" s="172"/>
      <c r="B185" s="172"/>
      <c r="C185" s="172"/>
      <c r="D185" s="172"/>
      <c r="E185" s="172"/>
      <c r="F185" s="115"/>
      <c r="G185" s="115"/>
      <c r="H185" s="115"/>
      <c r="I185" s="115"/>
      <c r="K185" s="175"/>
      <c r="L185" s="175"/>
      <c r="M185" s="175"/>
      <c r="N185" s="229" t="s">
        <v>728</v>
      </c>
      <c r="O185" s="230">
        <v>6</v>
      </c>
      <c r="P185" s="230" t="s">
        <v>194</v>
      </c>
      <c r="Q185" s="230" t="s">
        <v>194</v>
      </c>
      <c r="R185" s="230" t="s">
        <v>194</v>
      </c>
      <c r="S185" s="230"/>
      <c r="T185" s="124"/>
      <c r="U185" s="124"/>
      <c r="V185" s="123"/>
      <c r="W185" s="123"/>
    </row>
    <row r="186" spans="1:23" ht="14.25" hidden="1" x14ac:dyDescent="0.2">
      <c r="A186" s="172"/>
      <c r="B186" s="172"/>
      <c r="C186" s="172"/>
      <c r="D186" s="172"/>
      <c r="E186" s="172"/>
      <c r="F186" s="115"/>
      <c r="G186" s="115"/>
      <c r="H186" s="115"/>
      <c r="I186" s="115"/>
      <c r="K186" s="175"/>
      <c r="L186" s="175"/>
      <c r="M186" s="175"/>
      <c r="N186" s="229" t="s">
        <v>729</v>
      </c>
      <c r="O186" s="230">
        <v>8</v>
      </c>
      <c r="P186" s="230" t="s">
        <v>194</v>
      </c>
      <c r="Q186" s="230" t="s">
        <v>194</v>
      </c>
      <c r="R186" s="230" t="s">
        <v>194</v>
      </c>
      <c r="S186" s="230"/>
      <c r="T186" s="124"/>
      <c r="U186" s="124"/>
      <c r="V186" s="123"/>
      <c r="W186" s="123"/>
    </row>
    <row r="187" spans="1:23" ht="14.25" hidden="1" x14ac:dyDescent="0.2">
      <c r="A187" s="172"/>
      <c r="B187" s="172"/>
      <c r="C187" s="172"/>
      <c r="D187" s="172"/>
      <c r="E187" s="172"/>
      <c r="F187" s="115"/>
      <c r="G187" s="115"/>
      <c r="H187" s="115"/>
      <c r="I187" s="115"/>
      <c r="K187" s="175"/>
      <c r="L187" s="175"/>
      <c r="M187" s="175"/>
      <c r="N187" s="229" t="s">
        <v>730</v>
      </c>
      <c r="O187" s="230">
        <v>8</v>
      </c>
      <c r="P187" s="230" t="s">
        <v>194</v>
      </c>
      <c r="Q187" s="230" t="s">
        <v>194</v>
      </c>
      <c r="R187" s="230" t="s">
        <v>194</v>
      </c>
      <c r="S187" s="230"/>
      <c r="T187" s="124"/>
      <c r="U187" s="124"/>
      <c r="V187" s="123"/>
      <c r="W187" s="123"/>
    </row>
    <row r="188" spans="1:23" ht="14.25" hidden="1" x14ac:dyDescent="0.2">
      <c r="A188" s="172"/>
      <c r="B188" s="172"/>
      <c r="C188" s="172"/>
      <c r="D188" s="172"/>
      <c r="E188" s="172"/>
      <c r="F188" s="115"/>
      <c r="G188" s="115"/>
      <c r="H188" s="115"/>
      <c r="I188" s="115"/>
      <c r="K188" s="175"/>
      <c r="L188" s="175"/>
      <c r="M188" s="175"/>
      <c r="N188" s="229" t="s">
        <v>731</v>
      </c>
      <c r="O188" s="230">
        <v>5</v>
      </c>
      <c r="P188" s="230" t="s">
        <v>194</v>
      </c>
      <c r="Q188" s="230" t="s">
        <v>194</v>
      </c>
      <c r="R188" s="230" t="s">
        <v>194</v>
      </c>
      <c r="S188" s="230"/>
      <c r="T188" s="124"/>
      <c r="U188" s="124"/>
      <c r="V188" s="123"/>
      <c r="W188" s="123"/>
    </row>
    <row r="189" spans="1:23" ht="14.25" hidden="1" x14ac:dyDescent="0.2">
      <c r="A189" s="172"/>
      <c r="B189" s="172"/>
      <c r="C189" s="172"/>
      <c r="D189" s="172"/>
      <c r="E189" s="172"/>
      <c r="F189" s="115"/>
      <c r="G189" s="115"/>
      <c r="H189" s="115"/>
      <c r="I189" s="115"/>
      <c r="K189" s="175"/>
      <c r="L189" s="175"/>
      <c r="M189" s="175"/>
      <c r="N189" s="229" t="s">
        <v>221</v>
      </c>
      <c r="O189" s="230">
        <v>9</v>
      </c>
      <c r="P189" s="230">
        <v>2015</v>
      </c>
      <c r="Q189" s="230">
        <v>12</v>
      </c>
      <c r="R189" s="230" t="s">
        <v>732</v>
      </c>
      <c r="S189" s="230"/>
      <c r="T189" s="124"/>
      <c r="U189" s="124"/>
      <c r="V189" s="123"/>
      <c r="W189" s="123"/>
    </row>
    <row r="190" spans="1:23" ht="14.25" hidden="1" x14ac:dyDescent="0.2">
      <c r="A190" s="172"/>
      <c r="B190" s="172"/>
      <c r="C190" s="172"/>
      <c r="D190" s="172"/>
      <c r="E190" s="172"/>
      <c r="F190" s="115"/>
      <c r="G190" s="115"/>
      <c r="H190" s="115"/>
      <c r="I190" s="115"/>
      <c r="K190" s="175"/>
      <c r="L190" s="175"/>
      <c r="M190" s="175"/>
      <c r="N190" s="229" t="s">
        <v>733</v>
      </c>
      <c r="O190" s="230">
        <v>8</v>
      </c>
      <c r="P190" s="230" t="s">
        <v>194</v>
      </c>
      <c r="Q190" s="230" t="s">
        <v>194</v>
      </c>
      <c r="R190" s="230" t="s">
        <v>194</v>
      </c>
      <c r="S190" s="230"/>
      <c r="T190" s="124"/>
      <c r="U190" s="124"/>
      <c r="V190" s="123"/>
      <c r="W190" s="123"/>
    </row>
    <row r="191" spans="1:23" ht="14.25" hidden="1" x14ac:dyDescent="0.2">
      <c r="A191" s="172"/>
      <c r="B191" s="172"/>
      <c r="C191" s="172"/>
      <c r="D191" s="172"/>
      <c r="E191" s="172"/>
      <c r="F191" s="115"/>
      <c r="G191" s="115"/>
      <c r="H191" s="115"/>
      <c r="I191" s="115"/>
      <c r="K191" s="175"/>
      <c r="L191" s="175"/>
      <c r="M191" s="175"/>
      <c r="N191" s="229" t="s">
        <v>243</v>
      </c>
      <c r="O191" s="230">
        <v>13</v>
      </c>
      <c r="P191" s="230">
        <v>2015</v>
      </c>
      <c r="Q191" s="230">
        <v>12</v>
      </c>
      <c r="R191" s="230" t="s">
        <v>734</v>
      </c>
      <c r="S191" s="230"/>
      <c r="T191" s="124"/>
      <c r="U191" s="124"/>
      <c r="V191" s="123"/>
      <c r="W191" s="123"/>
    </row>
    <row r="192" spans="1:23" ht="14.25" hidden="1" x14ac:dyDescent="0.2">
      <c r="A192" s="172"/>
      <c r="B192" s="172"/>
      <c r="C192" s="172"/>
      <c r="D192" s="172"/>
      <c r="E192" s="172"/>
      <c r="F192" s="115"/>
      <c r="G192" s="115"/>
      <c r="H192" s="115"/>
      <c r="I192" s="115"/>
      <c r="K192" s="175"/>
      <c r="L192" s="175"/>
      <c r="M192" s="175"/>
      <c r="N192" s="229" t="s">
        <v>735</v>
      </c>
      <c r="O192" s="230">
        <v>11</v>
      </c>
      <c r="P192" s="230" t="s">
        <v>194</v>
      </c>
      <c r="Q192" s="230" t="s">
        <v>194</v>
      </c>
      <c r="R192" s="230" t="s">
        <v>194</v>
      </c>
      <c r="S192" s="230"/>
      <c r="T192" s="124"/>
      <c r="U192" s="124"/>
      <c r="V192" s="123"/>
      <c r="W192" s="123"/>
    </row>
    <row r="193" spans="1:23" ht="14.25" hidden="1" x14ac:dyDescent="0.2">
      <c r="A193" s="172"/>
      <c r="B193" s="172"/>
      <c r="C193" s="172"/>
      <c r="D193" s="172"/>
      <c r="E193" s="172"/>
      <c r="F193" s="115"/>
      <c r="G193" s="115"/>
      <c r="H193" s="115"/>
      <c r="I193" s="115"/>
      <c r="K193" s="175"/>
      <c r="L193" s="175"/>
      <c r="M193" s="175"/>
      <c r="N193" s="229" t="s">
        <v>736</v>
      </c>
      <c r="O193" s="230">
        <v>6</v>
      </c>
      <c r="P193" s="230" t="s">
        <v>194</v>
      </c>
      <c r="Q193" s="230" t="s">
        <v>194</v>
      </c>
      <c r="R193" s="230" t="s">
        <v>194</v>
      </c>
      <c r="S193" s="230"/>
      <c r="T193" s="124"/>
      <c r="U193" s="124"/>
      <c r="V193" s="123"/>
      <c r="W193" s="123"/>
    </row>
    <row r="194" spans="1:23" ht="14.25" hidden="1" x14ac:dyDescent="0.2">
      <c r="A194" s="172"/>
      <c r="B194" s="172"/>
      <c r="C194" s="172"/>
      <c r="D194" s="172"/>
      <c r="E194" s="172"/>
      <c r="F194" s="115"/>
      <c r="G194" s="115"/>
      <c r="H194" s="115"/>
      <c r="I194" s="115"/>
      <c r="K194" s="175"/>
      <c r="L194" s="175"/>
      <c r="M194" s="175"/>
      <c r="N194" s="229" t="s">
        <v>737</v>
      </c>
      <c r="O194" s="230">
        <v>2</v>
      </c>
      <c r="P194" s="230" t="s">
        <v>194</v>
      </c>
      <c r="Q194" s="230" t="s">
        <v>194</v>
      </c>
      <c r="R194" s="230" t="s">
        <v>194</v>
      </c>
      <c r="S194" s="230"/>
      <c r="T194" s="124"/>
      <c r="U194" s="124"/>
      <c r="V194" s="123"/>
      <c r="W194" s="123"/>
    </row>
    <row r="195" spans="1:23" ht="14.25" hidden="1" x14ac:dyDescent="0.2">
      <c r="A195" s="172"/>
      <c r="B195" s="172"/>
      <c r="C195" s="172"/>
      <c r="D195" s="172"/>
      <c r="E195" s="172"/>
      <c r="F195" s="115"/>
      <c r="G195" s="115"/>
      <c r="H195" s="115"/>
      <c r="I195" s="115"/>
      <c r="K195" s="175"/>
      <c r="L195" s="175"/>
      <c r="M195" s="175"/>
      <c r="N195" s="229" t="s">
        <v>182</v>
      </c>
      <c r="O195" s="230">
        <v>5</v>
      </c>
      <c r="P195" s="230">
        <v>2015</v>
      </c>
      <c r="Q195" s="230">
        <v>12</v>
      </c>
      <c r="R195" s="230" t="s">
        <v>738</v>
      </c>
      <c r="S195" s="230"/>
      <c r="T195" s="124"/>
      <c r="U195" s="124"/>
      <c r="V195" s="123"/>
      <c r="W195" s="123"/>
    </row>
    <row r="196" spans="1:23" ht="14.25" hidden="1" x14ac:dyDescent="0.2">
      <c r="A196" s="172"/>
      <c r="B196" s="172"/>
      <c r="C196" s="172"/>
      <c r="D196" s="172"/>
      <c r="E196" s="172"/>
      <c r="F196" s="115"/>
      <c r="G196" s="115"/>
      <c r="H196" s="115"/>
      <c r="I196" s="115"/>
      <c r="K196" s="175"/>
      <c r="L196" s="175"/>
      <c r="M196" s="175"/>
      <c r="N196" s="229" t="s">
        <v>226</v>
      </c>
      <c r="O196" s="230">
        <v>10</v>
      </c>
      <c r="P196" s="230">
        <v>2017</v>
      </c>
      <c r="Q196" s="230">
        <v>12</v>
      </c>
      <c r="R196" s="230" t="s">
        <v>739</v>
      </c>
      <c r="S196" s="230"/>
      <c r="T196" s="124"/>
      <c r="U196" s="124"/>
      <c r="V196" s="123"/>
      <c r="W196" s="123"/>
    </row>
    <row r="197" spans="1:23" ht="14.25" hidden="1" x14ac:dyDescent="0.2">
      <c r="A197" s="172"/>
      <c r="B197" s="172"/>
      <c r="C197" s="172"/>
      <c r="D197" s="172"/>
      <c r="E197" s="172"/>
      <c r="F197" s="115"/>
      <c r="G197" s="115"/>
      <c r="H197" s="115"/>
      <c r="I197" s="115"/>
      <c r="K197" s="175"/>
      <c r="L197" s="175"/>
      <c r="M197" s="175"/>
      <c r="N197" s="229" t="s">
        <v>176</v>
      </c>
      <c r="O197" s="230">
        <v>4</v>
      </c>
      <c r="P197" s="230">
        <v>2015</v>
      </c>
      <c r="Q197" s="230">
        <v>12</v>
      </c>
      <c r="R197" s="230" t="s">
        <v>740</v>
      </c>
      <c r="S197" s="230"/>
      <c r="T197" s="124"/>
      <c r="U197" s="124"/>
      <c r="V197" s="123"/>
      <c r="W197" s="123"/>
    </row>
    <row r="198" spans="1:23" ht="14.25" hidden="1" x14ac:dyDescent="0.2">
      <c r="A198" s="172"/>
      <c r="B198" s="172"/>
      <c r="C198" s="172"/>
      <c r="D198" s="172"/>
      <c r="E198" s="172"/>
      <c r="F198" s="115"/>
      <c r="G198" s="115"/>
      <c r="H198" s="115"/>
      <c r="I198" s="115"/>
      <c r="K198" s="175"/>
      <c r="L198" s="175"/>
      <c r="M198" s="175"/>
      <c r="N198" s="229" t="s">
        <v>741</v>
      </c>
      <c r="O198" s="230">
        <v>13</v>
      </c>
      <c r="P198" s="230" t="s">
        <v>194</v>
      </c>
      <c r="Q198" s="230" t="s">
        <v>194</v>
      </c>
      <c r="R198" s="230" t="s">
        <v>194</v>
      </c>
      <c r="S198" s="230"/>
      <c r="T198" s="124"/>
      <c r="U198" s="124"/>
      <c r="V198" s="123"/>
      <c r="W198" s="123"/>
    </row>
    <row r="199" spans="1:23" ht="14.25" hidden="1" x14ac:dyDescent="0.2">
      <c r="A199" s="172"/>
      <c r="B199" s="172"/>
      <c r="C199" s="172"/>
      <c r="D199" s="172"/>
      <c r="E199" s="172"/>
      <c r="F199" s="115"/>
      <c r="G199" s="115"/>
      <c r="H199" s="115"/>
      <c r="I199" s="115"/>
      <c r="K199" s="175"/>
      <c r="L199" s="175"/>
      <c r="M199" s="175"/>
      <c r="N199" s="229" t="s">
        <v>462</v>
      </c>
      <c r="O199" s="230">
        <v>9</v>
      </c>
      <c r="P199" s="230">
        <v>2019</v>
      </c>
      <c r="Q199" s="230">
        <v>12</v>
      </c>
      <c r="R199" s="230" t="s">
        <v>742</v>
      </c>
      <c r="S199" s="230"/>
      <c r="T199" s="124"/>
      <c r="U199" s="124"/>
      <c r="V199" s="123"/>
      <c r="W199" s="123"/>
    </row>
    <row r="200" spans="1:23" ht="14.25" hidden="1" x14ac:dyDescent="0.2">
      <c r="A200" s="172"/>
      <c r="B200" s="172"/>
      <c r="C200" s="172"/>
      <c r="D200" s="172"/>
      <c r="E200" s="172"/>
      <c r="F200" s="115"/>
      <c r="G200" s="115"/>
      <c r="H200" s="115"/>
      <c r="I200" s="115"/>
      <c r="K200" s="175"/>
      <c r="L200" s="175"/>
      <c r="M200" s="175"/>
      <c r="N200" s="229" t="s">
        <v>743</v>
      </c>
      <c r="O200" s="230">
        <v>4</v>
      </c>
      <c r="P200" s="230" t="s">
        <v>194</v>
      </c>
      <c r="Q200" s="230" t="s">
        <v>194</v>
      </c>
      <c r="R200" s="230" t="s">
        <v>194</v>
      </c>
      <c r="S200" s="230"/>
      <c r="T200" s="124"/>
      <c r="U200" s="124"/>
      <c r="V200" s="123"/>
      <c r="W200" s="123"/>
    </row>
    <row r="201" spans="1:23" ht="14.25" hidden="1" x14ac:dyDescent="0.2">
      <c r="A201" s="172"/>
      <c r="B201" s="172"/>
      <c r="C201" s="172"/>
      <c r="D201" s="172"/>
      <c r="E201" s="172"/>
      <c r="F201" s="115"/>
      <c r="G201" s="115"/>
      <c r="H201" s="115"/>
      <c r="I201" s="115"/>
      <c r="K201" s="175"/>
      <c r="L201" s="175"/>
      <c r="M201" s="175"/>
      <c r="N201" s="229" t="s">
        <v>744</v>
      </c>
      <c r="O201" s="230">
        <v>14</v>
      </c>
      <c r="P201" s="230" t="s">
        <v>194</v>
      </c>
      <c r="Q201" s="230" t="s">
        <v>194</v>
      </c>
      <c r="R201" s="230" t="s">
        <v>194</v>
      </c>
      <c r="S201" s="230"/>
      <c r="T201" s="124"/>
      <c r="U201" s="124"/>
      <c r="V201" s="123"/>
      <c r="W201" s="123"/>
    </row>
    <row r="202" spans="1:23" ht="14.25" hidden="1" x14ac:dyDescent="0.2">
      <c r="A202" s="172"/>
      <c r="B202" s="172"/>
      <c r="C202" s="172"/>
      <c r="D202" s="172"/>
      <c r="E202" s="172"/>
      <c r="F202" s="115"/>
      <c r="G202" s="115"/>
      <c r="H202" s="115"/>
      <c r="I202" s="115"/>
      <c r="K202" s="175"/>
      <c r="L202" s="175"/>
      <c r="M202" s="175"/>
      <c r="N202" s="229" t="s">
        <v>745</v>
      </c>
      <c r="O202" s="230">
        <v>13</v>
      </c>
      <c r="P202" s="230" t="s">
        <v>194</v>
      </c>
      <c r="Q202" s="230" t="s">
        <v>194</v>
      </c>
      <c r="R202" s="230" t="s">
        <v>194</v>
      </c>
      <c r="S202" s="230"/>
      <c r="T202" s="124"/>
      <c r="U202" s="124"/>
      <c r="V202" s="123"/>
      <c r="W202" s="123"/>
    </row>
    <row r="203" spans="1:23" ht="14.25" hidden="1" x14ac:dyDescent="0.2">
      <c r="A203" s="172"/>
      <c r="B203" s="172"/>
      <c r="C203" s="172"/>
      <c r="D203" s="172"/>
      <c r="E203" s="172"/>
      <c r="F203" s="115"/>
      <c r="G203" s="115"/>
      <c r="H203" s="115"/>
      <c r="I203" s="115"/>
      <c r="K203" s="175"/>
      <c r="L203" s="175"/>
      <c r="M203" s="175"/>
      <c r="N203" s="229" t="s">
        <v>746</v>
      </c>
      <c r="O203" s="230">
        <v>10</v>
      </c>
      <c r="P203" s="230" t="s">
        <v>194</v>
      </c>
      <c r="Q203" s="230" t="s">
        <v>194</v>
      </c>
      <c r="R203" s="230" t="s">
        <v>194</v>
      </c>
      <c r="S203" s="230"/>
      <c r="T203" s="124"/>
      <c r="U203" s="124"/>
      <c r="V203" s="123"/>
      <c r="W203" s="123"/>
    </row>
    <row r="204" spans="1:23" ht="14.25" hidden="1" x14ac:dyDescent="0.2">
      <c r="A204" s="172"/>
      <c r="B204" s="172"/>
      <c r="C204" s="172"/>
      <c r="D204" s="172"/>
      <c r="E204" s="172"/>
      <c r="F204" s="115"/>
      <c r="G204" s="115"/>
      <c r="H204" s="115"/>
      <c r="I204" s="115"/>
      <c r="K204" s="175"/>
      <c r="L204" s="175"/>
      <c r="M204" s="175"/>
      <c r="N204" s="229" t="s">
        <v>747</v>
      </c>
      <c r="O204" s="230">
        <v>6</v>
      </c>
      <c r="P204" s="230" t="s">
        <v>194</v>
      </c>
      <c r="Q204" s="230" t="s">
        <v>194</v>
      </c>
      <c r="R204" s="230" t="s">
        <v>194</v>
      </c>
      <c r="S204" s="230"/>
      <c r="T204" s="124"/>
      <c r="U204" s="124"/>
      <c r="V204" s="123"/>
      <c r="W204" s="123"/>
    </row>
    <row r="205" spans="1:23" ht="14.25" hidden="1" x14ac:dyDescent="0.2">
      <c r="A205" s="172"/>
      <c r="B205" s="172"/>
      <c r="C205" s="172"/>
      <c r="D205" s="172"/>
      <c r="E205" s="172"/>
      <c r="F205" s="115"/>
      <c r="G205" s="115"/>
      <c r="H205" s="115"/>
      <c r="I205" s="115"/>
      <c r="K205" s="175"/>
      <c r="L205" s="175"/>
      <c r="M205" s="175"/>
      <c r="N205" s="229" t="s">
        <v>748</v>
      </c>
      <c r="O205" s="230">
        <v>14</v>
      </c>
      <c r="P205" s="230" t="s">
        <v>194</v>
      </c>
      <c r="Q205" s="230" t="s">
        <v>194</v>
      </c>
      <c r="R205" s="230" t="s">
        <v>194</v>
      </c>
      <c r="S205" s="230"/>
      <c r="T205" s="124"/>
      <c r="U205" s="124"/>
      <c r="V205" s="123"/>
      <c r="W205" s="123"/>
    </row>
    <row r="206" spans="1:23" ht="14.25" hidden="1" x14ac:dyDescent="0.2">
      <c r="A206" s="172"/>
      <c r="B206" s="172"/>
      <c r="C206" s="172"/>
      <c r="D206" s="172"/>
      <c r="E206" s="172"/>
      <c r="F206" s="115"/>
      <c r="G206" s="115"/>
      <c r="H206" s="115"/>
      <c r="I206" s="115"/>
      <c r="K206" s="175"/>
      <c r="L206" s="175"/>
      <c r="M206" s="175"/>
      <c r="N206" s="229" t="s">
        <v>749</v>
      </c>
      <c r="O206" s="230">
        <v>5</v>
      </c>
      <c r="P206" s="230" t="s">
        <v>194</v>
      </c>
      <c r="Q206" s="230" t="s">
        <v>194</v>
      </c>
      <c r="R206" s="230" t="s">
        <v>194</v>
      </c>
      <c r="S206" s="230"/>
      <c r="T206" s="124"/>
      <c r="U206" s="124"/>
      <c r="V206" s="123"/>
      <c r="W206" s="123"/>
    </row>
    <row r="207" spans="1:23" ht="14.25" hidden="1" x14ac:dyDescent="0.2">
      <c r="A207" s="172"/>
      <c r="B207" s="172"/>
      <c r="C207" s="172"/>
      <c r="D207" s="172"/>
      <c r="E207" s="172"/>
      <c r="F207" s="115"/>
      <c r="G207" s="115"/>
      <c r="H207" s="115"/>
      <c r="I207" s="115"/>
      <c r="K207" s="175"/>
      <c r="L207" s="175"/>
      <c r="M207" s="175"/>
      <c r="N207" s="229" t="s">
        <v>750</v>
      </c>
      <c r="O207" s="230">
        <v>5</v>
      </c>
      <c r="P207" s="230" t="s">
        <v>194</v>
      </c>
      <c r="Q207" s="230" t="s">
        <v>194</v>
      </c>
      <c r="R207" s="230" t="s">
        <v>194</v>
      </c>
      <c r="S207" s="230"/>
      <c r="T207" s="124"/>
      <c r="U207" s="124"/>
      <c r="V207" s="123"/>
      <c r="W207" s="123"/>
    </row>
    <row r="208" spans="1:23" ht="14.25" hidden="1" x14ac:dyDescent="0.2">
      <c r="A208" s="172"/>
      <c r="B208" s="172"/>
      <c r="C208" s="172"/>
      <c r="D208" s="172"/>
      <c r="E208" s="172"/>
      <c r="F208" s="115"/>
      <c r="G208" s="115"/>
      <c r="H208" s="115"/>
      <c r="I208" s="115"/>
      <c r="K208" s="175"/>
      <c r="L208" s="175"/>
      <c r="M208" s="175"/>
      <c r="N208" s="229" t="s">
        <v>751</v>
      </c>
      <c r="O208" s="230">
        <v>6</v>
      </c>
      <c r="P208" s="230" t="s">
        <v>194</v>
      </c>
      <c r="Q208" s="230" t="s">
        <v>194</v>
      </c>
      <c r="R208" s="230" t="s">
        <v>194</v>
      </c>
      <c r="S208" s="230"/>
      <c r="T208" s="124"/>
      <c r="U208" s="124"/>
      <c r="V208" s="123"/>
      <c r="W208" s="123"/>
    </row>
    <row r="209" spans="1:23" ht="14.25" hidden="1" x14ac:dyDescent="0.2">
      <c r="A209" s="172"/>
      <c r="B209" s="172"/>
      <c r="C209" s="172"/>
      <c r="D209" s="172"/>
      <c r="E209" s="172"/>
      <c r="F209" s="115"/>
      <c r="G209" s="115"/>
      <c r="H209" s="115"/>
      <c r="I209" s="115"/>
      <c r="K209" s="175"/>
      <c r="L209" s="175"/>
      <c r="M209" s="175"/>
      <c r="N209" s="229" t="s">
        <v>204</v>
      </c>
      <c r="O209" s="230">
        <v>7</v>
      </c>
      <c r="P209" s="230">
        <v>2015</v>
      </c>
      <c r="Q209" s="230">
        <v>12</v>
      </c>
      <c r="R209" s="230" t="s">
        <v>752</v>
      </c>
      <c r="S209" s="230"/>
      <c r="T209" s="124"/>
      <c r="U209" s="124"/>
      <c r="V209" s="123"/>
      <c r="W209" s="123"/>
    </row>
    <row r="210" spans="1:23" ht="14.25" hidden="1" x14ac:dyDescent="0.2">
      <c r="A210" s="172"/>
      <c r="B210" s="172"/>
      <c r="C210" s="172"/>
      <c r="D210" s="172"/>
      <c r="E210" s="172"/>
      <c r="F210" s="115"/>
      <c r="G210" s="115"/>
      <c r="H210" s="115"/>
      <c r="I210" s="115"/>
      <c r="K210" s="175"/>
      <c r="L210" s="175"/>
      <c r="M210" s="175"/>
      <c r="N210" s="229" t="s">
        <v>244</v>
      </c>
      <c r="O210" s="230">
        <v>13</v>
      </c>
      <c r="P210" s="230">
        <v>2015</v>
      </c>
      <c r="Q210" s="230">
        <v>12</v>
      </c>
      <c r="R210" s="230" t="s">
        <v>753</v>
      </c>
      <c r="S210" s="230"/>
      <c r="T210" s="124"/>
      <c r="U210" s="124"/>
      <c r="V210" s="123"/>
      <c r="W210" s="123"/>
    </row>
    <row r="211" spans="1:23" ht="14.25" hidden="1" x14ac:dyDescent="0.2">
      <c r="A211" s="172"/>
      <c r="B211" s="172"/>
      <c r="C211" s="172"/>
      <c r="D211" s="172"/>
      <c r="E211" s="172"/>
      <c r="F211" s="115"/>
      <c r="G211" s="115"/>
      <c r="H211" s="115"/>
      <c r="I211" s="115"/>
      <c r="K211" s="175"/>
      <c r="L211" s="175"/>
      <c r="M211" s="175"/>
      <c r="N211" s="229" t="s">
        <v>754</v>
      </c>
      <c r="O211" s="230">
        <v>7</v>
      </c>
      <c r="P211" s="230" t="s">
        <v>194</v>
      </c>
      <c r="Q211" s="230" t="s">
        <v>194</v>
      </c>
      <c r="R211" s="230" t="s">
        <v>194</v>
      </c>
      <c r="S211" s="230"/>
      <c r="T211" s="124"/>
      <c r="U211" s="124"/>
      <c r="V211" s="123"/>
      <c r="W211" s="123"/>
    </row>
    <row r="212" spans="1:23" ht="14.25" hidden="1" x14ac:dyDescent="0.2">
      <c r="A212" s="172"/>
      <c r="B212" s="172"/>
      <c r="C212" s="172"/>
      <c r="D212" s="172"/>
      <c r="E212" s="172"/>
      <c r="F212" s="115"/>
      <c r="G212" s="115"/>
      <c r="H212" s="115"/>
      <c r="I212" s="115"/>
      <c r="K212" s="175"/>
      <c r="L212" s="175"/>
      <c r="M212" s="175"/>
      <c r="N212" s="229" t="s">
        <v>755</v>
      </c>
      <c r="O212" s="230">
        <v>7</v>
      </c>
      <c r="P212" s="230" t="s">
        <v>194</v>
      </c>
      <c r="Q212" s="230" t="s">
        <v>194</v>
      </c>
      <c r="R212" s="230" t="s">
        <v>194</v>
      </c>
      <c r="S212" s="230"/>
      <c r="T212" s="124"/>
      <c r="U212" s="124"/>
      <c r="V212" s="123"/>
      <c r="W212" s="123"/>
    </row>
    <row r="213" spans="1:23" ht="14.25" hidden="1" x14ac:dyDescent="0.2">
      <c r="A213" s="172"/>
      <c r="B213" s="172"/>
      <c r="C213" s="172"/>
      <c r="D213" s="172"/>
      <c r="E213" s="172"/>
      <c r="F213" s="115"/>
      <c r="G213" s="115"/>
      <c r="H213" s="115"/>
      <c r="I213" s="115"/>
      <c r="K213" s="175"/>
      <c r="L213" s="175"/>
      <c r="M213" s="175"/>
      <c r="N213" s="231" t="s">
        <v>756</v>
      </c>
      <c r="O213" s="232">
        <v>8</v>
      </c>
      <c r="P213" s="230">
        <v>2023</v>
      </c>
      <c r="Q213" s="230">
        <v>6</v>
      </c>
      <c r="R213" s="230" t="s">
        <v>757</v>
      </c>
      <c r="S213" s="230"/>
      <c r="T213" s="124"/>
      <c r="U213" s="124"/>
      <c r="V213" s="123"/>
      <c r="W213" s="123"/>
    </row>
    <row r="214" spans="1:23" ht="14.25" hidden="1" x14ac:dyDescent="0.2">
      <c r="A214" s="172"/>
      <c r="B214" s="172"/>
      <c r="C214" s="172"/>
      <c r="D214" s="172"/>
      <c r="E214" s="172"/>
      <c r="F214" s="115"/>
      <c r="G214" s="115"/>
      <c r="H214" s="115"/>
      <c r="I214" s="115"/>
      <c r="K214" s="175"/>
      <c r="L214" s="175"/>
      <c r="M214" s="175"/>
      <c r="N214" s="233" t="s">
        <v>758</v>
      </c>
      <c r="O214" s="234">
        <v>7</v>
      </c>
      <c r="P214" s="230" t="s">
        <v>194</v>
      </c>
      <c r="Q214" s="230" t="s">
        <v>194</v>
      </c>
      <c r="R214" s="230" t="s">
        <v>194</v>
      </c>
      <c r="S214" s="230"/>
      <c r="T214" s="124"/>
      <c r="U214" s="124"/>
      <c r="V214" s="123"/>
      <c r="W214" s="123"/>
    </row>
    <row r="215" spans="1:23" ht="14.25" hidden="1" x14ac:dyDescent="0.2">
      <c r="A215" s="172"/>
      <c r="B215" s="172"/>
      <c r="C215" s="172"/>
      <c r="D215" s="172"/>
      <c r="E215" s="172"/>
      <c r="F215" s="115"/>
      <c r="G215" s="115"/>
      <c r="H215" s="115"/>
      <c r="I215" s="115"/>
      <c r="K215" s="175"/>
      <c r="L215" s="175"/>
      <c r="M215" s="175"/>
      <c r="N215" s="229" t="s">
        <v>759</v>
      </c>
      <c r="O215" s="230">
        <v>8</v>
      </c>
      <c r="P215" s="230" t="s">
        <v>194</v>
      </c>
      <c r="Q215" s="230" t="s">
        <v>194</v>
      </c>
      <c r="R215" s="230" t="s">
        <v>194</v>
      </c>
      <c r="S215" s="230"/>
      <c r="T215" s="124"/>
      <c r="U215" s="124"/>
      <c r="V215" s="123"/>
      <c r="W215" s="123"/>
    </row>
    <row r="216" spans="1:23" ht="14.25" hidden="1" x14ac:dyDescent="0.2">
      <c r="A216" s="172"/>
      <c r="B216" s="172"/>
      <c r="C216" s="172"/>
      <c r="D216" s="172"/>
      <c r="E216" s="172"/>
      <c r="F216" s="115"/>
      <c r="G216" s="115"/>
      <c r="H216" s="115"/>
      <c r="I216" s="115"/>
      <c r="K216" s="175"/>
      <c r="L216" s="175"/>
      <c r="M216" s="175"/>
      <c r="N216" s="229" t="s">
        <v>245</v>
      </c>
      <c r="O216" s="230">
        <v>13</v>
      </c>
      <c r="P216" s="230">
        <v>2015</v>
      </c>
      <c r="Q216" s="230">
        <v>12</v>
      </c>
      <c r="R216" s="230" t="s">
        <v>760</v>
      </c>
      <c r="S216" s="230"/>
      <c r="T216" s="124"/>
      <c r="U216" s="124"/>
      <c r="V216" s="123"/>
      <c r="W216" s="123"/>
    </row>
    <row r="217" spans="1:23" ht="14.25" hidden="1" x14ac:dyDescent="0.2">
      <c r="A217" s="172"/>
      <c r="B217" s="172"/>
      <c r="C217" s="172"/>
      <c r="D217" s="172"/>
      <c r="E217" s="172"/>
      <c r="F217" s="115"/>
      <c r="G217" s="115"/>
      <c r="H217" s="115"/>
      <c r="I217" s="115"/>
      <c r="K217" s="175"/>
      <c r="L217" s="175"/>
      <c r="M217" s="175"/>
      <c r="N217" s="229" t="s">
        <v>246</v>
      </c>
      <c r="O217" s="230">
        <v>13</v>
      </c>
      <c r="P217" s="230">
        <v>2008</v>
      </c>
      <c r="Q217" s="230">
        <v>12</v>
      </c>
      <c r="R217" s="230" t="s">
        <v>761</v>
      </c>
      <c r="S217" s="230"/>
      <c r="T217" s="124"/>
      <c r="U217" s="124"/>
      <c r="V217" s="123"/>
      <c r="W217" s="123"/>
    </row>
    <row r="218" spans="1:23" ht="14.25" hidden="1" x14ac:dyDescent="0.2">
      <c r="A218" s="172"/>
      <c r="B218" s="172"/>
      <c r="C218" s="172"/>
      <c r="D218" s="172"/>
      <c r="E218" s="172"/>
      <c r="F218" s="115"/>
      <c r="G218" s="115"/>
      <c r="H218" s="115"/>
      <c r="I218" s="115"/>
      <c r="K218" s="175"/>
      <c r="L218" s="175"/>
      <c r="M218" s="175"/>
      <c r="N218" s="229" t="s">
        <v>762</v>
      </c>
      <c r="O218" s="230">
        <v>6</v>
      </c>
      <c r="P218" s="230" t="s">
        <v>194</v>
      </c>
      <c r="Q218" s="230" t="s">
        <v>194</v>
      </c>
      <c r="R218" s="230" t="s">
        <v>194</v>
      </c>
      <c r="S218" s="230"/>
      <c r="T218" s="124"/>
      <c r="U218" s="124"/>
      <c r="V218" s="123"/>
      <c r="W218" s="123"/>
    </row>
    <row r="219" spans="1:23" ht="14.25" hidden="1" x14ac:dyDescent="0.2">
      <c r="A219" s="172"/>
      <c r="B219" s="172"/>
      <c r="C219" s="172"/>
      <c r="D219" s="172"/>
      <c r="E219" s="172"/>
      <c r="F219" s="115"/>
      <c r="G219" s="115"/>
      <c r="H219" s="115"/>
      <c r="I219" s="115"/>
      <c r="K219" s="175"/>
      <c r="L219" s="175"/>
      <c r="M219" s="175"/>
      <c r="N219" s="229" t="s">
        <v>763</v>
      </c>
      <c r="O219" s="230">
        <v>9</v>
      </c>
      <c r="P219" s="230" t="s">
        <v>194</v>
      </c>
      <c r="Q219" s="230" t="s">
        <v>194</v>
      </c>
      <c r="R219" s="230" t="s">
        <v>194</v>
      </c>
      <c r="S219" s="230"/>
      <c r="T219" s="124"/>
      <c r="U219" s="124"/>
      <c r="V219" s="123"/>
      <c r="W219" s="123"/>
    </row>
    <row r="220" spans="1:23" ht="14.25" hidden="1" x14ac:dyDescent="0.2">
      <c r="A220" s="172"/>
      <c r="B220" s="172"/>
      <c r="C220" s="172"/>
      <c r="D220" s="172"/>
      <c r="E220" s="172"/>
      <c r="F220" s="115"/>
      <c r="G220" s="115"/>
      <c r="H220" s="115"/>
      <c r="I220" s="115"/>
      <c r="K220" s="175"/>
      <c r="L220" s="175"/>
      <c r="M220" s="175"/>
      <c r="N220" s="229" t="s">
        <v>764</v>
      </c>
      <c r="O220" s="230">
        <v>5</v>
      </c>
      <c r="P220" s="230" t="s">
        <v>194</v>
      </c>
      <c r="Q220" s="230" t="s">
        <v>194</v>
      </c>
      <c r="R220" s="230" t="s">
        <v>194</v>
      </c>
      <c r="S220" s="230"/>
      <c r="T220" s="124"/>
      <c r="U220" s="124"/>
      <c r="V220" s="123"/>
      <c r="W220" s="123"/>
    </row>
    <row r="221" spans="1:23" ht="14.25" hidden="1" x14ac:dyDescent="0.2">
      <c r="A221" s="172"/>
      <c r="B221" s="172"/>
      <c r="C221" s="172"/>
      <c r="D221" s="172"/>
      <c r="E221" s="172"/>
      <c r="F221" s="115"/>
      <c r="G221" s="115"/>
      <c r="H221" s="115"/>
      <c r="I221" s="115"/>
      <c r="K221" s="175"/>
      <c r="L221" s="175"/>
      <c r="M221" s="175"/>
      <c r="N221" s="229" t="s">
        <v>765</v>
      </c>
      <c r="O221" s="230">
        <v>6</v>
      </c>
      <c r="P221" s="230" t="s">
        <v>194</v>
      </c>
      <c r="Q221" s="230" t="s">
        <v>194</v>
      </c>
      <c r="R221" s="230" t="s">
        <v>194</v>
      </c>
      <c r="S221" s="230"/>
      <c r="T221" s="124"/>
      <c r="U221" s="124"/>
      <c r="V221" s="123"/>
      <c r="W221" s="123"/>
    </row>
    <row r="222" spans="1:23" ht="14.25" hidden="1" x14ac:dyDescent="0.2">
      <c r="A222" s="172"/>
      <c r="B222" s="172"/>
      <c r="C222" s="172"/>
      <c r="D222" s="172"/>
      <c r="E222" s="172"/>
      <c r="F222" s="115"/>
      <c r="G222" s="115"/>
      <c r="H222" s="115"/>
      <c r="I222" s="115"/>
      <c r="K222" s="175"/>
      <c r="L222" s="175"/>
      <c r="M222" s="175"/>
      <c r="N222" s="229" t="s">
        <v>766</v>
      </c>
      <c r="O222" s="230">
        <v>1</v>
      </c>
      <c r="P222" s="230" t="s">
        <v>194</v>
      </c>
      <c r="Q222" s="230" t="s">
        <v>194</v>
      </c>
      <c r="R222" s="230" t="s">
        <v>194</v>
      </c>
      <c r="S222" s="230"/>
      <c r="T222" s="124"/>
      <c r="U222" s="124"/>
      <c r="V222" s="123"/>
      <c r="W222" s="123"/>
    </row>
    <row r="223" spans="1:23" ht="14.25" hidden="1" x14ac:dyDescent="0.2">
      <c r="A223" s="172"/>
      <c r="B223" s="172"/>
      <c r="C223" s="172"/>
      <c r="D223" s="172"/>
      <c r="E223" s="172"/>
      <c r="F223" s="115"/>
      <c r="G223" s="115"/>
      <c r="H223" s="115"/>
      <c r="I223" s="115"/>
      <c r="K223" s="175"/>
      <c r="L223" s="175"/>
      <c r="M223" s="175"/>
      <c r="N223" s="229" t="s">
        <v>192</v>
      </c>
      <c r="O223" s="230">
        <v>6</v>
      </c>
      <c r="P223" s="230">
        <v>2018</v>
      </c>
      <c r="Q223" s="230">
        <v>12</v>
      </c>
      <c r="R223" s="230" t="s">
        <v>767</v>
      </c>
      <c r="S223" s="230"/>
      <c r="T223" s="124"/>
      <c r="U223" s="124"/>
      <c r="V223" s="123"/>
      <c r="W223" s="123"/>
    </row>
    <row r="224" spans="1:23" ht="14.25" hidden="1" x14ac:dyDescent="0.2">
      <c r="A224" s="172"/>
      <c r="B224" s="172"/>
      <c r="C224" s="172"/>
      <c r="D224" s="172"/>
      <c r="E224" s="172"/>
      <c r="F224" s="115"/>
      <c r="G224" s="115"/>
      <c r="H224" s="115"/>
      <c r="I224" s="115"/>
      <c r="K224" s="175"/>
      <c r="L224" s="175"/>
      <c r="M224" s="175"/>
      <c r="N224" s="229" t="s">
        <v>768</v>
      </c>
      <c r="O224" s="230">
        <v>6</v>
      </c>
      <c r="P224" s="230" t="s">
        <v>194</v>
      </c>
      <c r="Q224" s="230" t="s">
        <v>194</v>
      </c>
      <c r="R224" s="230" t="s">
        <v>194</v>
      </c>
      <c r="S224" s="230"/>
      <c r="T224" s="124"/>
      <c r="U224" s="124"/>
      <c r="V224" s="123"/>
      <c r="W224" s="123"/>
    </row>
    <row r="225" spans="1:23" ht="14.25" hidden="1" x14ac:dyDescent="0.2">
      <c r="A225" s="172"/>
      <c r="B225" s="172"/>
      <c r="C225" s="172"/>
      <c r="D225" s="172"/>
      <c r="E225" s="172"/>
      <c r="F225" s="115"/>
      <c r="G225" s="115"/>
      <c r="H225" s="115"/>
      <c r="I225" s="115"/>
      <c r="K225" s="175"/>
      <c r="L225" s="175"/>
      <c r="M225" s="175"/>
      <c r="N225" s="229" t="s">
        <v>769</v>
      </c>
      <c r="O225" s="230">
        <v>8</v>
      </c>
      <c r="P225" s="230" t="s">
        <v>194</v>
      </c>
      <c r="Q225" s="230" t="s">
        <v>194</v>
      </c>
      <c r="R225" s="230" t="s">
        <v>194</v>
      </c>
      <c r="S225" s="230"/>
      <c r="T225" s="124"/>
      <c r="U225" s="124"/>
      <c r="V225" s="123"/>
      <c r="W225" s="123"/>
    </row>
    <row r="226" spans="1:23" ht="14.25" hidden="1" x14ac:dyDescent="0.2">
      <c r="A226" s="172"/>
      <c r="B226" s="172"/>
      <c r="C226" s="172"/>
      <c r="D226" s="172"/>
      <c r="E226" s="172"/>
      <c r="F226" s="115"/>
      <c r="G226" s="115"/>
      <c r="H226" s="115"/>
      <c r="I226" s="115"/>
      <c r="K226" s="175"/>
      <c r="L226" s="175"/>
      <c r="M226" s="175"/>
      <c r="N226" s="229" t="s">
        <v>770</v>
      </c>
      <c r="O226" s="230">
        <v>13</v>
      </c>
      <c r="P226" s="230" t="s">
        <v>194</v>
      </c>
      <c r="Q226" s="230" t="s">
        <v>194</v>
      </c>
      <c r="R226" s="230" t="s">
        <v>194</v>
      </c>
      <c r="S226" s="230"/>
      <c r="T226" s="124"/>
      <c r="U226" s="124"/>
      <c r="V226" s="123"/>
      <c r="W226" s="123"/>
    </row>
    <row r="227" spans="1:23" ht="14.25" hidden="1" x14ac:dyDescent="0.2">
      <c r="A227" s="172"/>
      <c r="B227" s="172"/>
      <c r="C227" s="172"/>
      <c r="D227" s="172"/>
      <c r="E227" s="172"/>
      <c r="F227" s="115"/>
      <c r="G227" s="115"/>
      <c r="H227" s="115"/>
      <c r="I227" s="115"/>
      <c r="K227" s="175"/>
      <c r="L227" s="175"/>
      <c r="M227" s="175"/>
      <c r="N227" s="229" t="s">
        <v>463</v>
      </c>
      <c r="O227" s="230">
        <v>9</v>
      </c>
      <c r="P227" s="230">
        <v>2019</v>
      </c>
      <c r="Q227" s="230">
        <v>12</v>
      </c>
      <c r="R227" s="230" t="s">
        <v>771</v>
      </c>
      <c r="S227" s="230"/>
      <c r="T227" s="124"/>
      <c r="U227" s="124"/>
      <c r="V227" s="123"/>
      <c r="W227" s="123"/>
    </row>
    <row r="228" spans="1:23" ht="14.25" hidden="1" x14ac:dyDescent="0.2">
      <c r="A228" s="172"/>
      <c r="B228" s="172"/>
      <c r="C228" s="172"/>
      <c r="D228" s="172"/>
      <c r="E228" s="172"/>
      <c r="F228" s="115"/>
      <c r="G228" s="115"/>
      <c r="H228" s="115"/>
      <c r="I228" s="115"/>
      <c r="K228" s="175"/>
      <c r="L228" s="175"/>
      <c r="M228" s="175"/>
      <c r="N228" s="229" t="s">
        <v>772</v>
      </c>
      <c r="O228" s="230">
        <v>6</v>
      </c>
      <c r="P228" s="230" t="s">
        <v>194</v>
      </c>
      <c r="Q228" s="230" t="s">
        <v>194</v>
      </c>
      <c r="R228" s="230" t="s">
        <v>194</v>
      </c>
      <c r="S228" s="230"/>
      <c r="T228" s="124"/>
      <c r="U228" s="124"/>
      <c r="V228" s="123"/>
      <c r="W228" s="123"/>
    </row>
    <row r="229" spans="1:23" ht="14.25" hidden="1" x14ac:dyDescent="0.2">
      <c r="A229" s="172"/>
      <c r="B229" s="172"/>
      <c r="C229" s="172"/>
      <c r="D229" s="172"/>
      <c r="E229" s="172"/>
      <c r="F229" s="115"/>
      <c r="G229" s="115"/>
      <c r="H229" s="115"/>
      <c r="I229" s="115"/>
      <c r="K229" s="175"/>
      <c r="L229" s="175"/>
      <c r="M229" s="175"/>
      <c r="N229" s="229" t="s">
        <v>773</v>
      </c>
      <c r="O229" s="230">
        <v>8</v>
      </c>
      <c r="P229" s="230" t="s">
        <v>194</v>
      </c>
      <c r="Q229" s="230" t="s">
        <v>194</v>
      </c>
      <c r="R229" s="230" t="s">
        <v>194</v>
      </c>
      <c r="S229" s="230"/>
      <c r="T229" s="124"/>
      <c r="U229" s="124"/>
      <c r="V229" s="123"/>
      <c r="W229" s="123"/>
    </row>
    <row r="230" spans="1:23" ht="14.25" hidden="1" x14ac:dyDescent="0.2">
      <c r="A230" s="172"/>
      <c r="B230" s="172"/>
      <c r="C230" s="172"/>
      <c r="D230" s="172"/>
      <c r="E230" s="172"/>
      <c r="F230" s="115"/>
      <c r="G230" s="115"/>
      <c r="H230" s="115"/>
      <c r="I230" s="115"/>
      <c r="K230" s="175"/>
      <c r="L230" s="175"/>
      <c r="M230" s="175"/>
      <c r="N230" s="229" t="s">
        <v>460</v>
      </c>
      <c r="O230" s="230">
        <v>12</v>
      </c>
      <c r="P230" s="230">
        <v>2019</v>
      </c>
      <c r="Q230" s="230">
        <v>12</v>
      </c>
      <c r="R230" s="230" t="s">
        <v>774</v>
      </c>
      <c r="S230" s="230"/>
      <c r="T230" s="124"/>
      <c r="U230" s="124"/>
      <c r="V230" s="123"/>
      <c r="W230" s="123"/>
    </row>
    <row r="231" spans="1:23" ht="14.25" hidden="1" x14ac:dyDescent="0.2">
      <c r="A231" s="172"/>
      <c r="B231" s="172"/>
      <c r="C231" s="172"/>
      <c r="D231" s="172"/>
      <c r="E231" s="172"/>
      <c r="F231" s="115"/>
      <c r="G231" s="115"/>
      <c r="H231" s="115"/>
      <c r="I231" s="115"/>
      <c r="K231" s="175"/>
      <c r="L231" s="175"/>
      <c r="M231" s="175"/>
      <c r="N231" s="229" t="s">
        <v>775</v>
      </c>
      <c r="O231" s="230">
        <v>1</v>
      </c>
      <c r="P231" s="230">
        <v>2023</v>
      </c>
      <c r="Q231" s="230">
        <v>6</v>
      </c>
      <c r="R231" s="230" t="s">
        <v>776</v>
      </c>
      <c r="S231" s="230"/>
      <c r="T231" s="124"/>
      <c r="U231" s="124"/>
      <c r="V231" s="123"/>
      <c r="W231" s="123"/>
    </row>
    <row r="232" spans="1:23" ht="14.25" hidden="1" x14ac:dyDescent="0.2">
      <c r="A232" s="172"/>
      <c r="B232" s="172"/>
      <c r="C232" s="172"/>
      <c r="D232" s="172"/>
      <c r="E232" s="172"/>
      <c r="F232" s="115"/>
      <c r="G232" s="115"/>
      <c r="H232" s="115"/>
      <c r="I232" s="115"/>
      <c r="K232" s="175"/>
      <c r="L232" s="175"/>
      <c r="M232" s="175"/>
      <c r="N232" s="229" t="s">
        <v>777</v>
      </c>
      <c r="O232" s="230">
        <v>12</v>
      </c>
      <c r="P232" s="230" t="s">
        <v>194</v>
      </c>
      <c r="Q232" s="230" t="s">
        <v>194</v>
      </c>
      <c r="R232" s="230" t="s">
        <v>194</v>
      </c>
      <c r="S232" s="230"/>
      <c r="T232" s="124"/>
      <c r="U232" s="124"/>
      <c r="V232" s="123"/>
      <c r="W232" s="123"/>
    </row>
    <row r="233" spans="1:23" ht="14.25" hidden="1" x14ac:dyDescent="0.2">
      <c r="A233" s="172"/>
      <c r="B233" s="172"/>
      <c r="C233" s="172"/>
      <c r="D233" s="172"/>
      <c r="E233" s="172"/>
      <c r="F233" s="115"/>
      <c r="G233" s="115"/>
      <c r="H233" s="115"/>
      <c r="I233" s="115"/>
      <c r="K233" s="175"/>
      <c r="L233" s="175"/>
      <c r="M233" s="175"/>
      <c r="N233" s="229" t="s">
        <v>458</v>
      </c>
      <c r="O233" s="230">
        <v>13</v>
      </c>
      <c r="P233" s="230">
        <v>2019</v>
      </c>
      <c r="Q233" s="230">
        <v>12</v>
      </c>
      <c r="R233" s="230" t="s">
        <v>778</v>
      </c>
      <c r="S233" s="230"/>
      <c r="T233" s="124"/>
      <c r="U233" s="124"/>
      <c r="V233" s="123"/>
      <c r="W233" s="123"/>
    </row>
    <row r="234" spans="1:23" ht="14.25" hidden="1" x14ac:dyDescent="0.2">
      <c r="A234" s="172"/>
      <c r="B234" s="172"/>
      <c r="C234" s="172"/>
      <c r="D234" s="172"/>
      <c r="E234" s="172"/>
      <c r="F234" s="115"/>
      <c r="G234" s="115"/>
      <c r="H234" s="115"/>
      <c r="I234" s="115"/>
      <c r="K234" s="175"/>
      <c r="L234" s="175"/>
      <c r="M234" s="175"/>
      <c r="N234" s="233" t="s">
        <v>779</v>
      </c>
      <c r="O234" s="234">
        <v>5</v>
      </c>
      <c r="P234" s="230">
        <v>2023</v>
      </c>
      <c r="Q234" s="230">
        <v>6</v>
      </c>
      <c r="R234" s="230" t="s">
        <v>780</v>
      </c>
      <c r="S234" s="230"/>
      <c r="T234" s="124"/>
      <c r="U234" s="124"/>
      <c r="V234" s="123"/>
      <c r="W234" s="123"/>
    </row>
    <row r="235" spans="1:23" ht="14.25" hidden="1" x14ac:dyDescent="0.2">
      <c r="A235" s="172"/>
      <c r="B235" s="172"/>
      <c r="C235" s="172"/>
      <c r="D235" s="172"/>
      <c r="E235" s="172"/>
      <c r="F235" s="115"/>
      <c r="G235" s="115"/>
      <c r="H235" s="115"/>
      <c r="I235" s="115"/>
      <c r="K235" s="175"/>
      <c r="L235" s="175"/>
      <c r="M235" s="175"/>
      <c r="N235" s="233" t="s">
        <v>781</v>
      </c>
      <c r="O235" s="234">
        <v>9</v>
      </c>
      <c r="P235" s="230">
        <v>2023</v>
      </c>
      <c r="Q235" s="230">
        <v>8</v>
      </c>
      <c r="R235" s="230" t="s">
        <v>782</v>
      </c>
      <c r="S235" s="230"/>
      <c r="T235" s="124"/>
      <c r="U235" s="124"/>
      <c r="V235" s="123"/>
      <c r="W235" s="123"/>
    </row>
    <row r="236" spans="1:23" ht="14.25" hidden="1" x14ac:dyDescent="0.2">
      <c r="A236" s="172"/>
      <c r="B236" s="172"/>
      <c r="C236" s="172"/>
      <c r="D236" s="172"/>
      <c r="E236" s="172"/>
      <c r="F236" s="115"/>
      <c r="G236" s="115"/>
      <c r="H236" s="115"/>
      <c r="I236" s="115"/>
      <c r="K236" s="175"/>
      <c r="L236" s="175"/>
      <c r="M236" s="175"/>
      <c r="N236" s="235" t="s">
        <v>247</v>
      </c>
      <c r="O236" s="236">
        <v>13</v>
      </c>
      <c r="P236" s="230">
        <v>2015</v>
      </c>
      <c r="Q236" s="230">
        <v>12</v>
      </c>
      <c r="R236" s="230" t="s">
        <v>783</v>
      </c>
      <c r="S236" s="230"/>
      <c r="T236" s="124"/>
      <c r="U236" s="124"/>
      <c r="V236" s="123"/>
      <c r="W236" s="123"/>
    </row>
    <row r="237" spans="1:23" ht="14.25" hidden="1" x14ac:dyDescent="0.2">
      <c r="A237" s="172"/>
      <c r="B237" s="172"/>
      <c r="C237" s="172"/>
      <c r="D237" s="172"/>
      <c r="E237" s="172"/>
      <c r="F237" s="115"/>
      <c r="G237" s="115"/>
      <c r="H237" s="115"/>
      <c r="I237" s="115"/>
      <c r="K237" s="175"/>
      <c r="L237" s="175"/>
      <c r="M237" s="175"/>
      <c r="N237" s="229" t="s">
        <v>248</v>
      </c>
      <c r="O237" s="230">
        <v>13</v>
      </c>
      <c r="P237" s="230">
        <v>2008</v>
      </c>
      <c r="Q237" s="230">
        <v>12</v>
      </c>
      <c r="R237" s="230" t="s">
        <v>784</v>
      </c>
      <c r="S237" s="230"/>
      <c r="T237" s="124"/>
      <c r="U237" s="124"/>
      <c r="V237" s="123"/>
      <c r="W237" s="123"/>
    </row>
    <row r="238" spans="1:23" ht="14.25" hidden="1" x14ac:dyDescent="0.2">
      <c r="A238" s="172"/>
      <c r="B238" s="172"/>
      <c r="C238" s="172"/>
      <c r="D238" s="172"/>
      <c r="E238" s="172"/>
      <c r="F238" s="115"/>
      <c r="G238" s="115"/>
      <c r="H238" s="115"/>
      <c r="I238" s="115"/>
      <c r="K238" s="175"/>
      <c r="L238" s="175"/>
      <c r="M238" s="175"/>
      <c r="N238" s="229" t="s">
        <v>249</v>
      </c>
      <c r="O238" s="230">
        <v>13</v>
      </c>
      <c r="P238" s="230">
        <v>2008</v>
      </c>
      <c r="Q238" s="230">
        <v>12</v>
      </c>
      <c r="R238" s="230" t="s">
        <v>785</v>
      </c>
      <c r="S238" s="230"/>
      <c r="T238" s="124"/>
      <c r="U238" s="124"/>
      <c r="V238" s="123"/>
      <c r="W238" s="123"/>
    </row>
    <row r="239" spans="1:23" ht="14.25" hidden="1" x14ac:dyDescent="0.2">
      <c r="A239" s="172"/>
      <c r="B239" s="172"/>
      <c r="C239" s="172"/>
      <c r="D239" s="172"/>
      <c r="E239" s="172"/>
      <c r="F239" s="115"/>
      <c r="G239" s="115"/>
      <c r="H239" s="115"/>
      <c r="I239" s="115"/>
      <c r="K239" s="175"/>
      <c r="L239" s="175"/>
      <c r="M239" s="175"/>
      <c r="N239" s="229" t="s">
        <v>227</v>
      </c>
      <c r="O239" s="230">
        <v>10</v>
      </c>
      <c r="P239" s="230">
        <v>2010</v>
      </c>
      <c r="Q239" s="230">
        <v>12</v>
      </c>
      <c r="R239" s="230" t="s">
        <v>786</v>
      </c>
      <c r="S239" s="230"/>
      <c r="T239" s="124"/>
      <c r="U239" s="124"/>
      <c r="V239" s="123"/>
      <c r="W239" s="123"/>
    </row>
    <row r="240" spans="1:23" ht="14.25" hidden="1" x14ac:dyDescent="0.2">
      <c r="A240" s="172"/>
      <c r="B240" s="172"/>
      <c r="C240" s="172"/>
      <c r="D240" s="172"/>
      <c r="E240" s="172"/>
      <c r="F240" s="115"/>
      <c r="G240" s="115"/>
      <c r="H240" s="115"/>
      <c r="I240" s="115"/>
      <c r="K240" s="175"/>
      <c r="L240" s="175"/>
      <c r="M240" s="175"/>
      <c r="N240" s="229" t="s">
        <v>787</v>
      </c>
      <c r="O240" s="230">
        <v>10</v>
      </c>
      <c r="P240" s="230" t="s">
        <v>194</v>
      </c>
      <c r="Q240" s="230" t="s">
        <v>194</v>
      </c>
      <c r="R240" s="230" t="s">
        <v>194</v>
      </c>
      <c r="S240" s="230"/>
      <c r="T240" s="124"/>
      <c r="U240" s="124"/>
      <c r="V240" s="123"/>
      <c r="W240" s="123"/>
    </row>
    <row r="241" spans="1:23" ht="14.25" hidden="1" x14ac:dyDescent="0.2">
      <c r="A241" s="172"/>
      <c r="B241" s="172"/>
      <c r="C241" s="172"/>
      <c r="D241" s="172"/>
      <c r="E241" s="172"/>
      <c r="F241" s="115"/>
      <c r="G241" s="115"/>
      <c r="H241" s="115"/>
      <c r="I241" s="115"/>
      <c r="K241" s="175"/>
      <c r="L241" s="175"/>
      <c r="M241" s="175"/>
      <c r="N241" s="229" t="s">
        <v>788</v>
      </c>
      <c r="O241" s="230">
        <v>10</v>
      </c>
      <c r="P241" s="230" t="s">
        <v>194</v>
      </c>
      <c r="Q241" s="230" t="s">
        <v>194</v>
      </c>
      <c r="R241" s="230" t="s">
        <v>194</v>
      </c>
      <c r="S241" s="230"/>
      <c r="T241" s="124"/>
      <c r="U241" s="124"/>
      <c r="V241" s="123"/>
      <c r="W241" s="123"/>
    </row>
    <row r="242" spans="1:23" ht="14.25" hidden="1" x14ac:dyDescent="0.2">
      <c r="A242" s="172"/>
      <c r="B242" s="172"/>
      <c r="C242" s="172"/>
      <c r="D242" s="172"/>
      <c r="E242" s="172"/>
      <c r="F242" s="115"/>
      <c r="G242" s="115"/>
      <c r="H242" s="115"/>
      <c r="I242" s="115"/>
      <c r="K242" s="175"/>
      <c r="L242" s="175"/>
      <c r="M242" s="175"/>
      <c r="N242" s="229" t="s">
        <v>789</v>
      </c>
      <c r="O242" s="230">
        <v>6</v>
      </c>
      <c r="P242" s="230" t="s">
        <v>194</v>
      </c>
      <c r="Q242" s="230" t="s">
        <v>194</v>
      </c>
      <c r="R242" s="230" t="s">
        <v>194</v>
      </c>
      <c r="S242" s="230"/>
      <c r="T242" s="124"/>
      <c r="U242" s="124"/>
      <c r="V242" s="123"/>
      <c r="W242" s="123"/>
    </row>
    <row r="243" spans="1:23" ht="14.25" hidden="1" x14ac:dyDescent="0.2">
      <c r="A243" s="172"/>
      <c r="B243" s="172"/>
      <c r="C243" s="172"/>
      <c r="D243" s="172"/>
      <c r="E243" s="172"/>
      <c r="F243" s="115"/>
      <c r="G243" s="115"/>
      <c r="H243" s="115"/>
      <c r="I243" s="115"/>
      <c r="K243" s="175"/>
      <c r="L243" s="175"/>
      <c r="M243" s="175"/>
      <c r="N243" s="229" t="s">
        <v>790</v>
      </c>
      <c r="O243" s="230">
        <v>4</v>
      </c>
      <c r="P243" s="230" t="s">
        <v>194</v>
      </c>
      <c r="Q243" s="230" t="s">
        <v>194</v>
      </c>
      <c r="R243" s="230" t="s">
        <v>194</v>
      </c>
      <c r="S243" s="230"/>
      <c r="T243" s="124"/>
      <c r="U243" s="124"/>
      <c r="V243" s="123"/>
      <c r="W243" s="123"/>
    </row>
    <row r="244" spans="1:23" ht="14.25" hidden="1" x14ac:dyDescent="0.2">
      <c r="A244" s="172"/>
      <c r="B244" s="172"/>
      <c r="C244" s="172"/>
      <c r="D244" s="172"/>
      <c r="E244" s="172"/>
      <c r="F244" s="115"/>
      <c r="G244" s="115"/>
      <c r="H244" s="115"/>
      <c r="I244" s="115"/>
      <c r="K244" s="175"/>
      <c r="L244" s="175"/>
      <c r="M244" s="175"/>
      <c r="N244" s="229" t="s">
        <v>230</v>
      </c>
      <c r="O244" s="230">
        <v>12</v>
      </c>
      <c r="P244" s="230">
        <v>2015</v>
      </c>
      <c r="Q244" s="230">
        <v>12</v>
      </c>
      <c r="R244" s="230" t="s">
        <v>791</v>
      </c>
      <c r="S244" s="230"/>
      <c r="T244" s="124"/>
      <c r="U244" s="124"/>
      <c r="V244" s="123"/>
      <c r="W244" s="123"/>
    </row>
    <row r="245" spans="1:23" ht="14.25" hidden="1" x14ac:dyDescent="0.2">
      <c r="A245" s="172"/>
      <c r="B245" s="172"/>
      <c r="C245" s="172"/>
      <c r="D245" s="172"/>
      <c r="E245" s="172"/>
      <c r="F245" s="115"/>
      <c r="G245" s="115"/>
      <c r="H245" s="115"/>
      <c r="I245" s="115"/>
      <c r="K245" s="175"/>
      <c r="L245" s="175"/>
      <c r="M245" s="175"/>
      <c r="N245" s="229" t="s">
        <v>792</v>
      </c>
      <c r="O245" s="230">
        <v>10</v>
      </c>
      <c r="P245" s="230" t="s">
        <v>194</v>
      </c>
      <c r="Q245" s="230" t="s">
        <v>194</v>
      </c>
      <c r="R245" s="230" t="s">
        <v>194</v>
      </c>
      <c r="S245" s="230"/>
      <c r="T245" s="124"/>
      <c r="U245" s="124"/>
      <c r="V245" s="123"/>
      <c r="W245" s="123"/>
    </row>
    <row r="246" spans="1:23" ht="14.25" hidden="1" x14ac:dyDescent="0.2">
      <c r="A246" s="172"/>
      <c r="B246" s="172"/>
      <c r="C246" s="172"/>
      <c r="D246" s="172"/>
      <c r="E246" s="172"/>
      <c r="F246" s="115"/>
      <c r="G246" s="115"/>
      <c r="H246" s="115"/>
      <c r="I246" s="115"/>
      <c r="K246" s="175"/>
      <c r="L246" s="175"/>
      <c r="M246" s="175"/>
      <c r="N246" s="229" t="s">
        <v>793</v>
      </c>
      <c r="O246" s="230">
        <v>9</v>
      </c>
      <c r="P246" s="230" t="s">
        <v>194</v>
      </c>
      <c r="Q246" s="230" t="s">
        <v>194</v>
      </c>
      <c r="R246" s="230" t="s">
        <v>194</v>
      </c>
      <c r="S246" s="230"/>
      <c r="T246" s="124"/>
      <c r="U246" s="124"/>
      <c r="V246" s="123"/>
      <c r="W246" s="123"/>
    </row>
    <row r="247" spans="1:23" ht="14.25" hidden="1" x14ac:dyDescent="0.2">
      <c r="A247" s="172"/>
      <c r="B247" s="172"/>
      <c r="C247" s="172"/>
      <c r="D247" s="172"/>
      <c r="E247" s="172"/>
      <c r="F247" s="115"/>
      <c r="G247" s="115"/>
      <c r="H247" s="115"/>
      <c r="I247" s="115"/>
      <c r="K247" s="175"/>
      <c r="L247" s="175"/>
      <c r="M247" s="175"/>
      <c r="N247" s="229" t="s">
        <v>228</v>
      </c>
      <c r="O247" s="230">
        <v>10</v>
      </c>
      <c r="P247" s="230">
        <v>2015</v>
      </c>
      <c r="Q247" s="230">
        <v>12</v>
      </c>
      <c r="R247" s="230" t="s">
        <v>794</v>
      </c>
      <c r="S247" s="230"/>
      <c r="T247" s="124"/>
      <c r="U247" s="124"/>
      <c r="V247" s="123"/>
      <c r="W247" s="123"/>
    </row>
    <row r="248" spans="1:23" ht="14.25" hidden="1" x14ac:dyDescent="0.2">
      <c r="A248" s="172"/>
      <c r="B248" s="172"/>
      <c r="C248" s="172"/>
      <c r="D248" s="172"/>
      <c r="E248" s="172"/>
      <c r="F248" s="115"/>
      <c r="G248" s="115"/>
      <c r="H248" s="115"/>
      <c r="I248" s="115"/>
      <c r="K248" s="175"/>
      <c r="L248" s="175"/>
      <c r="M248" s="175"/>
      <c r="N248" s="229" t="s">
        <v>183</v>
      </c>
      <c r="O248" s="230">
        <v>5</v>
      </c>
      <c r="P248" s="230">
        <v>2015</v>
      </c>
      <c r="Q248" s="230">
        <v>12</v>
      </c>
      <c r="R248" s="230" t="s">
        <v>795</v>
      </c>
      <c r="S248" s="230"/>
      <c r="T248" s="124"/>
      <c r="U248" s="124"/>
      <c r="V248" s="123"/>
      <c r="W248" s="123"/>
    </row>
    <row r="249" spans="1:23" ht="14.25" hidden="1" x14ac:dyDescent="0.2">
      <c r="A249" s="172"/>
      <c r="B249" s="172"/>
      <c r="C249" s="172"/>
      <c r="D249" s="172"/>
      <c r="E249" s="172"/>
      <c r="F249" s="115"/>
      <c r="G249" s="115"/>
      <c r="H249" s="115"/>
      <c r="I249" s="115"/>
      <c r="K249" s="175"/>
      <c r="L249" s="175"/>
      <c r="M249" s="175"/>
      <c r="N249" s="229" t="s">
        <v>796</v>
      </c>
      <c r="O249" s="230">
        <v>15</v>
      </c>
      <c r="P249" s="230" t="s">
        <v>194</v>
      </c>
      <c r="Q249" s="230" t="s">
        <v>194</v>
      </c>
      <c r="R249" s="230" t="s">
        <v>194</v>
      </c>
      <c r="S249" s="230"/>
      <c r="T249" s="124"/>
      <c r="U249" s="124"/>
      <c r="V249" s="123"/>
      <c r="W249" s="123"/>
    </row>
    <row r="250" spans="1:23" ht="14.25" hidden="1" x14ac:dyDescent="0.2">
      <c r="A250" s="172"/>
      <c r="B250" s="172"/>
      <c r="C250" s="172"/>
      <c r="D250" s="172"/>
      <c r="E250" s="172"/>
      <c r="F250" s="115"/>
      <c r="G250" s="115"/>
      <c r="H250" s="115"/>
      <c r="I250" s="115"/>
      <c r="K250" s="175"/>
      <c r="L250" s="175"/>
      <c r="M250" s="175"/>
      <c r="N250" s="229" t="s">
        <v>797</v>
      </c>
      <c r="O250" s="230">
        <v>10</v>
      </c>
      <c r="P250" s="230" t="s">
        <v>194</v>
      </c>
      <c r="Q250" s="230" t="s">
        <v>194</v>
      </c>
      <c r="R250" s="230" t="s">
        <v>194</v>
      </c>
      <c r="S250" s="230"/>
      <c r="T250" s="124"/>
      <c r="U250" s="124"/>
      <c r="V250" s="123"/>
      <c r="W250" s="123"/>
    </row>
    <row r="251" spans="1:23" ht="14.25" hidden="1" x14ac:dyDescent="0.2">
      <c r="A251" s="172"/>
      <c r="B251" s="172"/>
      <c r="C251" s="172"/>
      <c r="D251" s="172"/>
      <c r="E251" s="172"/>
      <c r="F251" s="115"/>
      <c r="G251" s="115"/>
      <c r="H251" s="115"/>
      <c r="I251" s="115"/>
      <c r="K251" s="175"/>
      <c r="L251" s="175"/>
      <c r="M251" s="175"/>
      <c r="N251" s="229" t="s">
        <v>798</v>
      </c>
      <c r="O251" s="230">
        <v>10</v>
      </c>
      <c r="P251" s="230" t="s">
        <v>194</v>
      </c>
      <c r="Q251" s="230" t="s">
        <v>194</v>
      </c>
      <c r="R251" s="230" t="s">
        <v>194</v>
      </c>
      <c r="S251" s="230"/>
      <c r="T251" s="124"/>
      <c r="U251" s="124"/>
      <c r="V251" s="123"/>
      <c r="W251" s="123"/>
    </row>
    <row r="252" spans="1:23" ht="14.25" hidden="1" x14ac:dyDescent="0.2">
      <c r="A252" s="172"/>
      <c r="B252" s="172"/>
      <c r="C252" s="172"/>
      <c r="D252" s="172"/>
      <c r="E252" s="172"/>
      <c r="F252" s="115"/>
      <c r="G252" s="115"/>
      <c r="H252" s="115"/>
      <c r="I252" s="115"/>
      <c r="K252" s="175"/>
      <c r="L252" s="175"/>
      <c r="M252" s="175"/>
      <c r="N252" s="229" t="s">
        <v>799</v>
      </c>
      <c r="O252" s="230">
        <v>10</v>
      </c>
      <c r="P252" s="230" t="s">
        <v>194</v>
      </c>
      <c r="Q252" s="230" t="s">
        <v>194</v>
      </c>
      <c r="R252" s="230" t="s">
        <v>194</v>
      </c>
      <c r="S252" s="230"/>
      <c r="T252" s="124"/>
      <c r="U252" s="124"/>
      <c r="V252" s="123"/>
      <c r="W252" s="123"/>
    </row>
    <row r="253" spans="1:23" ht="14.25" hidden="1" x14ac:dyDescent="0.2">
      <c r="A253" s="172"/>
      <c r="B253" s="172"/>
      <c r="C253" s="172"/>
      <c r="D253" s="172"/>
      <c r="E253" s="172"/>
      <c r="F253" s="115"/>
      <c r="G253" s="115"/>
      <c r="H253" s="115"/>
      <c r="I253" s="115"/>
      <c r="K253" s="175"/>
      <c r="L253" s="175"/>
      <c r="M253" s="175"/>
      <c r="N253" s="229" t="s">
        <v>800</v>
      </c>
      <c r="O253" s="230">
        <v>10</v>
      </c>
      <c r="P253" s="230" t="s">
        <v>194</v>
      </c>
      <c r="Q253" s="230" t="s">
        <v>194</v>
      </c>
      <c r="R253" s="230" t="s">
        <v>194</v>
      </c>
      <c r="S253" s="230"/>
      <c r="T253" s="124"/>
      <c r="U253" s="124"/>
      <c r="V253" s="123"/>
      <c r="W253" s="123"/>
    </row>
    <row r="254" spans="1:23" ht="14.25" hidden="1" x14ac:dyDescent="0.2">
      <c r="A254" s="172"/>
      <c r="B254" s="172"/>
      <c r="C254" s="172"/>
      <c r="D254" s="172"/>
      <c r="E254" s="172"/>
      <c r="F254" s="115"/>
      <c r="G254" s="115"/>
      <c r="H254" s="115"/>
      <c r="I254" s="115"/>
      <c r="K254" s="175"/>
      <c r="L254" s="175"/>
      <c r="M254" s="175"/>
      <c r="N254" s="229" t="s">
        <v>801</v>
      </c>
      <c r="O254" s="230">
        <v>8</v>
      </c>
      <c r="P254" s="230" t="s">
        <v>194</v>
      </c>
      <c r="Q254" s="230" t="s">
        <v>194</v>
      </c>
      <c r="R254" s="230" t="s">
        <v>194</v>
      </c>
      <c r="S254" s="230"/>
      <c r="T254" s="124"/>
      <c r="U254" s="124"/>
      <c r="V254" s="123"/>
      <c r="W254" s="123"/>
    </row>
    <row r="255" spans="1:23" ht="14.25" hidden="1" x14ac:dyDescent="0.2">
      <c r="A255" s="172"/>
      <c r="B255" s="172"/>
      <c r="C255" s="172"/>
      <c r="D255" s="172"/>
      <c r="E255" s="172"/>
      <c r="F255" s="115"/>
      <c r="G255" s="115"/>
      <c r="H255" s="115"/>
      <c r="I255" s="115"/>
      <c r="K255" s="175"/>
      <c r="L255" s="175"/>
      <c r="M255" s="175"/>
      <c r="N255" s="229" t="s">
        <v>250</v>
      </c>
      <c r="O255" s="230">
        <v>13</v>
      </c>
      <c r="P255" s="230">
        <v>2015</v>
      </c>
      <c r="Q255" s="230">
        <v>12</v>
      </c>
      <c r="R255" s="230" t="s">
        <v>802</v>
      </c>
      <c r="S255" s="230"/>
      <c r="T255" s="124"/>
      <c r="U255" s="124"/>
      <c r="V255" s="123"/>
      <c r="W255" s="123"/>
    </row>
    <row r="256" spans="1:23" ht="14.25" hidden="1" x14ac:dyDescent="0.2">
      <c r="A256" s="172"/>
      <c r="B256" s="172"/>
      <c r="C256" s="172"/>
      <c r="D256" s="172"/>
      <c r="E256" s="172"/>
      <c r="F256" s="115"/>
      <c r="G256" s="115"/>
      <c r="H256" s="115"/>
      <c r="I256" s="115"/>
      <c r="K256" s="175"/>
      <c r="L256" s="175"/>
      <c r="M256" s="175"/>
      <c r="N256" s="233" t="s">
        <v>803</v>
      </c>
      <c r="O256" s="234">
        <v>8</v>
      </c>
      <c r="P256" s="230" t="s">
        <v>194</v>
      </c>
      <c r="Q256" s="230" t="s">
        <v>194</v>
      </c>
      <c r="R256" s="230" t="s">
        <v>194</v>
      </c>
      <c r="S256" s="230"/>
      <c r="T256" s="124"/>
      <c r="U256" s="124"/>
      <c r="V256" s="123"/>
      <c r="W256" s="123"/>
    </row>
    <row r="257" spans="1:23" ht="14.25" hidden="1" x14ac:dyDescent="0.2">
      <c r="A257" s="172"/>
      <c r="B257" s="172"/>
      <c r="C257" s="172"/>
      <c r="D257" s="172"/>
      <c r="E257" s="172"/>
      <c r="F257" s="115"/>
      <c r="G257" s="115"/>
      <c r="H257" s="115"/>
      <c r="I257" s="115"/>
      <c r="K257" s="175"/>
      <c r="L257" s="175"/>
      <c r="M257" s="175"/>
      <c r="N257" s="229" t="s">
        <v>804</v>
      </c>
      <c r="O257" s="230">
        <v>8</v>
      </c>
      <c r="P257" s="230">
        <v>2023</v>
      </c>
      <c r="Q257" s="230">
        <v>6</v>
      </c>
      <c r="R257" s="230" t="s">
        <v>805</v>
      </c>
      <c r="S257" s="230"/>
      <c r="T257" s="124"/>
      <c r="U257" s="124"/>
      <c r="V257" s="123"/>
      <c r="W257" s="123"/>
    </row>
    <row r="258" spans="1:23" ht="14.25" hidden="1" x14ac:dyDescent="0.2">
      <c r="A258" s="172"/>
      <c r="B258" s="172"/>
      <c r="C258" s="172"/>
      <c r="D258" s="172"/>
      <c r="E258" s="172"/>
      <c r="F258" s="115"/>
      <c r="G258" s="115"/>
      <c r="H258" s="115"/>
      <c r="I258" s="115"/>
      <c r="K258" s="175"/>
      <c r="L258" s="175"/>
      <c r="M258" s="175"/>
      <c r="N258" s="229" t="s">
        <v>184</v>
      </c>
      <c r="O258" s="230">
        <v>5</v>
      </c>
      <c r="P258" s="230">
        <v>2015</v>
      </c>
      <c r="Q258" s="230">
        <v>12</v>
      </c>
      <c r="R258" s="230" t="s">
        <v>806</v>
      </c>
      <c r="S258" s="230"/>
      <c r="T258" s="124"/>
      <c r="U258" s="124"/>
      <c r="V258" s="123"/>
      <c r="W258" s="123"/>
    </row>
    <row r="259" spans="1:23" ht="14.25" hidden="1" x14ac:dyDescent="0.2">
      <c r="A259" s="172"/>
      <c r="B259" s="172"/>
      <c r="C259" s="172"/>
      <c r="D259" s="172"/>
      <c r="E259" s="172"/>
      <c r="F259" s="115"/>
      <c r="G259" s="115"/>
      <c r="H259" s="115"/>
      <c r="I259" s="115"/>
      <c r="K259" s="175"/>
      <c r="L259" s="175"/>
      <c r="M259" s="175"/>
      <c r="N259" s="231" t="s">
        <v>185</v>
      </c>
      <c r="O259" s="232">
        <v>5</v>
      </c>
      <c r="P259" s="230">
        <v>2010</v>
      </c>
      <c r="Q259" s="230">
        <v>12</v>
      </c>
      <c r="R259" s="230" t="s">
        <v>807</v>
      </c>
      <c r="S259" s="230"/>
      <c r="T259" s="124"/>
      <c r="U259" s="124"/>
      <c r="V259" s="123"/>
      <c r="W259" s="123"/>
    </row>
    <row r="260" spans="1:23" ht="14.25" hidden="1" x14ac:dyDescent="0.2">
      <c r="A260" s="172"/>
      <c r="B260" s="172"/>
      <c r="C260" s="172"/>
      <c r="D260" s="172"/>
      <c r="E260" s="172"/>
      <c r="F260" s="115"/>
      <c r="G260" s="115"/>
      <c r="H260" s="115"/>
      <c r="I260" s="115"/>
      <c r="K260" s="175"/>
      <c r="L260" s="175"/>
      <c r="M260" s="175"/>
      <c r="N260" s="229" t="s">
        <v>808</v>
      </c>
      <c r="O260" s="230">
        <v>10</v>
      </c>
      <c r="P260" s="230" t="s">
        <v>194</v>
      </c>
      <c r="Q260" s="230" t="s">
        <v>194</v>
      </c>
      <c r="R260" s="230" t="s">
        <v>194</v>
      </c>
      <c r="S260" s="230"/>
      <c r="T260" s="124"/>
      <c r="U260" s="124"/>
      <c r="V260" s="123"/>
      <c r="W260" s="123"/>
    </row>
    <row r="261" spans="1:23" ht="14.25" hidden="1" x14ac:dyDescent="0.2">
      <c r="A261" s="172"/>
      <c r="B261" s="172"/>
      <c r="C261" s="172"/>
      <c r="D261" s="172"/>
      <c r="E261" s="172"/>
      <c r="F261" s="115"/>
      <c r="G261" s="115"/>
      <c r="H261" s="115"/>
      <c r="I261" s="115"/>
      <c r="K261" s="175"/>
      <c r="L261" s="175"/>
      <c r="M261" s="175"/>
      <c r="N261" s="229" t="s">
        <v>193</v>
      </c>
      <c r="O261" s="230">
        <v>6</v>
      </c>
      <c r="P261" s="230">
        <v>2018</v>
      </c>
      <c r="Q261" s="230">
        <v>12</v>
      </c>
      <c r="R261" s="230" t="s">
        <v>809</v>
      </c>
      <c r="S261" s="230"/>
      <c r="T261" s="124"/>
      <c r="U261" s="124"/>
      <c r="V261" s="123"/>
      <c r="W261" s="123"/>
    </row>
    <row r="262" spans="1:23" ht="14.25" hidden="1" x14ac:dyDescent="0.2">
      <c r="A262" s="172"/>
      <c r="B262" s="172"/>
      <c r="C262" s="172"/>
      <c r="D262" s="172"/>
      <c r="E262" s="172"/>
      <c r="F262" s="115"/>
      <c r="G262" s="115"/>
      <c r="H262" s="115"/>
      <c r="I262" s="115"/>
      <c r="K262" s="175"/>
      <c r="L262" s="175"/>
      <c r="M262" s="175"/>
      <c r="N262" s="229" t="s">
        <v>251</v>
      </c>
      <c r="O262" s="230">
        <v>13</v>
      </c>
      <c r="P262" s="230">
        <v>2017</v>
      </c>
      <c r="Q262" s="230">
        <v>12</v>
      </c>
      <c r="R262" s="230" t="s">
        <v>810</v>
      </c>
      <c r="S262" s="230"/>
      <c r="T262" s="124"/>
      <c r="U262" s="124"/>
      <c r="V262" s="123"/>
      <c r="W262" s="123"/>
    </row>
    <row r="263" spans="1:23" ht="14.25" hidden="1" x14ac:dyDescent="0.2">
      <c r="A263" s="172"/>
      <c r="B263" s="172"/>
      <c r="C263" s="172"/>
      <c r="D263" s="172"/>
      <c r="E263" s="172"/>
      <c r="F263" s="115"/>
      <c r="G263" s="115"/>
      <c r="H263" s="115"/>
      <c r="I263" s="115"/>
      <c r="K263" s="175"/>
      <c r="L263" s="175"/>
      <c r="M263" s="175"/>
      <c r="N263" s="229" t="s">
        <v>186</v>
      </c>
      <c r="O263" s="230">
        <v>5</v>
      </c>
      <c r="P263" s="230">
        <v>2015</v>
      </c>
      <c r="Q263" s="230">
        <v>12</v>
      </c>
      <c r="R263" s="230" t="s">
        <v>811</v>
      </c>
      <c r="S263" s="230"/>
      <c r="T263" s="124"/>
      <c r="U263" s="124"/>
      <c r="V263" s="123"/>
      <c r="W263" s="123"/>
    </row>
    <row r="264" spans="1:23" ht="14.25" hidden="1" x14ac:dyDescent="0.2">
      <c r="A264" s="172"/>
      <c r="B264" s="172"/>
      <c r="C264" s="172"/>
      <c r="D264" s="172"/>
      <c r="E264" s="172"/>
      <c r="F264" s="115"/>
      <c r="G264" s="115"/>
      <c r="H264" s="115"/>
      <c r="I264" s="115"/>
      <c r="K264" s="175"/>
      <c r="L264" s="175"/>
      <c r="M264" s="175"/>
      <c r="N264" s="229" t="s">
        <v>812</v>
      </c>
      <c r="O264" s="230">
        <v>8</v>
      </c>
      <c r="P264" s="230" t="s">
        <v>194</v>
      </c>
      <c r="Q264" s="230" t="s">
        <v>194</v>
      </c>
      <c r="R264" s="230" t="s">
        <v>194</v>
      </c>
      <c r="S264" s="230"/>
      <c r="T264" s="124"/>
      <c r="U264" s="124"/>
      <c r="V264" s="123"/>
      <c r="W264" s="123"/>
    </row>
    <row r="265" spans="1:23" ht="14.25" hidden="1" x14ac:dyDescent="0.2">
      <c r="A265" s="172"/>
      <c r="B265" s="172"/>
      <c r="C265" s="172"/>
      <c r="D265" s="172"/>
      <c r="E265" s="172"/>
      <c r="F265" s="115"/>
      <c r="G265" s="115"/>
      <c r="H265" s="115"/>
      <c r="I265" s="115"/>
      <c r="K265" s="175"/>
      <c r="L265" s="175"/>
      <c r="M265" s="175"/>
      <c r="N265" s="229" t="s">
        <v>195</v>
      </c>
      <c r="O265" s="230">
        <v>6</v>
      </c>
      <c r="P265" s="230">
        <v>2015</v>
      </c>
      <c r="Q265" s="230">
        <v>12</v>
      </c>
      <c r="R265" s="230" t="s">
        <v>813</v>
      </c>
      <c r="S265" s="230"/>
      <c r="T265" s="124"/>
      <c r="U265" s="124"/>
      <c r="V265" s="123"/>
      <c r="W265" s="123"/>
    </row>
    <row r="266" spans="1:23" ht="14.25" hidden="1" x14ac:dyDescent="0.2">
      <c r="A266" s="172"/>
      <c r="B266" s="172"/>
      <c r="C266" s="172"/>
      <c r="D266" s="172"/>
      <c r="E266" s="172"/>
      <c r="F266" s="115"/>
      <c r="G266" s="115"/>
      <c r="H266" s="115"/>
      <c r="I266" s="115"/>
      <c r="K266" s="175"/>
      <c r="L266" s="175"/>
      <c r="M266" s="175"/>
      <c r="N266" s="229" t="s">
        <v>814</v>
      </c>
      <c r="O266" s="230">
        <v>8</v>
      </c>
      <c r="P266" s="230" t="s">
        <v>194</v>
      </c>
      <c r="Q266" s="230" t="s">
        <v>194</v>
      </c>
      <c r="R266" s="230" t="s">
        <v>194</v>
      </c>
      <c r="S266" s="230"/>
      <c r="T266" s="124"/>
      <c r="U266" s="124"/>
      <c r="V266" s="123"/>
      <c r="W266" s="123"/>
    </row>
    <row r="267" spans="1:23" ht="14.25" hidden="1" x14ac:dyDescent="0.2">
      <c r="A267" s="172"/>
      <c r="B267" s="172"/>
      <c r="C267" s="172"/>
      <c r="D267" s="172"/>
      <c r="E267" s="172"/>
      <c r="F267" s="115"/>
      <c r="G267" s="115"/>
      <c r="H267" s="115"/>
      <c r="I267" s="115"/>
      <c r="K267" s="175"/>
      <c r="L267" s="175"/>
      <c r="M267" s="175"/>
      <c r="N267" s="229" t="s">
        <v>815</v>
      </c>
      <c r="O267" s="230">
        <v>7</v>
      </c>
      <c r="P267" s="230" t="s">
        <v>194</v>
      </c>
      <c r="Q267" s="230" t="s">
        <v>194</v>
      </c>
      <c r="R267" s="230" t="s">
        <v>194</v>
      </c>
      <c r="S267" s="230"/>
      <c r="T267" s="124"/>
      <c r="U267" s="124"/>
      <c r="V267" s="123"/>
      <c r="W267" s="123"/>
    </row>
    <row r="268" spans="1:23" ht="14.25" hidden="1" x14ac:dyDescent="0.2">
      <c r="A268" s="172"/>
      <c r="B268" s="172"/>
      <c r="C268" s="172"/>
      <c r="D268" s="172"/>
      <c r="E268" s="172"/>
      <c r="F268" s="115"/>
      <c r="G268" s="115"/>
      <c r="H268" s="115"/>
      <c r="I268" s="115"/>
      <c r="K268" s="175"/>
      <c r="L268" s="175"/>
      <c r="M268" s="175"/>
      <c r="N268" s="229" t="s">
        <v>252</v>
      </c>
      <c r="O268" s="230">
        <v>13</v>
      </c>
      <c r="P268" s="230">
        <v>2015</v>
      </c>
      <c r="Q268" s="230">
        <v>12</v>
      </c>
      <c r="R268" s="230" t="s">
        <v>816</v>
      </c>
      <c r="S268" s="230"/>
      <c r="T268" s="124"/>
      <c r="U268" s="124"/>
      <c r="V268" s="123"/>
      <c r="W268" s="123"/>
    </row>
    <row r="269" spans="1:23" ht="14.25" hidden="1" x14ac:dyDescent="0.2">
      <c r="A269" s="172"/>
      <c r="B269" s="172"/>
      <c r="C269" s="172"/>
      <c r="D269" s="172"/>
      <c r="E269" s="172"/>
      <c r="F269" s="115"/>
      <c r="G269" s="115"/>
      <c r="H269" s="115"/>
      <c r="I269" s="115"/>
      <c r="K269" s="175"/>
      <c r="L269" s="175"/>
      <c r="M269" s="175"/>
      <c r="N269" s="229" t="s">
        <v>817</v>
      </c>
      <c r="O269" s="230">
        <v>9</v>
      </c>
      <c r="P269" s="230" t="s">
        <v>194</v>
      </c>
      <c r="Q269" s="230" t="s">
        <v>194</v>
      </c>
      <c r="R269" s="230" t="s">
        <v>194</v>
      </c>
      <c r="S269" s="230"/>
      <c r="T269" s="124"/>
      <c r="U269" s="124"/>
      <c r="V269" s="123"/>
      <c r="W269" s="123"/>
    </row>
    <row r="270" spans="1:23" ht="14.25" hidden="1" x14ac:dyDescent="0.2">
      <c r="A270" s="172"/>
      <c r="B270" s="172"/>
      <c r="C270" s="172"/>
      <c r="D270" s="172"/>
      <c r="E270" s="172"/>
      <c r="F270" s="115"/>
      <c r="G270" s="115"/>
      <c r="H270" s="115"/>
      <c r="I270" s="115"/>
      <c r="K270" s="175"/>
      <c r="L270" s="175"/>
      <c r="M270" s="175"/>
      <c r="N270" s="229" t="s">
        <v>818</v>
      </c>
      <c r="O270" s="230">
        <v>13</v>
      </c>
      <c r="P270" s="230" t="s">
        <v>194</v>
      </c>
      <c r="Q270" s="230" t="s">
        <v>194</v>
      </c>
      <c r="R270" s="230" t="s">
        <v>194</v>
      </c>
      <c r="S270" s="230"/>
      <c r="T270" s="124"/>
      <c r="U270" s="124"/>
      <c r="V270" s="123"/>
      <c r="W270" s="123"/>
    </row>
    <row r="271" spans="1:23" ht="14.25" hidden="1" x14ac:dyDescent="0.2">
      <c r="A271" s="172"/>
      <c r="B271" s="172"/>
      <c r="C271" s="172"/>
      <c r="D271" s="172"/>
      <c r="E271" s="172"/>
      <c r="F271" s="115"/>
      <c r="G271" s="115"/>
      <c r="H271" s="115"/>
      <c r="I271" s="115"/>
      <c r="K271" s="175"/>
      <c r="L271" s="175"/>
      <c r="M271" s="175"/>
      <c r="N271" s="229" t="s">
        <v>454</v>
      </c>
      <c r="O271" s="230">
        <v>6</v>
      </c>
      <c r="P271" s="230">
        <v>2019</v>
      </c>
      <c r="Q271" s="230">
        <v>12</v>
      </c>
      <c r="R271" s="230" t="s">
        <v>819</v>
      </c>
      <c r="S271" s="230"/>
      <c r="T271" s="124"/>
      <c r="U271" s="124"/>
      <c r="V271" s="123"/>
      <c r="W271" s="123"/>
    </row>
    <row r="272" spans="1:23" ht="14.25" hidden="1" x14ac:dyDescent="0.2">
      <c r="A272" s="172"/>
      <c r="B272" s="172"/>
      <c r="C272" s="172"/>
      <c r="D272" s="172"/>
      <c r="E272" s="172"/>
      <c r="F272" s="115"/>
      <c r="G272" s="115"/>
      <c r="H272" s="115"/>
      <c r="I272" s="115"/>
      <c r="K272" s="175"/>
      <c r="L272" s="175"/>
      <c r="M272" s="175"/>
      <c r="N272" s="229" t="s">
        <v>820</v>
      </c>
      <c r="O272" s="230">
        <v>6</v>
      </c>
      <c r="P272" s="230" t="s">
        <v>194</v>
      </c>
      <c r="Q272" s="230" t="s">
        <v>194</v>
      </c>
      <c r="R272" s="230" t="s">
        <v>194</v>
      </c>
      <c r="S272" s="230"/>
      <c r="T272" s="124"/>
      <c r="U272" s="124"/>
      <c r="V272" s="123"/>
      <c r="W272" s="123"/>
    </row>
    <row r="273" spans="1:23" ht="14.25" hidden="1" x14ac:dyDescent="0.2">
      <c r="A273" s="172"/>
      <c r="B273" s="172"/>
      <c r="C273" s="172"/>
      <c r="D273" s="172"/>
      <c r="E273" s="172"/>
      <c r="F273" s="115"/>
      <c r="G273" s="115"/>
      <c r="H273" s="115"/>
      <c r="I273" s="115"/>
      <c r="K273" s="175"/>
      <c r="L273" s="175"/>
      <c r="M273" s="175"/>
      <c r="N273" s="229" t="s">
        <v>205</v>
      </c>
      <c r="O273" s="230">
        <v>7</v>
      </c>
      <c r="P273" s="230">
        <v>2015</v>
      </c>
      <c r="Q273" s="230">
        <v>12</v>
      </c>
      <c r="R273" s="230" t="s">
        <v>821</v>
      </c>
      <c r="S273" s="230"/>
      <c r="T273" s="124"/>
      <c r="U273" s="124"/>
      <c r="V273" s="123"/>
      <c r="W273" s="123"/>
    </row>
    <row r="274" spans="1:23" ht="14.25" hidden="1" x14ac:dyDescent="0.2">
      <c r="A274" s="172"/>
      <c r="B274" s="172"/>
      <c r="C274" s="172"/>
      <c r="D274" s="172"/>
      <c r="E274" s="172"/>
      <c r="F274" s="115"/>
      <c r="G274" s="115"/>
      <c r="H274" s="115"/>
      <c r="I274" s="115"/>
      <c r="K274" s="175"/>
      <c r="L274" s="175"/>
      <c r="M274" s="175"/>
      <c r="N274" s="229" t="s">
        <v>822</v>
      </c>
      <c r="O274" s="230">
        <v>5</v>
      </c>
      <c r="P274" s="230" t="s">
        <v>194</v>
      </c>
      <c r="Q274" s="230" t="s">
        <v>194</v>
      </c>
      <c r="R274" s="230" t="s">
        <v>194</v>
      </c>
      <c r="S274" s="230"/>
      <c r="T274" s="124"/>
      <c r="U274" s="124"/>
      <c r="V274" s="123"/>
      <c r="W274" s="123"/>
    </row>
    <row r="275" spans="1:23" ht="14.25" hidden="1" x14ac:dyDescent="0.2">
      <c r="A275" s="172"/>
      <c r="B275" s="172"/>
      <c r="C275" s="172"/>
      <c r="D275" s="172"/>
      <c r="E275" s="172"/>
      <c r="F275" s="115"/>
      <c r="G275" s="115"/>
      <c r="H275" s="115"/>
      <c r="I275" s="115"/>
      <c r="K275" s="175"/>
      <c r="L275" s="175"/>
      <c r="M275" s="175"/>
      <c r="N275" s="229" t="s">
        <v>823</v>
      </c>
      <c r="O275" s="230">
        <v>14</v>
      </c>
      <c r="P275" s="230">
        <v>2023</v>
      </c>
      <c r="Q275" s="230">
        <v>6</v>
      </c>
      <c r="R275" s="230" t="s">
        <v>824</v>
      </c>
      <c r="S275" s="230"/>
      <c r="T275" s="124"/>
      <c r="U275" s="124"/>
      <c r="V275" s="123"/>
      <c r="W275" s="123"/>
    </row>
    <row r="276" spans="1:23" ht="14.25" hidden="1" x14ac:dyDescent="0.2">
      <c r="A276" s="172"/>
      <c r="B276" s="172"/>
      <c r="C276" s="172"/>
      <c r="D276" s="172"/>
      <c r="E276" s="172"/>
      <c r="F276" s="115"/>
      <c r="G276" s="115"/>
      <c r="H276" s="115"/>
      <c r="I276" s="115"/>
      <c r="K276" s="175"/>
      <c r="L276" s="175"/>
      <c r="M276" s="175"/>
      <c r="N276" s="229" t="s">
        <v>825</v>
      </c>
      <c r="O276" s="230">
        <v>7</v>
      </c>
      <c r="P276" s="230" t="s">
        <v>194</v>
      </c>
      <c r="Q276" s="230" t="s">
        <v>194</v>
      </c>
      <c r="R276" s="230" t="s">
        <v>194</v>
      </c>
      <c r="S276" s="230"/>
      <c r="T276" s="124"/>
      <c r="U276" s="124"/>
      <c r="V276" s="123"/>
      <c r="W276" s="123"/>
    </row>
    <row r="277" spans="1:23" ht="14.25" hidden="1" x14ac:dyDescent="0.2">
      <c r="A277" s="172"/>
      <c r="B277" s="172"/>
      <c r="C277" s="172"/>
      <c r="D277" s="172"/>
      <c r="E277" s="172"/>
      <c r="F277" s="115"/>
      <c r="G277" s="115"/>
      <c r="H277" s="115"/>
      <c r="I277" s="115"/>
      <c r="K277" s="175"/>
      <c r="L277" s="175"/>
      <c r="M277" s="175"/>
      <c r="N277" s="229" t="s">
        <v>826</v>
      </c>
      <c r="O277" s="230">
        <v>4</v>
      </c>
      <c r="P277" s="230" t="s">
        <v>194</v>
      </c>
      <c r="Q277" s="230" t="s">
        <v>194</v>
      </c>
      <c r="R277" s="230" t="s">
        <v>194</v>
      </c>
      <c r="S277" s="230"/>
      <c r="T277" s="124"/>
      <c r="U277" s="124"/>
      <c r="V277" s="123"/>
      <c r="W277" s="123"/>
    </row>
    <row r="278" spans="1:23" ht="14.25" hidden="1" x14ac:dyDescent="0.2">
      <c r="A278" s="172"/>
      <c r="B278" s="172"/>
      <c r="C278" s="172"/>
      <c r="D278" s="172"/>
      <c r="E278" s="172"/>
      <c r="F278" s="115"/>
      <c r="G278" s="115"/>
      <c r="H278" s="115"/>
      <c r="I278" s="115"/>
      <c r="K278" s="175"/>
      <c r="L278" s="175"/>
      <c r="M278" s="175"/>
      <c r="N278" s="229" t="s">
        <v>827</v>
      </c>
      <c r="O278" s="230">
        <v>11</v>
      </c>
      <c r="P278" s="230" t="s">
        <v>194</v>
      </c>
      <c r="Q278" s="230" t="s">
        <v>194</v>
      </c>
      <c r="R278" s="230" t="s">
        <v>194</v>
      </c>
      <c r="S278" s="230"/>
      <c r="T278" s="124"/>
      <c r="U278" s="124"/>
      <c r="V278" s="123"/>
      <c r="W278" s="123"/>
    </row>
    <row r="279" spans="1:23" ht="14.25" hidden="1" x14ac:dyDescent="0.2">
      <c r="A279" s="172"/>
      <c r="B279" s="172"/>
      <c r="C279" s="172"/>
      <c r="D279" s="172"/>
      <c r="E279" s="172"/>
      <c r="F279" s="115"/>
      <c r="G279" s="115"/>
      <c r="H279" s="115"/>
      <c r="I279" s="115"/>
      <c r="K279" s="175"/>
      <c r="L279" s="175"/>
      <c r="M279" s="175"/>
      <c r="N279" s="229" t="s">
        <v>828</v>
      </c>
      <c r="O279" s="230">
        <v>10</v>
      </c>
      <c r="P279" s="230" t="s">
        <v>194</v>
      </c>
      <c r="Q279" s="230" t="s">
        <v>194</v>
      </c>
      <c r="R279" s="230" t="s">
        <v>194</v>
      </c>
      <c r="S279" s="230"/>
      <c r="T279" s="124"/>
      <c r="U279" s="124"/>
      <c r="V279" s="123"/>
      <c r="W279" s="123"/>
    </row>
    <row r="280" spans="1:23" ht="14.25" hidden="1" x14ac:dyDescent="0.2">
      <c r="A280" s="172"/>
      <c r="B280" s="172"/>
      <c r="C280" s="172"/>
      <c r="D280" s="172"/>
      <c r="E280" s="172"/>
      <c r="F280" s="115"/>
      <c r="G280" s="115"/>
      <c r="H280" s="115"/>
      <c r="I280" s="115"/>
      <c r="K280" s="175"/>
      <c r="L280" s="175"/>
      <c r="M280" s="175"/>
      <c r="N280" s="231" t="s">
        <v>829</v>
      </c>
      <c r="O280" s="232">
        <v>12</v>
      </c>
      <c r="P280" s="230" t="s">
        <v>194</v>
      </c>
      <c r="Q280" s="230" t="s">
        <v>194</v>
      </c>
      <c r="R280" s="230" t="s">
        <v>194</v>
      </c>
      <c r="S280" s="230"/>
      <c r="T280" s="124"/>
      <c r="U280" s="124"/>
      <c r="V280" s="123"/>
      <c r="W280" s="123"/>
    </row>
    <row r="281" spans="1:23" ht="14.25" hidden="1" x14ac:dyDescent="0.2">
      <c r="A281" s="172"/>
      <c r="B281" s="172"/>
      <c r="C281" s="172"/>
      <c r="D281" s="172"/>
      <c r="E281" s="172"/>
      <c r="F281" s="115"/>
      <c r="G281" s="115"/>
      <c r="H281" s="115"/>
      <c r="I281" s="115"/>
      <c r="K281" s="175"/>
      <c r="L281" s="175"/>
      <c r="M281" s="175"/>
      <c r="N281" s="229" t="s">
        <v>830</v>
      </c>
      <c r="O281" s="230">
        <v>7</v>
      </c>
      <c r="P281" s="230" t="s">
        <v>194</v>
      </c>
      <c r="Q281" s="230" t="s">
        <v>194</v>
      </c>
      <c r="R281" s="230" t="s">
        <v>194</v>
      </c>
      <c r="S281" s="230"/>
      <c r="T281" s="124"/>
      <c r="U281" s="124"/>
      <c r="V281" s="123"/>
      <c r="W281" s="123"/>
    </row>
    <row r="282" spans="1:23" ht="14.25" hidden="1" x14ac:dyDescent="0.2">
      <c r="A282" s="172"/>
      <c r="B282" s="172"/>
      <c r="C282" s="172"/>
      <c r="D282" s="172"/>
      <c r="E282" s="172"/>
      <c r="F282" s="115"/>
      <c r="G282" s="115"/>
      <c r="H282" s="115"/>
      <c r="I282" s="115"/>
      <c r="K282" s="175"/>
      <c r="L282" s="175"/>
      <c r="M282" s="175"/>
      <c r="N282" s="229" t="s">
        <v>222</v>
      </c>
      <c r="O282" s="230">
        <v>9</v>
      </c>
      <c r="P282" s="230">
        <v>2016</v>
      </c>
      <c r="Q282" s="230">
        <v>12</v>
      </c>
      <c r="R282" s="230" t="s">
        <v>831</v>
      </c>
      <c r="S282" s="230"/>
      <c r="T282" s="124"/>
      <c r="U282" s="124"/>
      <c r="V282" s="123"/>
      <c r="W282" s="123"/>
    </row>
    <row r="283" spans="1:23" ht="14.25" hidden="1" x14ac:dyDescent="0.2">
      <c r="A283" s="172"/>
      <c r="B283" s="172"/>
      <c r="C283" s="172"/>
      <c r="D283" s="172"/>
      <c r="E283" s="172"/>
      <c r="F283" s="115"/>
      <c r="G283" s="115"/>
      <c r="H283" s="115"/>
      <c r="I283" s="115"/>
      <c r="K283" s="175"/>
      <c r="L283" s="175"/>
      <c r="M283" s="175"/>
      <c r="N283" s="229" t="s">
        <v>206</v>
      </c>
      <c r="O283" s="230">
        <v>7</v>
      </c>
      <c r="P283" s="230">
        <v>2016</v>
      </c>
      <c r="Q283" s="230">
        <v>12</v>
      </c>
      <c r="R283" s="230" t="s">
        <v>832</v>
      </c>
      <c r="S283" s="230"/>
      <c r="T283" s="124"/>
      <c r="U283" s="124"/>
      <c r="V283" s="123"/>
      <c r="W283" s="123"/>
    </row>
    <row r="284" spans="1:23" ht="14.25" hidden="1" x14ac:dyDescent="0.2">
      <c r="A284" s="172"/>
      <c r="B284" s="172"/>
      <c r="C284" s="172"/>
      <c r="D284" s="172"/>
      <c r="E284" s="172"/>
      <c r="F284" s="115"/>
      <c r="G284" s="115"/>
      <c r="H284" s="115"/>
      <c r="I284" s="115"/>
      <c r="K284" s="175"/>
      <c r="L284" s="175"/>
      <c r="M284" s="175"/>
      <c r="N284" s="229" t="s">
        <v>833</v>
      </c>
      <c r="O284" s="230">
        <v>4</v>
      </c>
      <c r="P284" s="230" t="s">
        <v>194</v>
      </c>
      <c r="Q284" s="230" t="s">
        <v>194</v>
      </c>
      <c r="R284" s="230" t="s">
        <v>194</v>
      </c>
      <c r="S284" s="230"/>
      <c r="T284" s="124"/>
      <c r="U284" s="124"/>
      <c r="V284" s="123"/>
      <c r="W284" s="123"/>
    </row>
    <row r="285" spans="1:23" ht="14.25" hidden="1" x14ac:dyDescent="0.2">
      <c r="A285" s="172"/>
      <c r="B285" s="172"/>
      <c r="C285" s="172"/>
      <c r="D285" s="172"/>
      <c r="E285" s="172"/>
      <c r="F285" s="115"/>
      <c r="G285" s="115"/>
      <c r="H285" s="115"/>
      <c r="I285" s="115"/>
      <c r="K285" s="175"/>
      <c r="L285" s="175"/>
      <c r="M285" s="175"/>
      <c r="N285" s="229" t="s">
        <v>187</v>
      </c>
      <c r="O285" s="230">
        <v>5</v>
      </c>
      <c r="P285" s="230">
        <v>2015</v>
      </c>
      <c r="Q285" s="230">
        <v>12</v>
      </c>
      <c r="R285" s="230" t="s">
        <v>834</v>
      </c>
      <c r="S285" s="230"/>
      <c r="T285" s="124"/>
      <c r="U285" s="124"/>
      <c r="V285" s="123"/>
      <c r="W285" s="123"/>
    </row>
    <row r="286" spans="1:23" ht="14.25" hidden="1" x14ac:dyDescent="0.2">
      <c r="A286" s="172"/>
      <c r="B286" s="172"/>
      <c r="C286" s="172"/>
      <c r="D286" s="172"/>
      <c r="E286" s="172"/>
      <c r="F286" s="115"/>
      <c r="G286" s="115"/>
      <c r="H286" s="115"/>
      <c r="I286" s="115"/>
      <c r="K286" s="175"/>
      <c r="L286" s="175"/>
      <c r="M286" s="175"/>
      <c r="N286" s="229" t="s">
        <v>835</v>
      </c>
      <c r="O286" s="230">
        <v>13</v>
      </c>
      <c r="P286" s="230" t="s">
        <v>194</v>
      </c>
      <c r="Q286" s="230" t="s">
        <v>194</v>
      </c>
      <c r="R286" s="230" t="s">
        <v>194</v>
      </c>
      <c r="S286" s="230"/>
      <c r="T286" s="124"/>
      <c r="U286" s="124"/>
      <c r="V286" s="123"/>
      <c r="W286" s="123"/>
    </row>
    <row r="287" spans="1:23" ht="14.25" hidden="1" x14ac:dyDescent="0.2">
      <c r="A287" s="172"/>
      <c r="B287" s="172"/>
      <c r="C287" s="172"/>
      <c r="D287" s="172"/>
      <c r="E287" s="172"/>
      <c r="F287" s="115"/>
      <c r="G287" s="115"/>
      <c r="H287" s="115"/>
      <c r="I287" s="115"/>
      <c r="K287" s="175"/>
      <c r="L287" s="175"/>
      <c r="M287" s="175"/>
      <c r="N287" s="229" t="s">
        <v>263</v>
      </c>
      <c r="O287" s="230">
        <v>8</v>
      </c>
      <c r="P287" s="230">
        <v>2015</v>
      </c>
      <c r="Q287" s="230">
        <v>12</v>
      </c>
      <c r="R287" s="230" t="s">
        <v>836</v>
      </c>
      <c r="S287" s="230"/>
      <c r="T287" s="124"/>
      <c r="U287" s="124"/>
      <c r="V287" s="123"/>
      <c r="W287" s="123"/>
    </row>
    <row r="288" spans="1:23" ht="14.25" hidden="1" x14ac:dyDescent="0.2">
      <c r="A288" s="172"/>
      <c r="B288" s="172"/>
      <c r="C288" s="172"/>
      <c r="D288" s="172"/>
      <c r="E288" s="172"/>
      <c r="F288" s="115"/>
      <c r="G288" s="115"/>
      <c r="H288" s="115"/>
      <c r="I288" s="115"/>
      <c r="K288" s="175"/>
      <c r="L288" s="175"/>
      <c r="M288" s="175"/>
      <c r="N288" s="229" t="s">
        <v>207</v>
      </c>
      <c r="O288" s="230">
        <v>7</v>
      </c>
      <c r="P288" s="230">
        <v>2018</v>
      </c>
      <c r="Q288" s="230">
        <v>12</v>
      </c>
      <c r="R288" s="230" t="s">
        <v>837</v>
      </c>
      <c r="S288" s="230"/>
      <c r="T288" s="124"/>
      <c r="U288" s="124"/>
      <c r="V288" s="123"/>
      <c r="W288" s="123"/>
    </row>
    <row r="289" spans="1:23" ht="14.25" hidden="1" x14ac:dyDescent="0.2">
      <c r="A289" s="172"/>
      <c r="B289" s="172"/>
      <c r="C289" s="172"/>
      <c r="D289" s="172"/>
      <c r="E289" s="172"/>
      <c r="F289" s="115"/>
      <c r="G289" s="115"/>
      <c r="H289" s="115"/>
      <c r="I289" s="115"/>
      <c r="K289" s="175"/>
      <c r="L289" s="175"/>
      <c r="M289" s="175"/>
      <c r="N289" s="233" t="s">
        <v>838</v>
      </c>
      <c r="O289" s="234">
        <v>5</v>
      </c>
      <c r="P289" s="230" t="s">
        <v>194</v>
      </c>
      <c r="Q289" s="230" t="s">
        <v>194</v>
      </c>
      <c r="R289" s="230" t="s">
        <v>194</v>
      </c>
      <c r="S289" s="230"/>
      <c r="T289" s="124"/>
      <c r="U289" s="124"/>
      <c r="V289" s="123"/>
      <c r="W289" s="123"/>
    </row>
    <row r="290" spans="1:23" ht="14.25" hidden="1" x14ac:dyDescent="0.2">
      <c r="A290" s="172"/>
      <c r="B290" s="172"/>
      <c r="C290" s="172"/>
      <c r="D290" s="172"/>
      <c r="E290" s="172"/>
      <c r="F290" s="115"/>
      <c r="G290" s="115"/>
      <c r="H290" s="115"/>
      <c r="I290" s="115"/>
      <c r="K290" s="175"/>
      <c r="L290" s="175"/>
      <c r="M290" s="175"/>
      <c r="N290" s="229" t="s">
        <v>839</v>
      </c>
      <c r="O290" s="230">
        <v>8</v>
      </c>
      <c r="P290" s="230" t="s">
        <v>194</v>
      </c>
      <c r="Q290" s="230" t="s">
        <v>194</v>
      </c>
      <c r="R290" s="230" t="s">
        <v>194</v>
      </c>
      <c r="S290" s="230"/>
      <c r="T290" s="124"/>
      <c r="U290" s="124"/>
      <c r="V290" s="123"/>
      <c r="W290" s="123"/>
    </row>
    <row r="291" spans="1:23" ht="14.25" hidden="1" x14ac:dyDescent="0.2">
      <c r="A291" s="172"/>
      <c r="B291" s="172"/>
      <c r="C291" s="172"/>
      <c r="D291" s="172"/>
      <c r="E291" s="172"/>
      <c r="F291" s="115"/>
      <c r="G291" s="115"/>
      <c r="H291" s="115"/>
      <c r="I291" s="115"/>
      <c r="K291" s="175"/>
      <c r="L291" s="175"/>
      <c r="M291" s="175"/>
      <c r="N291" s="229" t="s">
        <v>188</v>
      </c>
      <c r="O291" s="230">
        <v>5</v>
      </c>
      <c r="P291" s="230">
        <v>2015</v>
      </c>
      <c r="Q291" s="230">
        <v>12</v>
      </c>
      <c r="R291" s="230" t="s">
        <v>840</v>
      </c>
      <c r="S291" s="230"/>
      <c r="T291" s="124"/>
      <c r="U291" s="124"/>
      <c r="V291" s="123"/>
      <c r="W291" s="123"/>
    </row>
    <row r="292" spans="1:23" ht="14.25" hidden="1" x14ac:dyDescent="0.2">
      <c r="A292" s="172"/>
      <c r="B292" s="172"/>
      <c r="C292" s="172"/>
      <c r="D292" s="172"/>
      <c r="E292" s="172"/>
      <c r="F292" s="115"/>
      <c r="G292" s="115"/>
      <c r="H292" s="115"/>
      <c r="I292" s="115"/>
      <c r="K292" s="175"/>
      <c r="L292" s="175"/>
      <c r="M292" s="175"/>
      <c r="N292" s="229" t="s">
        <v>196</v>
      </c>
      <c r="O292" s="230">
        <v>6</v>
      </c>
      <c r="P292" s="230">
        <v>2015</v>
      </c>
      <c r="Q292" s="230">
        <v>12</v>
      </c>
      <c r="R292" s="230" t="s">
        <v>841</v>
      </c>
      <c r="S292" s="230"/>
      <c r="T292" s="124"/>
      <c r="U292" s="124"/>
      <c r="V292" s="123"/>
      <c r="W292" s="123"/>
    </row>
    <row r="293" spans="1:23" ht="14.25" hidden="1" x14ac:dyDescent="0.2">
      <c r="A293" s="172"/>
      <c r="B293" s="172"/>
      <c r="C293" s="172"/>
      <c r="D293" s="172"/>
      <c r="E293" s="172"/>
      <c r="F293" s="115"/>
      <c r="G293" s="115"/>
      <c r="H293" s="115"/>
      <c r="I293" s="115"/>
      <c r="K293" s="175"/>
      <c r="L293" s="175"/>
      <c r="M293" s="175"/>
      <c r="N293" s="229" t="s">
        <v>842</v>
      </c>
      <c r="O293" s="230">
        <v>12</v>
      </c>
      <c r="P293" s="230" t="s">
        <v>194</v>
      </c>
      <c r="Q293" s="230" t="s">
        <v>194</v>
      </c>
      <c r="R293" s="230" t="s">
        <v>194</v>
      </c>
      <c r="S293" s="230"/>
      <c r="T293" s="124"/>
      <c r="U293" s="124"/>
      <c r="V293" s="123"/>
      <c r="W293" s="123"/>
    </row>
    <row r="294" spans="1:23" ht="14.25" hidden="1" x14ac:dyDescent="0.2">
      <c r="A294" s="172"/>
      <c r="B294" s="172"/>
      <c r="C294" s="172"/>
      <c r="D294" s="172"/>
      <c r="E294" s="172"/>
      <c r="F294" s="115"/>
      <c r="G294" s="115"/>
      <c r="H294" s="115"/>
      <c r="I294" s="115"/>
      <c r="K294" s="175"/>
      <c r="L294" s="175"/>
      <c r="M294" s="175"/>
      <c r="N294" s="229" t="s">
        <v>843</v>
      </c>
      <c r="O294" s="230">
        <v>8</v>
      </c>
      <c r="P294" s="230" t="s">
        <v>194</v>
      </c>
      <c r="Q294" s="230" t="s">
        <v>194</v>
      </c>
      <c r="R294" s="230" t="s">
        <v>194</v>
      </c>
      <c r="S294" s="230"/>
      <c r="T294" s="124"/>
      <c r="U294" s="124"/>
      <c r="V294" s="123"/>
      <c r="W294" s="123"/>
    </row>
    <row r="295" spans="1:23" ht="14.25" hidden="1" x14ac:dyDescent="0.2">
      <c r="A295" s="172"/>
      <c r="B295" s="172"/>
      <c r="C295" s="172"/>
      <c r="D295" s="172"/>
      <c r="E295" s="172"/>
      <c r="F295" s="115"/>
      <c r="G295" s="115"/>
      <c r="H295" s="115"/>
      <c r="I295" s="115"/>
      <c r="K295" s="175"/>
      <c r="L295" s="175"/>
      <c r="M295" s="175"/>
      <c r="N295" s="229" t="s">
        <v>844</v>
      </c>
      <c r="O295" s="230">
        <v>7</v>
      </c>
      <c r="P295" s="230" t="s">
        <v>194</v>
      </c>
      <c r="Q295" s="230" t="s">
        <v>194</v>
      </c>
      <c r="R295" s="230" t="s">
        <v>194</v>
      </c>
      <c r="S295" s="230"/>
      <c r="T295" s="124"/>
      <c r="U295" s="124"/>
      <c r="V295" s="123"/>
      <c r="W295" s="123"/>
    </row>
    <row r="296" spans="1:23" ht="14.25" hidden="1" x14ac:dyDescent="0.2">
      <c r="A296" s="172"/>
      <c r="B296" s="172"/>
      <c r="C296" s="172"/>
      <c r="D296" s="172"/>
      <c r="E296" s="172"/>
      <c r="F296" s="115"/>
      <c r="G296" s="115"/>
      <c r="H296" s="115"/>
      <c r="I296" s="115"/>
      <c r="K296" s="175"/>
      <c r="L296" s="175"/>
      <c r="M296" s="175"/>
      <c r="N296" s="229" t="s">
        <v>457</v>
      </c>
      <c r="O296" s="230">
        <v>13</v>
      </c>
      <c r="P296" s="230">
        <v>2019</v>
      </c>
      <c r="Q296" s="230">
        <v>12</v>
      </c>
      <c r="R296" s="230" t="s">
        <v>845</v>
      </c>
      <c r="S296" s="230"/>
      <c r="T296" s="124"/>
      <c r="U296" s="124"/>
      <c r="V296" s="123"/>
      <c r="W296" s="123"/>
    </row>
    <row r="297" spans="1:23" ht="14.25" hidden="1" x14ac:dyDescent="0.2">
      <c r="A297" s="172"/>
      <c r="B297" s="172"/>
      <c r="C297" s="172"/>
      <c r="D297" s="172"/>
      <c r="E297" s="172"/>
      <c r="F297" s="115"/>
      <c r="G297" s="115"/>
      <c r="H297" s="115"/>
      <c r="I297" s="115"/>
      <c r="K297" s="175"/>
      <c r="L297" s="175"/>
      <c r="M297" s="175"/>
      <c r="N297" s="229" t="s">
        <v>846</v>
      </c>
      <c r="O297" s="230">
        <v>13</v>
      </c>
      <c r="P297" s="230" t="s">
        <v>194</v>
      </c>
      <c r="Q297" s="230" t="s">
        <v>194</v>
      </c>
      <c r="R297" s="230" t="s">
        <v>194</v>
      </c>
      <c r="S297" s="230"/>
      <c r="T297" s="124"/>
      <c r="U297" s="124"/>
      <c r="V297" s="123"/>
      <c r="W297" s="123"/>
    </row>
    <row r="298" spans="1:23" ht="14.25" hidden="1" x14ac:dyDescent="0.2">
      <c r="A298" s="172"/>
      <c r="B298" s="172"/>
      <c r="C298" s="172"/>
      <c r="D298" s="172"/>
      <c r="E298" s="172"/>
      <c r="F298" s="115"/>
      <c r="G298" s="115"/>
      <c r="H298" s="115"/>
      <c r="I298" s="115"/>
      <c r="K298" s="175"/>
      <c r="L298" s="175"/>
      <c r="M298" s="175"/>
      <c r="N298" s="229" t="s">
        <v>847</v>
      </c>
      <c r="O298" s="230">
        <v>10</v>
      </c>
      <c r="P298" s="230" t="s">
        <v>194</v>
      </c>
      <c r="Q298" s="230" t="s">
        <v>194</v>
      </c>
      <c r="R298" s="230" t="s">
        <v>194</v>
      </c>
      <c r="S298" s="230"/>
      <c r="T298" s="124"/>
      <c r="U298" s="124"/>
      <c r="V298" s="123"/>
      <c r="W298" s="123"/>
    </row>
    <row r="299" spans="1:23" ht="14.25" hidden="1" x14ac:dyDescent="0.2">
      <c r="A299" s="172"/>
      <c r="B299" s="172"/>
      <c r="C299" s="172"/>
      <c r="D299" s="172"/>
      <c r="E299" s="172"/>
      <c r="F299" s="115"/>
      <c r="G299" s="115"/>
      <c r="H299" s="115"/>
      <c r="I299" s="115"/>
      <c r="K299" s="175"/>
      <c r="L299" s="175"/>
      <c r="M299" s="175"/>
      <c r="N299" s="231" t="s">
        <v>848</v>
      </c>
      <c r="O299" s="232">
        <v>13</v>
      </c>
      <c r="P299" s="230" t="s">
        <v>194</v>
      </c>
      <c r="Q299" s="230" t="s">
        <v>194</v>
      </c>
      <c r="R299" s="230" t="s">
        <v>194</v>
      </c>
      <c r="S299" s="230"/>
      <c r="T299" s="124"/>
      <c r="U299" s="124"/>
      <c r="V299" s="123"/>
      <c r="W299" s="123"/>
    </row>
    <row r="300" spans="1:23" ht="14.25" hidden="1" x14ac:dyDescent="0.2">
      <c r="A300" s="172"/>
      <c r="B300" s="172"/>
      <c r="C300" s="172"/>
      <c r="D300" s="172"/>
      <c r="E300" s="172"/>
      <c r="F300" s="115"/>
      <c r="G300" s="115"/>
      <c r="H300" s="115"/>
      <c r="I300" s="115"/>
      <c r="K300" s="175"/>
      <c r="L300" s="175"/>
      <c r="M300" s="175"/>
      <c r="N300" s="229" t="s">
        <v>849</v>
      </c>
      <c r="O300" s="230">
        <v>8</v>
      </c>
      <c r="P300" s="230">
        <v>2023</v>
      </c>
      <c r="Q300" s="230">
        <v>6</v>
      </c>
      <c r="R300" s="230" t="s">
        <v>850</v>
      </c>
      <c r="S300" s="230"/>
      <c r="T300" s="124"/>
      <c r="U300" s="124"/>
      <c r="V300" s="123"/>
      <c r="W300" s="123"/>
    </row>
    <row r="301" spans="1:23" ht="14.25" hidden="1" x14ac:dyDescent="0.2">
      <c r="A301" s="172"/>
      <c r="B301" s="172"/>
      <c r="C301" s="172"/>
      <c r="D301" s="172"/>
      <c r="E301" s="172"/>
      <c r="F301" s="115"/>
      <c r="G301" s="115"/>
      <c r="H301" s="115"/>
      <c r="I301" s="115"/>
      <c r="K301" s="175"/>
      <c r="L301" s="175"/>
      <c r="M301" s="175"/>
      <c r="N301" s="229" t="s">
        <v>851</v>
      </c>
      <c r="O301" s="230">
        <v>10</v>
      </c>
      <c r="P301" s="230" t="s">
        <v>194</v>
      </c>
      <c r="Q301" s="230" t="s">
        <v>194</v>
      </c>
      <c r="R301" s="230" t="s">
        <v>194</v>
      </c>
      <c r="S301" s="230"/>
      <c r="T301" s="124"/>
      <c r="U301" s="124"/>
      <c r="V301" s="123"/>
      <c r="W301" s="123"/>
    </row>
    <row r="302" spans="1:23" ht="14.25" hidden="1" x14ac:dyDescent="0.2">
      <c r="A302" s="172"/>
      <c r="B302" s="172"/>
      <c r="C302" s="172"/>
      <c r="D302" s="172"/>
      <c r="E302" s="172"/>
      <c r="F302" s="115"/>
      <c r="G302" s="115"/>
      <c r="H302" s="115"/>
      <c r="I302" s="115"/>
      <c r="K302" s="175"/>
      <c r="L302" s="175"/>
      <c r="M302" s="175"/>
      <c r="N302" s="229" t="s">
        <v>253</v>
      </c>
      <c r="O302" s="230">
        <v>13</v>
      </c>
      <c r="P302" s="230">
        <v>2016</v>
      </c>
      <c r="Q302" s="230">
        <v>12</v>
      </c>
      <c r="R302" s="230" t="s">
        <v>852</v>
      </c>
      <c r="S302" s="230"/>
      <c r="T302" s="124"/>
      <c r="U302" s="124"/>
      <c r="V302" s="123"/>
      <c r="W302" s="123"/>
    </row>
    <row r="303" spans="1:23" ht="14.25" hidden="1" x14ac:dyDescent="0.2">
      <c r="A303" s="172"/>
      <c r="B303" s="172"/>
      <c r="C303" s="172"/>
      <c r="D303" s="172"/>
      <c r="E303" s="172"/>
      <c r="F303" s="115"/>
      <c r="G303" s="115"/>
      <c r="H303" s="115"/>
      <c r="I303" s="115"/>
      <c r="K303" s="175"/>
      <c r="L303" s="175"/>
      <c r="M303" s="175"/>
      <c r="N303" s="229" t="s">
        <v>853</v>
      </c>
      <c r="O303" s="230">
        <v>2</v>
      </c>
      <c r="P303" s="230" t="s">
        <v>194</v>
      </c>
      <c r="Q303" s="230" t="s">
        <v>194</v>
      </c>
      <c r="R303" s="230" t="s">
        <v>194</v>
      </c>
      <c r="S303" s="230"/>
      <c r="T303" s="124"/>
      <c r="U303" s="124"/>
      <c r="V303" s="123"/>
      <c r="W303" s="123"/>
    </row>
    <row r="304" spans="1:23" ht="14.25" hidden="1" x14ac:dyDescent="0.2">
      <c r="A304" s="172"/>
      <c r="B304" s="172"/>
      <c r="C304" s="172"/>
      <c r="D304" s="172"/>
      <c r="E304" s="172"/>
      <c r="F304" s="115"/>
      <c r="G304" s="115"/>
      <c r="H304" s="115"/>
      <c r="I304" s="115"/>
      <c r="K304" s="175"/>
      <c r="L304" s="175"/>
      <c r="M304" s="175"/>
      <c r="N304" s="229" t="s">
        <v>216</v>
      </c>
      <c r="O304" s="230">
        <v>8</v>
      </c>
      <c r="P304" s="230">
        <v>2015</v>
      </c>
      <c r="Q304" s="230">
        <v>12</v>
      </c>
      <c r="R304" s="230" t="s">
        <v>854</v>
      </c>
      <c r="S304" s="230"/>
      <c r="T304" s="124"/>
      <c r="U304" s="124"/>
      <c r="V304" s="123"/>
      <c r="W304" s="123"/>
    </row>
    <row r="305" spans="1:23" ht="14.25" hidden="1" x14ac:dyDescent="0.2">
      <c r="A305" s="172"/>
      <c r="B305" s="172"/>
      <c r="C305" s="172"/>
      <c r="D305" s="172"/>
      <c r="E305" s="172"/>
      <c r="F305" s="115"/>
      <c r="G305" s="115"/>
      <c r="H305" s="115"/>
      <c r="I305" s="115"/>
      <c r="K305" s="175"/>
      <c r="L305" s="175"/>
      <c r="M305" s="175"/>
      <c r="N305" s="229" t="s">
        <v>855</v>
      </c>
      <c r="O305" s="230">
        <v>7</v>
      </c>
      <c r="P305" s="230" t="s">
        <v>194</v>
      </c>
      <c r="Q305" s="230" t="s">
        <v>194</v>
      </c>
      <c r="R305" s="230" t="s">
        <v>194</v>
      </c>
      <c r="S305" s="230"/>
      <c r="T305" s="124"/>
      <c r="U305" s="124"/>
      <c r="V305" s="123"/>
      <c r="W305" s="123"/>
    </row>
    <row r="306" spans="1:23" ht="14.25" hidden="1" x14ac:dyDescent="0.2">
      <c r="A306" s="172"/>
      <c r="B306" s="172"/>
      <c r="C306" s="172"/>
      <c r="D306" s="172"/>
      <c r="E306" s="172"/>
      <c r="F306" s="115"/>
      <c r="G306" s="115"/>
      <c r="H306" s="115"/>
      <c r="I306" s="115"/>
      <c r="K306" s="175"/>
      <c r="L306" s="175"/>
      <c r="M306" s="175"/>
      <c r="N306" s="229" t="s">
        <v>254</v>
      </c>
      <c r="O306" s="230">
        <v>13</v>
      </c>
      <c r="P306" s="230">
        <v>2016</v>
      </c>
      <c r="Q306" s="230">
        <v>12</v>
      </c>
      <c r="R306" s="230" t="s">
        <v>856</v>
      </c>
      <c r="S306" s="230"/>
      <c r="T306" s="124"/>
      <c r="U306" s="124"/>
      <c r="V306" s="123"/>
      <c r="W306" s="123"/>
    </row>
    <row r="307" spans="1:23" ht="14.25" hidden="1" x14ac:dyDescent="0.2">
      <c r="A307" s="172"/>
      <c r="B307" s="172"/>
      <c r="C307" s="172"/>
      <c r="D307" s="172"/>
      <c r="E307" s="172"/>
      <c r="F307" s="115"/>
      <c r="G307" s="115"/>
      <c r="H307" s="115"/>
      <c r="I307" s="115"/>
      <c r="K307" s="175"/>
      <c r="L307" s="175"/>
      <c r="M307" s="175"/>
      <c r="N307" s="231" t="s">
        <v>857</v>
      </c>
      <c r="O307" s="232">
        <v>8</v>
      </c>
      <c r="P307" s="230" t="s">
        <v>194</v>
      </c>
      <c r="Q307" s="230" t="s">
        <v>194</v>
      </c>
      <c r="R307" s="230" t="s">
        <v>194</v>
      </c>
      <c r="S307" s="230"/>
      <c r="T307" s="124"/>
      <c r="U307" s="124"/>
      <c r="V307" s="123"/>
      <c r="W307" s="123"/>
    </row>
    <row r="308" spans="1:23" ht="14.25" hidden="1" x14ac:dyDescent="0.2">
      <c r="A308" s="172"/>
      <c r="B308" s="172"/>
      <c r="C308" s="172"/>
      <c r="D308" s="172"/>
      <c r="E308" s="172"/>
      <c r="F308" s="115"/>
      <c r="G308" s="115"/>
      <c r="H308" s="115"/>
      <c r="I308" s="115"/>
      <c r="K308" s="175"/>
      <c r="L308" s="175"/>
      <c r="M308" s="175"/>
      <c r="N308" s="229" t="s">
        <v>197</v>
      </c>
      <c r="O308" s="230">
        <v>6</v>
      </c>
      <c r="P308" s="230">
        <v>2018</v>
      </c>
      <c r="Q308" s="230">
        <v>12</v>
      </c>
      <c r="R308" s="230" t="s">
        <v>858</v>
      </c>
      <c r="S308" s="230"/>
      <c r="T308" s="124"/>
      <c r="U308" s="124"/>
      <c r="V308" s="123"/>
      <c r="W308" s="123"/>
    </row>
    <row r="309" spans="1:23" ht="14.25" hidden="1" x14ac:dyDescent="0.2">
      <c r="A309" s="172"/>
      <c r="B309" s="172"/>
      <c r="C309" s="172"/>
      <c r="D309" s="172"/>
      <c r="E309" s="172"/>
      <c r="F309" s="115"/>
      <c r="G309" s="115"/>
      <c r="H309" s="115"/>
      <c r="I309" s="115"/>
      <c r="K309" s="175"/>
      <c r="L309" s="175"/>
      <c r="M309" s="175"/>
      <c r="N309" s="229" t="s">
        <v>859</v>
      </c>
      <c r="O309" s="230">
        <v>8</v>
      </c>
      <c r="P309" s="230" t="s">
        <v>194</v>
      </c>
      <c r="Q309" s="230" t="s">
        <v>194</v>
      </c>
      <c r="R309" s="230" t="s">
        <v>194</v>
      </c>
      <c r="S309" s="230"/>
      <c r="T309" s="124"/>
      <c r="U309" s="124"/>
      <c r="V309" s="123"/>
      <c r="W309" s="123"/>
    </row>
    <row r="310" spans="1:23" ht="14.25" hidden="1" x14ac:dyDescent="0.2">
      <c r="A310" s="172"/>
      <c r="B310" s="172"/>
      <c r="C310" s="172"/>
      <c r="D310" s="172"/>
      <c r="E310" s="172"/>
      <c r="F310" s="115"/>
      <c r="G310" s="115"/>
      <c r="H310" s="115"/>
      <c r="I310" s="115"/>
      <c r="K310" s="175"/>
      <c r="L310" s="175"/>
      <c r="M310" s="175"/>
      <c r="N310" s="229" t="s">
        <v>198</v>
      </c>
      <c r="O310" s="230">
        <v>6</v>
      </c>
      <c r="P310" s="230">
        <v>2016</v>
      </c>
      <c r="Q310" s="230">
        <v>12</v>
      </c>
      <c r="R310" s="230" t="s">
        <v>860</v>
      </c>
      <c r="S310" s="230"/>
      <c r="T310" s="124"/>
      <c r="U310" s="124"/>
      <c r="V310" s="123"/>
      <c r="W310" s="123"/>
    </row>
    <row r="311" spans="1:23" ht="14.25" hidden="1" x14ac:dyDescent="0.2">
      <c r="A311" s="172"/>
      <c r="B311" s="172"/>
      <c r="C311" s="172"/>
      <c r="D311" s="172"/>
      <c r="E311" s="172"/>
      <c r="F311" s="115"/>
      <c r="G311" s="115"/>
      <c r="H311" s="115"/>
      <c r="I311" s="115"/>
      <c r="K311" s="175"/>
      <c r="L311" s="175"/>
      <c r="M311" s="175"/>
      <c r="N311" s="229" t="s">
        <v>861</v>
      </c>
      <c r="O311" s="230">
        <v>8</v>
      </c>
      <c r="P311" s="230" t="s">
        <v>194</v>
      </c>
      <c r="Q311" s="230" t="s">
        <v>194</v>
      </c>
      <c r="R311" s="230" t="s">
        <v>194</v>
      </c>
      <c r="S311" s="230"/>
      <c r="T311" s="124"/>
      <c r="U311" s="124"/>
      <c r="V311" s="123"/>
      <c r="W311" s="123"/>
    </row>
    <row r="312" spans="1:23" ht="14.25" hidden="1" x14ac:dyDescent="0.2">
      <c r="A312" s="172"/>
      <c r="B312" s="172"/>
      <c r="C312" s="172"/>
      <c r="D312" s="172"/>
      <c r="E312" s="172"/>
      <c r="F312" s="115"/>
      <c r="G312" s="115"/>
      <c r="H312" s="115"/>
      <c r="I312" s="115"/>
      <c r="K312" s="175"/>
      <c r="L312" s="175"/>
      <c r="M312" s="175"/>
      <c r="N312" s="229" t="s">
        <v>862</v>
      </c>
      <c r="O312" s="230">
        <v>5</v>
      </c>
      <c r="P312" s="230" t="s">
        <v>194</v>
      </c>
      <c r="Q312" s="230" t="s">
        <v>194</v>
      </c>
      <c r="R312" s="230" t="s">
        <v>194</v>
      </c>
      <c r="S312" s="230"/>
      <c r="T312" s="124"/>
      <c r="U312" s="124"/>
      <c r="V312" s="123"/>
      <c r="W312" s="123"/>
    </row>
    <row r="313" spans="1:23" ht="14.25" hidden="1" x14ac:dyDescent="0.2">
      <c r="A313" s="172"/>
      <c r="B313" s="172"/>
      <c r="C313" s="172"/>
      <c r="D313" s="172"/>
      <c r="E313" s="172"/>
      <c r="F313" s="115"/>
      <c r="G313" s="115"/>
      <c r="H313" s="115"/>
      <c r="I313" s="115"/>
      <c r="K313" s="175"/>
      <c r="L313" s="175"/>
      <c r="M313" s="175"/>
      <c r="N313" s="229" t="s">
        <v>863</v>
      </c>
      <c r="O313" s="230">
        <v>13</v>
      </c>
      <c r="P313" s="230" t="s">
        <v>194</v>
      </c>
      <c r="Q313" s="230" t="s">
        <v>194</v>
      </c>
      <c r="R313" s="230" t="s">
        <v>194</v>
      </c>
      <c r="S313" s="230"/>
      <c r="T313" s="124"/>
      <c r="U313" s="124"/>
      <c r="V313" s="123"/>
      <c r="W313" s="123"/>
    </row>
    <row r="314" spans="1:23" ht="14.25" hidden="1" x14ac:dyDescent="0.2">
      <c r="A314" s="172"/>
      <c r="B314" s="172"/>
      <c r="C314" s="172"/>
      <c r="D314" s="172"/>
      <c r="E314" s="172"/>
      <c r="F314" s="115"/>
      <c r="G314" s="115"/>
      <c r="H314" s="115"/>
      <c r="I314" s="115"/>
      <c r="K314" s="175"/>
      <c r="L314" s="175"/>
      <c r="M314" s="175"/>
      <c r="N314" s="229" t="s">
        <v>864</v>
      </c>
      <c r="O314" s="230">
        <v>5</v>
      </c>
      <c r="P314" s="230" t="s">
        <v>194</v>
      </c>
      <c r="Q314" s="230" t="s">
        <v>194</v>
      </c>
      <c r="R314" s="230" t="s">
        <v>194</v>
      </c>
      <c r="S314" s="230"/>
      <c r="T314" s="124"/>
      <c r="U314" s="124"/>
      <c r="V314" s="123"/>
      <c r="W314" s="123"/>
    </row>
    <row r="315" spans="1:23" ht="14.25" hidden="1" x14ac:dyDescent="0.2">
      <c r="A315" s="172"/>
      <c r="B315" s="172"/>
      <c r="C315" s="172"/>
      <c r="D315" s="172"/>
      <c r="E315" s="172"/>
      <c r="F315" s="115"/>
      <c r="G315" s="115"/>
      <c r="H315" s="115"/>
      <c r="I315" s="115"/>
      <c r="K315" s="175"/>
      <c r="L315" s="175"/>
      <c r="M315" s="175"/>
      <c r="N315" s="229" t="s">
        <v>865</v>
      </c>
      <c r="O315" s="230">
        <v>2</v>
      </c>
      <c r="P315" s="230" t="s">
        <v>194</v>
      </c>
      <c r="Q315" s="230" t="s">
        <v>194</v>
      </c>
      <c r="R315" s="230" t="s">
        <v>194</v>
      </c>
      <c r="S315" s="230"/>
      <c r="T315" s="124"/>
      <c r="U315" s="124"/>
      <c r="V315" s="123"/>
      <c r="W315" s="123"/>
    </row>
    <row r="316" spans="1:23" ht="14.25" hidden="1" x14ac:dyDescent="0.2">
      <c r="A316" s="172"/>
      <c r="B316" s="172"/>
      <c r="C316" s="172"/>
      <c r="D316" s="172"/>
      <c r="E316" s="172"/>
      <c r="F316" s="115"/>
      <c r="G316" s="115"/>
      <c r="H316" s="115"/>
      <c r="I316" s="115"/>
      <c r="K316" s="175"/>
      <c r="L316" s="175"/>
      <c r="M316" s="175"/>
      <c r="N316" s="229" t="s">
        <v>255</v>
      </c>
      <c r="O316" s="230">
        <v>13</v>
      </c>
      <c r="P316" s="230">
        <v>2015</v>
      </c>
      <c r="Q316" s="230">
        <v>12</v>
      </c>
      <c r="R316" s="230" t="s">
        <v>866</v>
      </c>
      <c r="S316" s="230"/>
      <c r="T316" s="124"/>
      <c r="U316" s="124"/>
      <c r="V316" s="123"/>
      <c r="W316" s="123"/>
    </row>
    <row r="317" spans="1:23" ht="14.25" hidden="1" x14ac:dyDescent="0.2">
      <c r="A317" s="172"/>
      <c r="B317" s="172"/>
      <c r="C317" s="172"/>
      <c r="D317" s="172"/>
      <c r="E317" s="172"/>
      <c r="F317" s="115"/>
      <c r="G317" s="115"/>
      <c r="H317" s="115"/>
      <c r="I317" s="115"/>
      <c r="K317" s="175"/>
      <c r="L317" s="175"/>
      <c r="M317" s="175"/>
      <c r="N317" s="229" t="s">
        <v>208</v>
      </c>
      <c r="O317" s="230">
        <v>7</v>
      </c>
      <c r="P317" s="230">
        <v>2016</v>
      </c>
      <c r="Q317" s="230">
        <v>12</v>
      </c>
      <c r="R317" s="230" t="s">
        <v>867</v>
      </c>
      <c r="S317" s="230"/>
      <c r="T317" s="124"/>
      <c r="U317" s="124"/>
      <c r="V317" s="123"/>
      <c r="W317" s="123"/>
    </row>
    <row r="318" spans="1:23" ht="14.25" hidden="1" x14ac:dyDescent="0.2">
      <c r="A318" s="172"/>
      <c r="B318" s="172"/>
      <c r="C318" s="172"/>
      <c r="D318" s="172"/>
      <c r="E318" s="172"/>
      <c r="F318" s="115"/>
      <c r="G318" s="115"/>
      <c r="H318" s="115"/>
      <c r="I318" s="115"/>
      <c r="K318" s="175"/>
      <c r="L318" s="175"/>
      <c r="M318" s="175"/>
      <c r="N318" s="229" t="s">
        <v>217</v>
      </c>
      <c r="O318" s="230">
        <v>8</v>
      </c>
      <c r="P318" s="230">
        <v>2018</v>
      </c>
      <c r="Q318" s="230">
        <v>12</v>
      </c>
      <c r="R318" s="230" t="s">
        <v>868</v>
      </c>
      <c r="S318" s="230"/>
      <c r="T318" s="124"/>
      <c r="U318" s="124"/>
      <c r="V318" s="123"/>
      <c r="W318" s="123"/>
    </row>
    <row r="319" spans="1:23" ht="14.25" hidden="1" x14ac:dyDescent="0.2">
      <c r="A319" s="172"/>
      <c r="B319" s="172"/>
      <c r="C319" s="172"/>
      <c r="D319" s="172"/>
      <c r="E319" s="172"/>
      <c r="F319" s="115"/>
      <c r="G319" s="115"/>
      <c r="H319" s="115"/>
      <c r="I319" s="115"/>
      <c r="K319" s="175"/>
      <c r="L319" s="175"/>
      <c r="M319" s="175"/>
      <c r="N319" s="229" t="s">
        <v>869</v>
      </c>
      <c r="O319" s="230">
        <v>2</v>
      </c>
      <c r="P319" s="230" t="s">
        <v>194</v>
      </c>
      <c r="Q319" s="230" t="s">
        <v>194</v>
      </c>
      <c r="R319" s="230" t="s">
        <v>194</v>
      </c>
      <c r="S319" s="230"/>
      <c r="T319" s="124"/>
      <c r="U319" s="124"/>
      <c r="V319" s="123"/>
      <c r="W319" s="123"/>
    </row>
    <row r="320" spans="1:23" ht="14.25" hidden="1" x14ac:dyDescent="0.2">
      <c r="A320" s="172"/>
      <c r="B320" s="172"/>
      <c r="C320" s="172"/>
      <c r="D320" s="172"/>
      <c r="E320" s="172"/>
      <c r="F320" s="115"/>
      <c r="G320" s="115"/>
      <c r="H320" s="115"/>
      <c r="I320" s="115"/>
      <c r="K320" s="175"/>
      <c r="L320" s="175"/>
      <c r="M320" s="175"/>
      <c r="N320" s="229" t="s">
        <v>870</v>
      </c>
      <c r="O320" s="230">
        <v>9</v>
      </c>
      <c r="P320" s="230" t="s">
        <v>194</v>
      </c>
      <c r="Q320" s="230" t="s">
        <v>194</v>
      </c>
      <c r="R320" s="230" t="s">
        <v>194</v>
      </c>
      <c r="S320" s="230"/>
      <c r="T320" s="124"/>
      <c r="U320" s="124"/>
      <c r="V320" s="123"/>
      <c r="W320" s="123"/>
    </row>
    <row r="321" spans="1:23" ht="14.25" hidden="1" x14ac:dyDescent="0.2">
      <c r="A321" s="172"/>
      <c r="B321" s="172"/>
      <c r="C321" s="172"/>
      <c r="D321" s="172"/>
      <c r="E321" s="172"/>
      <c r="F321" s="115"/>
      <c r="G321" s="115"/>
      <c r="H321" s="115"/>
      <c r="I321" s="115"/>
      <c r="K321" s="175"/>
      <c r="L321" s="175"/>
      <c r="M321" s="175"/>
      <c r="N321" s="229" t="s">
        <v>223</v>
      </c>
      <c r="O321" s="230">
        <v>9</v>
      </c>
      <c r="P321" s="230">
        <v>2018</v>
      </c>
      <c r="Q321" s="230">
        <v>12</v>
      </c>
      <c r="R321" s="230" t="s">
        <v>871</v>
      </c>
      <c r="S321" s="230"/>
      <c r="T321" s="124"/>
      <c r="U321" s="124"/>
      <c r="V321" s="123"/>
      <c r="W321" s="123"/>
    </row>
    <row r="322" spans="1:23" ht="14.25" hidden="1" x14ac:dyDescent="0.2">
      <c r="A322" s="172"/>
      <c r="B322" s="172"/>
      <c r="C322" s="172"/>
      <c r="D322" s="172"/>
      <c r="E322" s="172"/>
      <c r="F322" s="115"/>
      <c r="G322" s="115"/>
      <c r="H322" s="115"/>
      <c r="I322" s="115"/>
      <c r="K322" s="175"/>
      <c r="L322" s="175"/>
      <c r="M322" s="175"/>
      <c r="N322" s="229" t="s">
        <v>872</v>
      </c>
      <c r="O322" s="230">
        <v>7</v>
      </c>
      <c r="P322" s="230" t="s">
        <v>194</v>
      </c>
      <c r="Q322" s="230" t="s">
        <v>194</v>
      </c>
      <c r="R322" s="230" t="s">
        <v>194</v>
      </c>
      <c r="S322" s="230"/>
      <c r="T322" s="124"/>
      <c r="U322" s="124"/>
      <c r="V322" s="123"/>
      <c r="W322" s="123"/>
    </row>
    <row r="323" spans="1:23" ht="14.25" hidden="1" x14ac:dyDescent="0.2">
      <c r="A323" s="172"/>
      <c r="B323" s="172"/>
      <c r="C323" s="172"/>
      <c r="D323" s="172"/>
      <c r="E323" s="172"/>
      <c r="F323" s="115"/>
      <c r="G323" s="115"/>
      <c r="H323" s="115"/>
      <c r="I323" s="115"/>
      <c r="K323" s="175"/>
      <c r="L323" s="175"/>
      <c r="M323" s="175"/>
      <c r="N323" s="229" t="s">
        <v>873</v>
      </c>
      <c r="O323" s="230">
        <v>9</v>
      </c>
      <c r="P323" s="230" t="s">
        <v>194</v>
      </c>
      <c r="Q323" s="230" t="s">
        <v>194</v>
      </c>
      <c r="R323" s="230" t="s">
        <v>194</v>
      </c>
      <c r="S323" s="230"/>
      <c r="T323" s="124"/>
      <c r="U323" s="124"/>
      <c r="V323" s="123"/>
      <c r="W323" s="123"/>
    </row>
    <row r="324" spans="1:23" ht="14.25" hidden="1" x14ac:dyDescent="0.2">
      <c r="A324" s="172"/>
      <c r="B324" s="172"/>
      <c r="C324" s="172"/>
      <c r="D324" s="172"/>
      <c r="E324" s="172"/>
      <c r="F324" s="115"/>
      <c r="G324" s="115"/>
      <c r="H324" s="115"/>
      <c r="I324" s="115"/>
      <c r="K324" s="175"/>
      <c r="L324" s="175"/>
      <c r="M324" s="175"/>
      <c r="N324" s="229" t="s">
        <v>874</v>
      </c>
      <c r="O324" s="230">
        <v>3</v>
      </c>
      <c r="P324" s="230" t="s">
        <v>194</v>
      </c>
      <c r="Q324" s="230" t="s">
        <v>194</v>
      </c>
      <c r="R324" s="230" t="s">
        <v>194</v>
      </c>
      <c r="S324" s="230"/>
      <c r="T324" s="124"/>
      <c r="U324" s="124"/>
      <c r="V324" s="123"/>
      <c r="W324" s="123"/>
    </row>
    <row r="325" spans="1:23" ht="14.25" hidden="1" x14ac:dyDescent="0.2">
      <c r="A325" s="172"/>
      <c r="B325" s="172"/>
      <c r="C325" s="172"/>
      <c r="D325" s="172"/>
      <c r="E325" s="172"/>
      <c r="F325" s="115"/>
      <c r="G325" s="115"/>
      <c r="H325" s="115"/>
      <c r="I325" s="115"/>
      <c r="K325" s="175"/>
      <c r="L325" s="175"/>
      <c r="M325" s="175"/>
      <c r="N325" s="229" t="s">
        <v>875</v>
      </c>
      <c r="O325" s="230">
        <v>13</v>
      </c>
      <c r="P325" s="230" t="s">
        <v>194</v>
      </c>
      <c r="Q325" s="230" t="s">
        <v>194</v>
      </c>
      <c r="R325" s="230" t="s">
        <v>194</v>
      </c>
      <c r="S325" s="230"/>
      <c r="T325" s="124"/>
      <c r="U325" s="124"/>
      <c r="V325" s="123"/>
      <c r="W325" s="123"/>
    </row>
    <row r="326" spans="1:23" ht="14.25" hidden="1" x14ac:dyDescent="0.2">
      <c r="A326" s="172"/>
      <c r="B326" s="172"/>
      <c r="C326" s="172"/>
      <c r="D326" s="172"/>
      <c r="E326" s="172"/>
      <c r="F326" s="115"/>
      <c r="G326" s="115"/>
      <c r="H326" s="115"/>
      <c r="I326" s="115"/>
      <c r="K326" s="175"/>
      <c r="L326" s="175"/>
      <c r="M326" s="175"/>
      <c r="N326" s="229" t="s">
        <v>876</v>
      </c>
      <c r="O326" s="230">
        <v>12</v>
      </c>
      <c r="P326" s="230" t="s">
        <v>194</v>
      </c>
      <c r="Q326" s="230" t="s">
        <v>194</v>
      </c>
      <c r="R326" s="230" t="s">
        <v>194</v>
      </c>
      <c r="S326" s="230"/>
      <c r="T326" s="124"/>
      <c r="U326" s="124"/>
      <c r="V326" s="123"/>
      <c r="W326" s="123"/>
    </row>
    <row r="327" spans="1:23" ht="14.25" hidden="1" x14ac:dyDescent="0.2">
      <c r="A327" s="172"/>
      <c r="B327" s="172"/>
      <c r="C327" s="172"/>
      <c r="D327" s="172"/>
      <c r="E327" s="172"/>
      <c r="F327" s="115"/>
      <c r="G327" s="115"/>
      <c r="H327" s="115"/>
      <c r="I327" s="115"/>
      <c r="K327" s="175"/>
      <c r="L327" s="175"/>
      <c r="M327" s="175"/>
      <c r="N327" s="229" t="s">
        <v>877</v>
      </c>
      <c r="O327" s="230">
        <v>8</v>
      </c>
      <c r="P327" s="230" t="s">
        <v>194</v>
      </c>
      <c r="Q327" s="230" t="s">
        <v>194</v>
      </c>
      <c r="R327" s="230" t="s">
        <v>194</v>
      </c>
      <c r="S327" s="230"/>
      <c r="T327" s="124"/>
      <c r="U327" s="124"/>
      <c r="V327" s="123"/>
      <c r="W327" s="123"/>
    </row>
    <row r="328" spans="1:23" ht="14.25" hidden="1" x14ac:dyDescent="0.2">
      <c r="A328" s="172"/>
      <c r="B328" s="172"/>
      <c r="C328" s="172"/>
      <c r="D328" s="172"/>
      <c r="E328" s="172"/>
      <c r="F328" s="115"/>
      <c r="G328" s="115"/>
      <c r="H328" s="115"/>
      <c r="I328" s="115"/>
      <c r="K328" s="175"/>
      <c r="L328" s="175"/>
      <c r="M328" s="175"/>
      <c r="N328" s="229" t="s">
        <v>171</v>
      </c>
      <c r="O328" s="230">
        <v>2</v>
      </c>
      <c r="P328" s="230">
        <v>2015</v>
      </c>
      <c r="Q328" s="230">
        <v>12</v>
      </c>
      <c r="R328" s="230" t="s">
        <v>878</v>
      </c>
      <c r="S328" s="230"/>
      <c r="T328" s="124"/>
      <c r="U328" s="124"/>
      <c r="V328" s="123"/>
      <c r="W328" s="123"/>
    </row>
    <row r="329" spans="1:23" ht="14.25" hidden="1" x14ac:dyDescent="0.2">
      <c r="A329" s="172"/>
      <c r="B329" s="172"/>
      <c r="C329" s="172"/>
      <c r="D329" s="172"/>
      <c r="E329" s="172"/>
      <c r="F329" s="115"/>
      <c r="G329" s="115"/>
      <c r="H329" s="115"/>
      <c r="I329" s="115"/>
      <c r="K329" s="175"/>
      <c r="L329" s="175"/>
      <c r="M329" s="175"/>
      <c r="N329" s="229" t="s">
        <v>879</v>
      </c>
      <c r="O329" s="230">
        <v>9</v>
      </c>
      <c r="P329" s="230" t="s">
        <v>194</v>
      </c>
      <c r="Q329" s="230" t="s">
        <v>194</v>
      </c>
      <c r="R329" s="230" t="s">
        <v>194</v>
      </c>
      <c r="S329" s="230"/>
      <c r="T329" s="124"/>
      <c r="U329" s="124"/>
      <c r="V329" s="123"/>
      <c r="W329" s="123"/>
    </row>
    <row r="330" spans="1:23" ht="14.25" hidden="1" x14ac:dyDescent="0.2">
      <c r="A330" s="172"/>
      <c r="B330" s="172"/>
      <c r="C330" s="172"/>
      <c r="D330" s="172"/>
      <c r="E330" s="172"/>
      <c r="F330" s="115"/>
      <c r="G330" s="115"/>
      <c r="H330" s="115"/>
      <c r="I330" s="115"/>
      <c r="K330" s="175"/>
      <c r="L330" s="175"/>
      <c r="M330" s="175"/>
      <c r="N330" s="229" t="s">
        <v>880</v>
      </c>
      <c r="O330" s="230">
        <v>8</v>
      </c>
      <c r="P330" s="230" t="s">
        <v>194</v>
      </c>
      <c r="Q330" s="230" t="s">
        <v>194</v>
      </c>
      <c r="R330" s="230" t="s">
        <v>194</v>
      </c>
      <c r="S330" s="230"/>
      <c r="T330" s="124"/>
      <c r="U330" s="124"/>
      <c r="V330" s="123"/>
      <c r="W330" s="123"/>
    </row>
    <row r="331" spans="1:23" ht="14.25" hidden="1" x14ac:dyDescent="0.2">
      <c r="A331" s="172"/>
      <c r="B331" s="172"/>
      <c r="C331" s="172"/>
      <c r="D331" s="172"/>
      <c r="E331" s="172"/>
      <c r="F331" s="115"/>
      <c r="G331" s="115"/>
      <c r="H331" s="115"/>
      <c r="I331" s="115"/>
      <c r="K331" s="175"/>
      <c r="L331" s="175"/>
      <c r="M331" s="175"/>
      <c r="N331" s="229" t="s">
        <v>881</v>
      </c>
      <c r="O331" s="230">
        <v>12</v>
      </c>
      <c r="P331" s="230" t="s">
        <v>194</v>
      </c>
      <c r="Q331" s="230" t="s">
        <v>194</v>
      </c>
      <c r="R331" s="230" t="s">
        <v>194</v>
      </c>
      <c r="S331" s="230"/>
      <c r="T331" s="124"/>
      <c r="U331" s="124"/>
      <c r="V331" s="123"/>
      <c r="W331" s="123"/>
    </row>
    <row r="332" spans="1:23" ht="14.25" hidden="1" x14ac:dyDescent="0.2">
      <c r="A332" s="172"/>
      <c r="B332" s="172"/>
      <c r="C332" s="172"/>
      <c r="D332" s="172"/>
      <c r="E332" s="172"/>
      <c r="F332" s="115"/>
      <c r="G332" s="115"/>
      <c r="H332" s="115"/>
      <c r="I332" s="115"/>
      <c r="K332" s="175"/>
      <c r="L332" s="175"/>
      <c r="M332" s="175"/>
      <c r="N332" s="229" t="s">
        <v>882</v>
      </c>
      <c r="O332" s="230">
        <v>11</v>
      </c>
      <c r="P332" s="230" t="s">
        <v>194</v>
      </c>
      <c r="Q332" s="230" t="s">
        <v>194</v>
      </c>
      <c r="R332" s="230" t="s">
        <v>194</v>
      </c>
      <c r="S332" s="230"/>
      <c r="T332" s="124"/>
      <c r="U332" s="124"/>
      <c r="V332" s="123"/>
      <c r="W332" s="123"/>
    </row>
    <row r="333" spans="1:23" ht="14.25" hidden="1" x14ac:dyDescent="0.2">
      <c r="A333" s="172"/>
      <c r="B333" s="172"/>
      <c r="C333" s="172"/>
      <c r="D333" s="172"/>
      <c r="E333" s="172"/>
      <c r="F333" s="115"/>
      <c r="G333" s="115"/>
      <c r="H333" s="115"/>
      <c r="I333" s="115"/>
      <c r="K333" s="175"/>
      <c r="L333" s="175"/>
      <c r="M333" s="175"/>
      <c r="N333" s="229" t="s">
        <v>464</v>
      </c>
      <c r="O333" s="230">
        <v>9</v>
      </c>
      <c r="P333" s="230">
        <v>2019</v>
      </c>
      <c r="Q333" s="230">
        <v>12</v>
      </c>
      <c r="R333" s="230" t="s">
        <v>883</v>
      </c>
      <c r="S333" s="230"/>
      <c r="T333" s="124"/>
      <c r="U333" s="124"/>
      <c r="V333" s="123"/>
      <c r="W333" s="123"/>
    </row>
    <row r="334" spans="1:23" ht="14.25" hidden="1" x14ac:dyDescent="0.2">
      <c r="A334" s="172"/>
      <c r="B334" s="172"/>
      <c r="C334" s="172"/>
      <c r="D334" s="172"/>
      <c r="E334" s="172"/>
      <c r="F334" s="115"/>
      <c r="G334" s="115"/>
      <c r="H334" s="115"/>
      <c r="I334" s="115"/>
      <c r="K334" s="175"/>
      <c r="L334" s="175"/>
      <c r="M334" s="175"/>
      <c r="N334" s="233" t="s">
        <v>884</v>
      </c>
      <c r="O334" s="234">
        <v>8</v>
      </c>
      <c r="P334" s="230" t="s">
        <v>194</v>
      </c>
      <c r="Q334" s="230" t="s">
        <v>194</v>
      </c>
      <c r="R334" s="230" t="s">
        <v>194</v>
      </c>
      <c r="S334" s="230"/>
      <c r="T334" s="124"/>
      <c r="U334" s="124"/>
      <c r="V334" s="123"/>
      <c r="W334" s="123"/>
    </row>
    <row r="335" spans="1:23" ht="14.25" hidden="1" x14ac:dyDescent="0.2">
      <c r="A335" s="172"/>
      <c r="B335" s="172"/>
      <c r="C335" s="172"/>
      <c r="D335" s="172"/>
      <c r="E335" s="172"/>
      <c r="F335" s="115"/>
      <c r="G335" s="115"/>
      <c r="H335" s="115"/>
      <c r="I335" s="115"/>
      <c r="K335" s="175"/>
      <c r="L335" s="175"/>
      <c r="M335" s="175"/>
      <c r="N335" s="229" t="s">
        <v>885</v>
      </c>
      <c r="O335" s="230">
        <v>8</v>
      </c>
      <c r="P335" s="230" t="s">
        <v>194</v>
      </c>
      <c r="Q335" s="230" t="s">
        <v>194</v>
      </c>
      <c r="R335" s="230" t="s">
        <v>194</v>
      </c>
      <c r="S335" s="230"/>
      <c r="T335" s="124"/>
      <c r="U335" s="124"/>
      <c r="V335" s="123"/>
      <c r="W335" s="123"/>
    </row>
    <row r="336" spans="1:23" ht="14.25" hidden="1" x14ac:dyDescent="0.2">
      <c r="A336" s="172"/>
      <c r="B336" s="172"/>
      <c r="C336" s="172"/>
      <c r="D336" s="172"/>
      <c r="E336" s="172"/>
      <c r="F336" s="115"/>
      <c r="G336" s="115"/>
      <c r="H336" s="115"/>
      <c r="I336" s="115"/>
      <c r="K336" s="175"/>
      <c r="L336" s="175"/>
      <c r="M336" s="175"/>
      <c r="N336" s="229" t="s">
        <v>257</v>
      </c>
      <c r="O336" s="230">
        <v>14</v>
      </c>
      <c r="P336" s="230">
        <v>2018</v>
      </c>
      <c r="Q336" s="230">
        <v>12</v>
      </c>
      <c r="R336" s="230" t="s">
        <v>886</v>
      </c>
      <c r="S336" s="230"/>
      <c r="T336" s="124"/>
      <c r="U336" s="124"/>
      <c r="V336" s="123"/>
      <c r="W336" s="123"/>
    </row>
    <row r="337" spans="1:23" ht="14.25" hidden="1" x14ac:dyDescent="0.2">
      <c r="A337" s="172"/>
      <c r="B337" s="172"/>
      <c r="C337" s="172"/>
      <c r="D337" s="172"/>
      <c r="E337" s="172"/>
      <c r="F337" s="115"/>
      <c r="G337" s="115"/>
      <c r="H337" s="115"/>
      <c r="I337" s="115"/>
      <c r="K337" s="175"/>
      <c r="L337" s="175"/>
      <c r="M337" s="175"/>
      <c r="N337" s="229" t="s">
        <v>887</v>
      </c>
      <c r="O337" s="230">
        <v>3</v>
      </c>
      <c r="P337" s="230" t="s">
        <v>194</v>
      </c>
      <c r="Q337" s="230" t="s">
        <v>194</v>
      </c>
      <c r="R337" s="230" t="s">
        <v>194</v>
      </c>
      <c r="S337" s="230"/>
      <c r="T337" s="124"/>
      <c r="U337" s="124"/>
      <c r="V337" s="123"/>
      <c r="W337" s="123"/>
    </row>
    <row r="338" spans="1:23" ht="14.25" hidden="1" x14ac:dyDescent="0.2">
      <c r="A338" s="172"/>
      <c r="B338" s="172"/>
      <c r="C338" s="172"/>
      <c r="D338" s="172"/>
      <c r="E338" s="172"/>
      <c r="F338" s="115"/>
      <c r="G338" s="115"/>
      <c r="H338" s="115"/>
      <c r="I338" s="115"/>
      <c r="K338" s="175"/>
      <c r="L338" s="175"/>
      <c r="M338" s="175"/>
      <c r="N338" s="229" t="s">
        <v>189</v>
      </c>
      <c r="O338" s="230">
        <v>5</v>
      </c>
      <c r="P338" s="230">
        <v>2010</v>
      </c>
      <c r="Q338" s="230">
        <v>12</v>
      </c>
      <c r="R338" s="230" t="s">
        <v>888</v>
      </c>
      <c r="S338" s="230"/>
      <c r="T338" s="124"/>
      <c r="U338" s="124"/>
      <c r="V338" s="123"/>
      <c r="W338" s="123"/>
    </row>
    <row r="339" spans="1:23" ht="14.25" hidden="1" x14ac:dyDescent="0.2">
      <c r="A339" s="172"/>
      <c r="B339" s="172"/>
      <c r="C339" s="172"/>
      <c r="D339" s="172"/>
      <c r="E339" s="172"/>
      <c r="F339" s="115"/>
      <c r="G339" s="115"/>
      <c r="H339" s="115"/>
      <c r="I339" s="115"/>
      <c r="K339" s="175"/>
      <c r="L339" s="175"/>
      <c r="M339" s="175"/>
      <c r="N339" s="229" t="s">
        <v>889</v>
      </c>
      <c r="O339" s="230">
        <v>7</v>
      </c>
      <c r="P339" s="230" t="s">
        <v>194</v>
      </c>
      <c r="Q339" s="230" t="s">
        <v>194</v>
      </c>
      <c r="R339" s="230" t="s">
        <v>194</v>
      </c>
      <c r="S339" s="230"/>
      <c r="T339" s="124"/>
      <c r="U339" s="124"/>
      <c r="V339" s="123"/>
      <c r="W339" s="123"/>
    </row>
    <row r="340" spans="1:23" ht="14.25" hidden="1" x14ac:dyDescent="0.2">
      <c r="A340" s="172"/>
      <c r="B340" s="172"/>
      <c r="C340" s="172"/>
      <c r="D340" s="172"/>
      <c r="E340" s="172"/>
      <c r="F340" s="115"/>
      <c r="G340" s="115"/>
      <c r="H340" s="115"/>
      <c r="I340" s="115"/>
      <c r="K340" s="175"/>
      <c r="L340" s="175"/>
      <c r="M340" s="175"/>
      <c r="N340" s="229" t="s">
        <v>224</v>
      </c>
      <c r="O340" s="230">
        <v>9</v>
      </c>
      <c r="P340" s="230">
        <v>2015</v>
      </c>
      <c r="Q340" s="230">
        <v>12</v>
      </c>
      <c r="R340" s="230" t="s">
        <v>890</v>
      </c>
      <c r="S340" s="230"/>
      <c r="T340" s="124"/>
      <c r="U340" s="124"/>
      <c r="V340" s="123"/>
      <c r="W340" s="123"/>
    </row>
    <row r="341" spans="1:23" ht="14.25" hidden="1" x14ac:dyDescent="0.2">
      <c r="A341" s="172"/>
      <c r="B341" s="172"/>
      <c r="C341" s="172"/>
      <c r="D341" s="172"/>
      <c r="E341" s="172"/>
      <c r="F341" s="115"/>
      <c r="G341" s="115"/>
      <c r="H341" s="115"/>
      <c r="I341" s="115"/>
      <c r="K341" s="175"/>
      <c r="L341" s="175"/>
      <c r="M341" s="175"/>
      <c r="N341" s="229" t="s">
        <v>891</v>
      </c>
      <c r="O341" s="230">
        <v>4</v>
      </c>
      <c r="P341" s="230" t="s">
        <v>194</v>
      </c>
      <c r="Q341" s="230" t="s">
        <v>194</v>
      </c>
      <c r="R341" s="230" t="s">
        <v>194</v>
      </c>
      <c r="S341" s="230"/>
      <c r="T341" s="124"/>
      <c r="U341" s="124"/>
      <c r="V341" s="123"/>
      <c r="W341" s="123"/>
    </row>
    <row r="342" spans="1:23" ht="14.25" hidden="1" x14ac:dyDescent="0.2">
      <c r="A342" s="172"/>
      <c r="B342" s="172"/>
      <c r="C342" s="172"/>
      <c r="D342" s="172"/>
      <c r="E342" s="172"/>
      <c r="F342" s="115"/>
      <c r="G342" s="115"/>
      <c r="H342" s="115"/>
      <c r="I342" s="115"/>
      <c r="K342" s="175"/>
      <c r="L342" s="175"/>
      <c r="M342" s="175"/>
      <c r="N342" s="229" t="s">
        <v>892</v>
      </c>
      <c r="O342" s="230">
        <v>9</v>
      </c>
      <c r="P342" s="230">
        <v>2023</v>
      </c>
      <c r="Q342" s="230">
        <v>6</v>
      </c>
      <c r="R342" s="230" t="s">
        <v>893</v>
      </c>
      <c r="S342" s="230"/>
      <c r="T342" s="124"/>
      <c r="U342" s="124"/>
      <c r="V342" s="123"/>
      <c r="W342" s="123"/>
    </row>
    <row r="343" spans="1:23" ht="14.25" hidden="1" x14ac:dyDescent="0.2">
      <c r="A343" s="172"/>
      <c r="B343" s="172"/>
      <c r="C343" s="172"/>
      <c r="D343" s="172"/>
      <c r="E343" s="172"/>
      <c r="F343" s="115"/>
      <c r="G343" s="115"/>
      <c r="H343" s="115"/>
      <c r="I343" s="115"/>
      <c r="K343" s="175"/>
      <c r="L343" s="175"/>
      <c r="M343" s="175"/>
      <c r="N343" s="229" t="s">
        <v>894</v>
      </c>
      <c r="O343" s="230">
        <v>7</v>
      </c>
      <c r="P343" s="230" t="s">
        <v>194</v>
      </c>
      <c r="Q343" s="230" t="s">
        <v>194</v>
      </c>
      <c r="R343" s="230" t="s">
        <v>194</v>
      </c>
      <c r="S343" s="230"/>
      <c r="T343" s="124"/>
      <c r="U343" s="124"/>
      <c r="V343" s="123"/>
      <c r="W343" s="123"/>
    </row>
    <row r="344" spans="1:23" ht="14.25" hidden="1" x14ac:dyDescent="0.2">
      <c r="A344" s="172"/>
      <c r="B344" s="172"/>
      <c r="C344" s="172"/>
      <c r="D344" s="172"/>
      <c r="E344" s="172"/>
      <c r="F344" s="115"/>
      <c r="G344" s="115"/>
      <c r="H344" s="115"/>
      <c r="I344" s="115"/>
      <c r="K344" s="175"/>
      <c r="L344" s="175"/>
      <c r="M344" s="175"/>
      <c r="N344" s="233" t="s">
        <v>895</v>
      </c>
      <c r="O344" s="234">
        <v>5</v>
      </c>
      <c r="P344" s="230" t="s">
        <v>194</v>
      </c>
      <c r="Q344" s="230" t="s">
        <v>194</v>
      </c>
      <c r="R344" s="230" t="s">
        <v>194</v>
      </c>
      <c r="S344" s="230"/>
      <c r="T344" s="124"/>
      <c r="U344" s="124"/>
      <c r="V344" s="123"/>
      <c r="W344" s="123"/>
    </row>
    <row r="345" spans="1:23" ht="14.25" hidden="1" x14ac:dyDescent="0.2">
      <c r="A345" s="172"/>
      <c r="B345" s="172"/>
      <c r="C345" s="172"/>
      <c r="D345" s="172"/>
      <c r="E345" s="172"/>
      <c r="F345" s="115"/>
      <c r="G345" s="115"/>
      <c r="H345" s="115"/>
      <c r="I345" s="115"/>
      <c r="K345" s="175"/>
      <c r="L345" s="175"/>
      <c r="M345" s="175"/>
      <c r="N345" s="229" t="s">
        <v>225</v>
      </c>
      <c r="O345" s="230">
        <v>9</v>
      </c>
      <c r="P345" s="230">
        <v>2015</v>
      </c>
      <c r="Q345" s="230">
        <v>12</v>
      </c>
      <c r="R345" s="230" t="s">
        <v>896</v>
      </c>
      <c r="S345" s="230"/>
      <c r="T345" s="124"/>
      <c r="U345" s="124"/>
      <c r="V345" s="123"/>
      <c r="W345" s="123"/>
    </row>
    <row r="346" spans="1:23" ht="14.25" hidden="1" x14ac:dyDescent="0.2">
      <c r="A346" s="172"/>
      <c r="B346" s="172"/>
      <c r="C346" s="172"/>
      <c r="D346" s="172"/>
      <c r="E346" s="172"/>
      <c r="F346" s="115"/>
      <c r="G346" s="115"/>
      <c r="H346" s="115"/>
      <c r="I346" s="115"/>
      <c r="K346" s="175"/>
      <c r="L346" s="175"/>
      <c r="M346" s="175"/>
      <c r="N346" s="229" t="s">
        <v>897</v>
      </c>
      <c r="O346" s="230">
        <v>5</v>
      </c>
      <c r="P346" s="230" t="s">
        <v>194</v>
      </c>
      <c r="Q346" s="230" t="s">
        <v>194</v>
      </c>
      <c r="R346" s="230" t="s">
        <v>194</v>
      </c>
      <c r="S346" s="230"/>
      <c r="T346" s="124"/>
      <c r="U346" s="124"/>
      <c r="V346" s="123"/>
      <c r="W346" s="123"/>
    </row>
    <row r="347" spans="1:23" ht="14.25" hidden="1" x14ac:dyDescent="0.2">
      <c r="A347" s="172"/>
      <c r="B347" s="172"/>
      <c r="C347" s="172"/>
      <c r="D347" s="172"/>
      <c r="E347" s="172"/>
      <c r="F347" s="115"/>
      <c r="G347" s="115"/>
      <c r="H347" s="115"/>
      <c r="I347" s="115"/>
      <c r="K347" s="175"/>
      <c r="L347" s="175"/>
      <c r="M347" s="175"/>
      <c r="N347" s="229" t="s">
        <v>898</v>
      </c>
      <c r="O347" s="230">
        <v>13</v>
      </c>
      <c r="P347" s="230" t="s">
        <v>194</v>
      </c>
      <c r="Q347" s="230" t="s">
        <v>194</v>
      </c>
      <c r="R347" s="230" t="s">
        <v>194</v>
      </c>
      <c r="S347" s="230"/>
      <c r="T347" s="124"/>
      <c r="U347" s="124"/>
      <c r="V347" s="123"/>
      <c r="W347" s="123"/>
    </row>
    <row r="348" spans="1:23" ht="14.25" hidden="1" x14ac:dyDescent="0.2">
      <c r="A348" s="172"/>
      <c r="B348" s="172"/>
      <c r="C348" s="172"/>
      <c r="D348" s="172"/>
      <c r="E348" s="172"/>
      <c r="F348" s="115"/>
      <c r="G348" s="115"/>
      <c r="H348" s="115"/>
      <c r="I348" s="115"/>
      <c r="K348" s="175"/>
      <c r="L348" s="175"/>
      <c r="M348" s="175"/>
      <c r="N348" s="229" t="s">
        <v>209</v>
      </c>
      <c r="O348" s="230">
        <v>7</v>
      </c>
      <c r="P348" s="230">
        <v>2010</v>
      </c>
      <c r="Q348" s="230">
        <v>12</v>
      </c>
      <c r="R348" s="230" t="s">
        <v>899</v>
      </c>
      <c r="S348" s="230"/>
      <c r="T348" s="124"/>
      <c r="U348" s="124"/>
      <c r="V348" s="123"/>
      <c r="W348" s="123"/>
    </row>
    <row r="349" spans="1:23" ht="14.25" hidden="1" x14ac:dyDescent="0.2">
      <c r="A349" s="172"/>
      <c r="B349" s="172"/>
      <c r="C349" s="172"/>
      <c r="D349" s="172"/>
      <c r="E349" s="172"/>
      <c r="F349" s="115"/>
      <c r="G349" s="115"/>
      <c r="H349" s="115"/>
      <c r="I349" s="115"/>
      <c r="K349" s="175"/>
      <c r="L349" s="175"/>
      <c r="M349" s="175"/>
      <c r="N349" s="229" t="s">
        <v>900</v>
      </c>
      <c r="O349" s="230">
        <v>8</v>
      </c>
      <c r="P349" s="230" t="s">
        <v>194</v>
      </c>
      <c r="Q349" s="230" t="s">
        <v>194</v>
      </c>
      <c r="R349" s="230" t="s">
        <v>194</v>
      </c>
      <c r="S349" s="230"/>
      <c r="T349" s="124"/>
      <c r="U349" s="124"/>
      <c r="V349" s="123"/>
      <c r="W349" s="123"/>
    </row>
    <row r="350" spans="1:23" ht="14.25" hidden="1" x14ac:dyDescent="0.2">
      <c r="A350" s="172"/>
      <c r="B350" s="172"/>
      <c r="C350" s="172"/>
      <c r="D350" s="172"/>
      <c r="E350" s="172"/>
      <c r="F350" s="115"/>
      <c r="G350" s="115"/>
      <c r="H350" s="115"/>
      <c r="I350" s="115"/>
      <c r="K350" s="175"/>
      <c r="L350" s="175"/>
      <c r="M350" s="175"/>
      <c r="N350" s="229" t="s">
        <v>901</v>
      </c>
      <c r="O350" s="230">
        <v>8</v>
      </c>
      <c r="P350" s="230" t="s">
        <v>194</v>
      </c>
      <c r="Q350" s="230" t="s">
        <v>194</v>
      </c>
      <c r="R350" s="230" t="s">
        <v>194</v>
      </c>
      <c r="S350" s="230"/>
      <c r="T350" s="177"/>
      <c r="U350" s="177"/>
    </row>
    <row r="351" spans="1:23" ht="14.25" hidden="1" x14ac:dyDescent="0.2">
      <c r="A351" s="178"/>
      <c r="B351" s="178"/>
      <c r="C351" s="178"/>
      <c r="D351" s="178"/>
      <c r="E351" s="178"/>
      <c r="K351" s="179"/>
      <c r="L351" s="179"/>
      <c r="M351" s="179"/>
      <c r="N351" s="76" t="s">
        <v>902</v>
      </c>
      <c r="O351" s="76">
        <v>5</v>
      </c>
      <c r="P351" s="76" t="s">
        <v>194</v>
      </c>
      <c r="Q351" s="76" t="s">
        <v>194</v>
      </c>
      <c r="R351" s="76" t="s">
        <v>194</v>
      </c>
      <c r="S351" s="76" t="e">
        <f>+R351+Q351</f>
        <v>#VALUE!</v>
      </c>
      <c r="T351" s="180"/>
      <c r="U351" s="180"/>
    </row>
    <row r="352" spans="1:23" ht="14.25" hidden="1" x14ac:dyDescent="0.2">
      <c r="A352" s="178"/>
      <c r="B352" s="178"/>
      <c r="C352" s="178"/>
      <c r="D352" s="178"/>
      <c r="E352" s="178"/>
      <c r="K352" s="179"/>
      <c r="L352" s="179"/>
      <c r="M352" s="179"/>
      <c r="N352" s="179"/>
      <c r="O352" s="179">
        <f>COUNTA(O2:O351)</f>
        <v>350</v>
      </c>
      <c r="P352" s="179">
        <f>COUNT(P2:P351)</f>
        <v>124</v>
      </c>
      <c r="Q352" s="179"/>
      <c r="R352" s="179"/>
      <c r="S352" s="179"/>
      <c r="T352" s="180"/>
      <c r="U352" s="180"/>
    </row>
    <row r="353" spans="1:21" ht="14.25" hidden="1" x14ac:dyDescent="0.2">
      <c r="A353" s="178"/>
      <c r="B353" s="178"/>
      <c r="C353" s="178"/>
      <c r="D353" s="178"/>
      <c r="E353" s="178"/>
      <c r="K353" s="179"/>
      <c r="L353" s="179"/>
      <c r="M353" s="179"/>
      <c r="N353" s="179"/>
      <c r="O353" s="179"/>
      <c r="P353" s="179"/>
      <c r="Q353" s="179"/>
      <c r="R353" s="179"/>
      <c r="S353" s="179"/>
      <c r="T353" s="180"/>
      <c r="U353" s="180"/>
    </row>
    <row r="354" spans="1:21" ht="14.25" hidden="1" x14ac:dyDescent="0.2">
      <c r="A354" s="178"/>
      <c r="B354" s="178"/>
      <c r="C354" s="178"/>
      <c r="D354" s="178"/>
      <c r="E354" s="178"/>
      <c r="K354" s="179"/>
      <c r="L354" s="179"/>
      <c r="M354" s="179"/>
      <c r="N354" s="179"/>
      <c r="O354" s="179"/>
      <c r="P354" s="179"/>
      <c r="Q354" s="179"/>
      <c r="R354" s="179"/>
      <c r="S354" s="179"/>
      <c r="T354" s="180"/>
      <c r="U354" s="180"/>
    </row>
    <row r="355" spans="1:21" ht="14.25" hidden="1" x14ac:dyDescent="0.2">
      <c r="A355" s="178"/>
      <c r="B355" s="178"/>
      <c r="C355" s="178"/>
      <c r="D355" s="178"/>
      <c r="E355" s="178"/>
      <c r="K355" s="179"/>
      <c r="L355" s="179"/>
      <c r="M355" s="179"/>
      <c r="N355" s="179"/>
      <c r="O355" s="179"/>
      <c r="P355" s="179"/>
      <c r="Q355" s="179"/>
      <c r="R355" s="179"/>
      <c r="S355" s="179"/>
      <c r="T355" s="180"/>
      <c r="U355" s="180"/>
    </row>
    <row r="356" spans="1:21" ht="14.25" hidden="1" x14ac:dyDescent="0.2">
      <c r="A356" s="178"/>
      <c r="B356" s="178"/>
      <c r="C356" s="178"/>
      <c r="D356" s="178"/>
      <c r="E356" s="178"/>
      <c r="K356" s="179"/>
      <c r="L356" s="179"/>
      <c r="M356" s="179"/>
      <c r="N356" s="179"/>
      <c r="O356" s="179"/>
      <c r="P356" s="179"/>
      <c r="Q356" s="179"/>
      <c r="R356" s="179"/>
      <c r="S356" s="179"/>
      <c r="T356" s="180"/>
      <c r="U356" s="180"/>
    </row>
    <row r="357" spans="1:21" ht="14.25" hidden="1" x14ac:dyDescent="0.2">
      <c r="A357" s="178"/>
      <c r="B357" s="178"/>
      <c r="C357" s="178"/>
      <c r="D357" s="178"/>
      <c r="E357" s="178"/>
      <c r="K357" s="179"/>
      <c r="L357" s="179"/>
      <c r="M357" s="179"/>
      <c r="N357" s="179"/>
      <c r="O357" s="179"/>
      <c r="P357" s="179"/>
      <c r="Q357" s="179"/>
      <c r="R357" s="179"/>
      <c r="S357" s="179"/>
      <c r="T357" s="180"/>
      <c r="U357" s="180"/>
    </row>
    <row r="358" spans="1:21" ht="14.25" hidden="1" x14ac:dyDescent="0.2">
      <c r="A358" s="178"/>
      <c r="B358" s="178"/>
      <c r="C358" s="178"/>
      <c r="D358" s="178"/>
      <c r="E358" s="178"/>
      <c r="K358" s="179"/>
      <c r="L358" s="179"/>
      <c r="M358" s="179"/>
      <c r="N358" s="179"/>
      <c r="O358" s="179"/>
      <c r="P358" s="179"/>
      <c r="Q358" s="179"/>
      <c r="R358" s="179"/>
      <c r="S358" s="179"/>
      <c r="T358" s="180"/>
      <c r="U358" s="180"/>
    </row>
    <row r="359" spans="1:21" ht="14.25" hidden="1" x14ac:dyDescent="0.2">
      <c r="A359" s="178"/>
      <c r="B359" s="178"/>
      <c r="C359" s="178"/>
      <c r="D359" s="178"/>
      <c r="E359" s="178"/>
      <c r="K359" s="179"/>
      <c r="L359" s="179"/>
      <c r="M359" s="179"/>
      <c r="N359" s="179"/>
      <c r="O359" s="179"/>
      <c r="P359" s="179"/>
      <c r="Q359" s="179"/>
      <c r="R359" s="179"/>
      <c r="S359" s="179"/>
      <c r="T359" s="180"/>
      <c r="U359" s="180"/>
    </row>
    <row r="360" spans="1:21" ht="14.25" hidden="1" x14ac:dyDescent="0.2">
      <c r="A360" s="178"/>
      <c r="B360" s="178"/>
      <c r="C360" s="178"/>
      <c r="D360" s="178"/>
      <c r="E360" s="178"/>
      <c r="K360" s="179"/>
      <c r="L360" s="179"/>
      <c r="M360" s="179"/>
      <c r="N360" s="179"/>
      <c r="O360" s="179"/>
      <c r="P360" s="179"/>
      <c r="Q360" s="179"/>
      <c r="R360" s="179"/>
      <c r="S360" s="179"/>
      <c r="T360" s="180"/>
      <c r="U360" s="180"/>
    </row>
    <row r="361" spans="1:21" ht="14.25" hidden="1" x14ac:dyDescent="0.2">
      <c r="A361" s="178"/>
      <c r="B361" s="178"/>
      <c r="C361" s="178"/>
      <c r="D361" s="178"/>
      <c r="E361" s="178"/>
      <c r="K361" s="179"/>
      <c r="L361" s="179"/>
      <c r="M361" s="179"/>
      <c r="N361" s="179"/>
      <c r="O361" s="179"/>
      <c r="P361" s="179"/>
      <c r="Q361" s="179"/>
      <c r="R361" s="179"/>
      <c r="S361" s="179"/>
      <c r="T361" s="180"/>
      <c r="U361" s="180"/>
    </row>
    <row r="362" spans="1:21" ht="14.25" hidden="1" x14ac:dyDescent="0.2">
      <c r="A362" s="178"/>
      <c r="B362" s="178"/>
      <c r="C362" s="178"/>
      <c r="D362" s="178"/>
      <c r="E362" s="178"/>
      <c r="K362" s="179"/>
      <c r="L362" s="179"/>
      <c r="M362" s="179"/>
      <c r="N362" s="179"/>
      <c r="O362" s="179"/>
      <c r="P362" s="179"/>
      <c r="Q362" s="179"/>
      <c r="R362" s="179"/>
      <c r="S362" s="179"/>
      <c r="T362" s="180"/>
      <c r="U362" s="180"/>
    </row>
    <row r="363" spans="1:21" ht="14.25" hidden="1" x14ac:dyDescent="0.2">
      <c r="A363" s="178"/>
      <c r="B363" s="178"/>
      <c r="C363" s="178"/>
      <c r="D363" s="178"/>
      <c r="E363" s="178"/>
      <c r="K363" s="179"/>
      <c r="L363" s="179"/>
      <c r="M363" s="179"/>
      <c r="N363" s="179"/>
      <c r="O363" s="179"/>
      <c r="P363" s="179"/>
      <c r="Q363" s="179"/>
      <c r="R363" s="179"/>
      <c r="S363" s="179"/>
      <c r="T363" s="180"/>
      <c r="U363" s="180"/>
    </row>
    <row r="364" spans="1:21" ht="14.25" hidden="1" x14ac:dyDescent="0.2">
      <c r="A364" s="178"/>
      <c r="B364" s="178"/>
      <c r="C364" s="178"/>
      <c r="D364" s="178"/>
      <c r="E364" s="178"/>
      <c r="K364" s="179"/>
      <c r="L364" s="179"/>
      <c r="M364" s="179"/>
      <c r="N364" s="179"/>
      <c r="O364" s="179"/>
      <c r="P364" s="179"/>
      <c r="Q364" s="179"/>
      <c r="R364" s="179"/>
      <c r="S364" s="179"/>
      <c r="T364" s="180"/>
      <c r="U364" s="180"/>
    </row>
    <row r="365" spans="1:21" ht="14.25" hidden="1" x14ac:dyDescent="0.2">
      <c r="A365" s="178"/>
      <c r="B365" s="178"/>
      <c r="C365" s="178"/>
      <c r="D365" s="178"/>
      <c r="E365" s="178"/>
      <c r="K365" s="179"/>
      <c r="L365" s="179"/>
      <c r="M365" s="179"/>
      <c r="N365" s="179"/>
      <c r="O365" s="179"/>
      <c r="P365" s="179"/>
      <c r="Q365" s="179"/>
      <c r="R365" s="179"/>
      <c r="S365" s="179"/>
      <c r="T365" s="180"/>
      <c r="U365" s="180"/>
    </row>
    <row r="366" spans="1:21" ht="14.25" hidden="1" x14ac:dyDescent="0.2">
      <c r="A366" s="178"/>
      <c r="B366" s="178"/>
      <c r="C366" s="178"/>
      <c r="D366" s="178"/>
      <c r="E366" s="178"/>
      <c r="K366" s="179"/>
      <c r="L366" s="179"/>
      <c r="M366" s="179"/>
      <c r="N366" s="179"/>
      <c r="O366" s="179"/>
      <c r="P366" s="179"/>
      <c r="Q366" s="179"/>
      <c r="R366" s="179"/>
      <c r="S366" s="179"/>
      <c r="T366" s="180"/>
      <c r="U366" s="180"/>
    </row>
    <row r="367" spans="1:21" ht="14.25" hidden="1" x14ac:dyDescent="0.2">
      <c r="A367" s="178"/>
      <c r="B367" s="178"/>
      <c r="C367" s="178"/>
      <c r="D367" s="178"/>
      <c r="E367" s="178"/>
      <c r="K367" s="179"/>
      <c r="L367" s="179"/>
      <c r="M367" s="179"/>
      <c r="N367" s="179"/>
      <c r="O367" s="179"/>
      <c r="P367" s="179"/>
      <c r="Q367" s="179"/>
      <c r="R367" s="179"/>
      <c r="S367" s="179"/>
      <c r="T367" s="180"/>
      <c r="U367" s="180"/>
    </row>
    <row r="368" spans="1:21" ht="14.25" hidden="1" x14ac:dyDescent="0.2">
      <c r="A368" s="178"/>
      <c r="B368" s="178"/>
      <c r="C368" s="178"/>
      <c r="D368" s="178"/>
      <c r="E368" s="178"/>
      <c r="K368" s="179"/>
      <c r="L368" s="179"/>
      <c r="M368" s="179"/>
      <c r="N368" s="179"/>
      <c r="O368" s="179"/>
      <c r="P368" s="179"/>
      <c r="Q368" s="179"/>
      <c r="R368" s="179"/>
      <c r="S368" s="179"/>
      <c r="T368" s="180"/>
      <c r="U368" s="180"/>
    </row>
    <row r="369" spans="1:21" ht="14.25" hidden="1" x14ac:dyDescent="0.2">
      <c r="A369" s="178"/>
      <c r="B369" s="178"/>
      <c r="C369" s="178"/>
      <c r="D369" s="178"/>
      <c r="E369" s="178"/>
      <c r="K369" s="179"/>
      <c r="L369" s="179"/>
      <c r="M369" s="179"/>
      <c r="N369" s="179"/>
      <c r="O369" s="179"/>
      <c r="P369" s="179"/>
      <c r="Q369" s="179"/>
      <c r="R369" s="179"/>
      <c r="S369" s="179"/>
      <c r="T369" s="180"/>
      <c r="U369" s="180"/>
    </row>
    <row r="370" spans="1:21" ht="14.25" hidden="1" x14ac:dyDescent="0.2">
      <c r="A370" s="178"/>
      <c r="B370" s="178"/>
      <c r="C370" s="178"/>
      <c r="D370" s="178"/>
      <c r="E370" s="178"/>
      <c r="K370" s="179"/>
      <c r="L370" s="179"/>
      <c r="M370" s="179"/>
      <c r="N370" s="179"/>
      <c r="O370" s="179"/>
      <c r="P370" s="179"/>
      <c r="Q370" s="179"/>
      <c r="R370" s="179"/>
      <c r="S370" s="179"/>
      <c r="T370" s="180"/>
      <c r="U370" s="180"/>
    </row>
    <row r="371" spans="1:21" ht="14.25" hidden="1" x14ac:dyDescent="0.2">
      <c r="A371" s="178"/>
      <c r="B371" s="178"/>
      <c r="C371" s="178"/>
      <c r="D371" s="178"/>
      <c r="E371" s="178"/>
      <c r="K371" s="179"/>
      <c r="L371" s="179"/>
      <c r="M371" s="179"/>
      <c r="N371" s="179"/>
      <c r="O371" s="179"/>
      <c r="P371" s="179"/>
      <c r="Q371" s="179"/>
      <c r="R371" s="179"/>
      <c r="S371" s="179"/>
      <c r="T371" s="180"/>
      <c r="U371" s="180"/>
    </row>
    <row r="372" spans="1:21" ht="14.25" hidden="1" x14ac:dyDescent="0.2">
      <c r="A372" s="178"/>
      <c r="B372" s="178"/>
      <c r="C372" s="178"/>
      <c r="D372" s="178"/>
      <c r="E372" s="178"/>
      <c r="K372" s="179"/>
      <c r="L372" s="179"/>
      <c r="M372" s="179"/>
      <c r="N372" s="179"/>
      <c r="O372" s="179"/>
      <c r="P372" s="179"/>
      <c r="Q372" s="179"/>
      <c r="R372" s="179"/>
      <c r="S372" s="179"/>
      <c r="T372" s="180"/>
      <c r="U372" s="180"/>
    </row>
    <row r="373" spans="1:21" ht="14.25" hidden="1" x14ac:dyDescent="0.2">
      <c r="A373" s="178"/>
      <c r="B373" s="178"/>
      <c r="C373" s="178"/>
      <c r="D373" s="178"/>
      <c r="E373" s="178"/>
      <c r="K373" s="179"/>
      <c r="L373" s="179"/>
      <c r="M373" s="179"/>
      <c r="N373" s="179"/>
      <c r="O373" s="179"/>
      <c r="P373" s="179"/>
      <c r="Q373" s="179"/>
      <c r="R373" s="179"/>
      <c r="S373" s="179"/>
      <c r="T373" s="180"/>
      <c r="U373" s="180"/>
    </row>
    <row r="374" spans="1:21" ht="14.25" hidden="1" x14ac:dyDescent="0.2">
      <c r="A374" s="178"/>
      <c r="B374" s="178"/>
      <c r="C374" s="178"/>
      <c r="D374" s="178"/>
      <c r="E374" s="178"/>
      <c r="K374" s="179"/>
      <c r="L374" s="179"/>
      <c r="M374" s="179"/>
      <c r="N374" s="179"/>
      <c r="O374" s="179"/>
      <c r="P374" s="179"/>
      <c r="Q374" s="179"/>
      <c r="R374" s="179"/>
      <c r="S374" s="179"/>
      <c r="T374" s="180"/>
      <c r="U374" s="180"/>
    </row>
    <row r="375" spans="1:21" ht="14.25" hidden="1" x14ac:dyDescent="0.2">
      <c r="A375" s="178"/>
      <c r="B375" s="178"/>
      <c r="C375" s="178"/>
      <c r="D375" s="178"/>
      <c r="E375" s="178"/>
      <c r="K375" s="179"/>
      <c r="L375" s="179"/>
      <c r="M375" s="179"/>
      <c r="N375" s="179"/>
      <c r="O375" s="179"/>
      <c r="P375" s="179"/>
      <c r="Q375" s="179"/>
      <c r="R375" s="179"/>
      <c r="S375" s="179"/>
      <c r="T375" s="180"/>
      <c r="U375" s="180"/>
    </row>
  </sheetData>
  <sheetProtection algorithmName="SHA-512" hashValue="fbwIWVYVtBfuMPYveHTZhSGEfkucYHa5jt46HxcOBe1Rwit5/gwwgXK5pGWsYB3uUD+KHoHd0oaPnGQiQGiHKQ==" saltValue="EMhf4swWZHWjj+jHxyGOGg==" spinCount="100000" sheet="1" formatCells="0" formatColumns="0" formatRows="0" autoFilter="0"/>
  <mergeCells count="44">
    <mergeCell ref="B11:C11"/>
    <mergeCell ref="A1:E1"/>
    <mergeCell ref="A4:C4"/>
    <mergeCell ref="A5:E7"/>
    <mergeCell ref="B8:C8"/>
    <mergeCell ref="A10:E10"/>
    <mergeCell ref="A25:E25"/>
    <mergeCell ref="B12:E12"/>
    <mergeCell ref="A15:C15"/>
    <mergeCell ref="D15:E15"/>
    <mergeCell ref="A16:C16"/>
    <mergeCell ref="D16:E16"/>
    <mergeCell ref="A18:E18"/>
    <mergeCell ref="B19:E19"/>
    <mergeCell ref="B20:E20"/>
    <mergeCell ref="B21:E21"/>
    <mergeCell ref="B22:E22"/>
    <mergeCell ref="B23:E23"/>
    <mergeCell ref="A26:B26"/>
    <mergeCell ref="D26:E26"/>
    <mergeCell ref="A27:B27"/>
    <mergeCell ref="D27:E27"/>
    <mergeCell ref="A28:B28"/>
    <mergeCell ref="D28:E28"/>
    <mergeCell ref="A29:B29"/>
    <mergeCell ref="D29:E29"/>
    <mergeCell ref="A31:B31"/>
    <mergeCell ref="D31:E31"/>
    <mergeCell ref="A32:B32"/>
    <mergeCell ref="D32:E32"/>
    <mergeCell ref="A33:B33"/>
    <mergeCell ref="D33:E33"/>
    <mergeCell ref="A35:B35"/>
    <mergeCell ref="D35:E35"/>
    <mergeCell ref="A36:B36"/>
    <mergeCell ref="D36:E36"/>
    <mergeCell ref="A44:E47"/>
    <mergeCell ref="A37:B37"/>
    <mergeCell ref="D37:E37"/>
    <mergeCell ref="A39:E39"/>
    <mergeCell ref="A40:B40"/>
    <mergeCell ref="D40:E40"/>
    <mergeCell ref="A41:B41"/>
    <mergeCell ref="D41:E41"/>
  </mergeCells>
  <conditionalFormatting sqref="A16">
    <cfRule type="containsBlanks" dxfId="52" priority="18" stopIfTrue="1">
      <formula>LEN(TRIM(A16))=0</formula>
    </cfRule>
    <cfRule type="cellIs" dxfId="51" priority="19" operator="lessThan">
      <formula>0.5</formula>
    </cfRule>
    <cfRule type="cellIs" dxfId="50" priority="20" operator="equal">
      <formula>0</formula>
    </cfRule>
  </conditionalFormatting>
  <conditionalFormatting sqref="A28">
    <cfRule type="containsBlanks" dxfId="49" priority="55">
      <formula>LEN(TRIM(A28))=0</formula>
    </cfRule>
  </conditionalFormatting>
  <conditionalFormatting sqref="A44">
    <cfRule type="cellIs" dxfId="48" priority="28" stopIfTrue="1" operator="equal">
      <formula>0</formula>
    </cfRule>
  </conditionalFormatting>
  <conditionalFormatting sqref="B12">
    <cfRule type="cellIs" dxfId="47" priority="47" stopIfTrue="1" operator="equal">
      <formula>0</formula>
    </cfRule>
  </conditionalFormatting>
  <conditionalFormatting sqref="B11:C11">
    <cfRule type="cellIs" dxfId="46" priority="48" stopIfTrue="1" operator="equal">
      <formula>0</formula>
    </cfRule>
  </conditionalFormatting>
  <conditionalFormatting sqref="C13">
    <cfRule type="cellIs" dxfId="45" priority="4" stopIfTrue="1" operator="equal">
      <formula>0</formula>
    </cfRule>
  </conditionalFormatting>
  <conditionalFormatting sqref="C13:C14">
    <cfRule type="cellIs" dxfId="44" priority="3" stopIfTrue="1" operator="equal">
      <formula>"X"</formula>
    </cfRule>
  </conditionalFormatting>
  <conditionalFormatting sqref="C14">
    <cfRule type="cellIs" dxfId="43" priority="25" stopIfTrue="1" operator="equal">
      <formula>0</formula>
    </cfRule>
  </conditionalFormatting>
  <conditionalFormatting sqref="C27:C28">
    <cfRule type="containsBlanks" dxfId="42" priority="53" stopIfTrue="1">
      <formula>LEN(TRIM(C27))=0</formula>
    </cfRule>
  </conditionalFormatting>
  <conditionalFormatting sqref="C27:C29">
    <cfRule type="cellIs" dxfId="41" priority="54" operator="lessThan">
      <formula>0.5</formula>
    </cfRule>
    <cfRule type="cellIs" dxfId="40" priority="56" operator="equal">
      <formula>0</formula>
    </cfRule>
  </conditionalFormatting>
  <conditionalFormatting sqref="C32">
    <cfRule type="containsBlanks" dxfId="39" priority="44" stopIfTrue="1">
      <formula>LEN(TRIM(C32))=0</formula>
    </cfRule>
    <cfRule type="cellIs" dxfId="38" priority="45" operator="lessThan">
      <formula>0.5</formula>
    </cfRule>
    <cfRule type="cellIs" dxfId="37" priority="46" operator="equal">
      <formula>0</formula>
    </cfRule>
  </conditionalFormatting>
  <conditionalFormatting sqref="C33">
    <cfRule type="cellIs" dxfId="36" priority="41" operator="lessThan">
      <formula>0.5</formula>
    </cfRule>
    <cfRule type="cellIs" dxfId="35" priority="42" operator="equal">
      <formula>0</formula>
    </cfRule>
  </conditionalFormatting>
  <conditionalFormatting sqref="C36">
    <cfRule type="containsBlanks" dxfId="34" priority="15" stopIfTrue="1">
      <formula>LEN(TRIM(C36))=0</formula>
    </cfRule>
    <cfRule type="cellIs" dxfId="33" priority="16" operator="lessThan">
      <formula>0.5</formula>
    </cfRule>
    <cfRule type="cellIs" dxfId="32" priority="17" operator="equal">
      <formula>0</formula>
    </cfRule>
  </conditionalFormatting>
  <conditionalFormatting sqref="C37">
    <cfRule type="cellIs" dxfId="31" priority="7" operator="lessThan">
      <formula>0.5</formula>
    </cfRule>
    <cfRule type="cellIs" dxfId="30" priority="8" operator="equal">
      <formula>0</formula>
    </cfRule>
  </conditionalFormatting>
  <conditionalFormatting sqref="C41">
    <cfRule type="cellIs" dxfId="29" priority="5" operator="lessThan">
      <formula>0.5</formula>
    </cfRule>
    <cfRule type="cellIs" dxfId="28" priority="6" operator="equal">
      <formula>0</formula>
    </cfRule>
  </conditionalFormatting>
  <conditionalFormatting sqref="D16">
    <cfRule type="containsBlanks" dxfId="27" priority="21" stopIfTrue="1">
      <formula>LEN(TRIM(D16))=0</formula>
    </cfRule>
    <cfRule type="cellIs" dxfId="26" priority="22" operator="lessThan">
      <formula>0.5</formula>
    </cfRule>
    <cfRule type="cellIs" dxfId="25" priority="23" operator="equal">
      <formula>0</formula>
    </cfRule>
  </conditionalFormatting>
  <conditionalFormatting sqref="D27:D28">
    <cfRule type="containsText" dxfId="24" priority="29" operator="containsText" text="20">
      <formula>NOT(ISERROR(SEARCH("20",D27)))</formula>
    </cfRule>
    <cfRule type="containsText" dxfId="23" priority="30" operator="containsText" text="40">
      <formula>NOT(ISERROR(SEARCH("40",D27)))</formula>
    </cfRule>
    <cfRule type="containsText" dxfId="22" priority="31" operator="containsText" text="60">
      <formula>NOT(ISERROR(SEARCH("60",D27)))</formula>
    </cfRule>
    <cfRule type="containsText" dxfId="21" priority="32" operator="containsText" text="80">
      <formula>NOT(ISERROR(SEARCH("80",D27)))</formula>
    </cfRule>
    <cfRule type="containsText" dxfId="20" priority="33" operator="containsText" text="100">
      <formula>NOT(ISERROR(SEARCH("100",D27)))</formula>
    </cfRule>
    <cfRule type="containsBlanks" dxfId="19" priority="34">
      <formula>LEN(TRIM(D27))=0</formula>
    </cfRule>
  </conditionalFormatting>
  <conditionalFormatting sqref="D32">
    <cfRule type="containsText" dxfId="18" priority="35" operator="containsText" text="20">
      <formula>NOT(ISERROR(SEARCH("20",D32)))</formula>
    </cfRule>
    <cfRule type="containsText" dxfId="17" priority="36" operator="containsText" text="40">
      <formula>NOT(ISERROR(SEARCH("40",D32)))</formula>
    </cfRule>
    <cfRule type="containsText" dxfId="16" priority="37" operator="containsText" text="60">
      <formula>NOT(ISERROR(SEARCH("60",D32)))</formula>
    </cfRule>
    <cfRule type="containsText" dxfId="15" priority="38" operator="containsText" text="80">
      <formula>NOT(ISERROR(SEARCH("80",D32)))</formula>
    </cfRule>
    <cfRule type="containsText" dxfId="14" priority="39" operator="containsText" text="100">
      <formula>NOT(ISERROR(SEARCH("100",D32)))</formula>
    </cfRule>
    <cfRule type="containsBlanks" dxfId="13" priority="40">
      <formula>LEN(TRIM(D32))=0</formula>
    </cfRule>
  </conditionalFormatting>
  <conditionalFormatting sqref="D36">
    <cfRule type="containsText" dxfId="12" priority="9" operator="containsText" text="20">
      <formula>NOT(ISERROR(SEARCH("20",D36)))</formula>
    </cfRule>
    <cfRule type="containsText" dxfId="11" priority="10" operator="containsText" text="40">
      <formula>NOT(ISERROR(SEARCH("40",D36)))</formula>
    </cfRule>
    <cfRule type="containsText" dxfId="10" priority="11" operator="containsText" text="60">
      <formula>NOT(ISERROR(SEARCH("60",D36)))</formula>
    </cfRule>
    <cfRule type="containsText" dxfId="9" priority="12" operator="containsText" text="80">
      <formula>NOT(ISERROR(SEARCH("80",D36)))</formula>
    </cfRule>
    <cfRule type="containsText" dxfId="8" priority="13" operator="containsText" text="100">
      <formula>NOT(ISERROR(SEARCH("100",D36)))</formula>
    </cfRule>
    <cfRule type="containsBlanks" dxfId="7" priority="14">
      <formula>LEN(TRIM(D36))=0</formula>
    </cfRule>
  </conditionalFormatting>
  <conditionalFormatting sqref="E11">
    <cfRule type="cellIs" dxfId="6" priority="43" operator="equal">
      <formula>0</formula>
    </cfRule>
  </conditionalFormatting>
  <conditionalFormatting sqref="E13">
    <cfRule type="cellIs" dxfId="5" priority="2" stopIfTrue="1" operator="equal">
      <formula>0</formula>
    </cfRule>
  </conditionalFormatting>
  <conditionalFormatting sqref="E13:E14">
    <cfRule type="cellIs" dxfId="4" priority="1" stopIfTrue="1" operator="equal">
      <formula>"X"</formula>
    </cfRule>
  </conditionalFormatting>
  <conditionalFormatting sqref="E14">
    <cfRule type="cellIs" dxfId="3" priority="27" stopIfTrue="1" operator="equal">
      <formula>0</formula>
    </cfRule>
  </conditionalFormatting>
  <dataValidations count="4">
    <dataValidation allowBlank="1" showInputMessage="1" showErrorMessage="1" errorTitle="FORMATO AÑO ERRÓNEO" error="INGRESAR AÑO CON NÚMERO DE 4 DÍGITOS, POR EJEMPLO 2005" sqref="E11" xr:uid="{00000000-0002-0000-0600-000000000000}"/>
    <dataValidation type="whole" allowBlank="1" showInputMessage="1" showErrorMessage="1" errorTitle="FORMATO AÑO ERRÓNEO" error="INGRESAR AÑO CON NÚMERO DE 4 DÍGITOS, POR EJEMPLO 2005" sqref="B8:C8" xr:uid="{00000000-0002-0000-0600-000001000000}">
      <formula1>2000</formula1>
      <formula2>2050</formula2>
    </dataValidation>
    <dataValidation type="list" allowBlank="1" showInputMessage="1" showErrorMessage="1" errorTitle="dato erróneo" error="ingresar nombre de comuna, según listado deplegable en la ceda" sqref="B11:C11" xr:uid="{00000000-0002-0000-0600-000002000000}">
      <formula1>$N$2:$N$349</formula1>
    </dataValidation>
    <dataValidation allowBlank="1" showDropDown="1" showInputMessage="1" showErrorMessage="1" errorTitle="DATO ERRÓNEO" error="MARCAR CON UNA &quot;X&quot; EN OPCIÓN QUE CORRESPONDA" sqref="E13:E14 C13:C14" xr:uid="{00000000-0002-0000-0600-000003000000}"/>
  </dataValidations>
  <pageMargins left="0" right="0" top="0" bottom="0" header="0.31496062992125984" footer="0.31496062992125984"/>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P72"/>
  <sheetViews>
    <sheetView showGridLines="0" topLeftCell="B1048535" workbookViewId="0">
      <selection activeCell="B74" sqref="A74:XFD1048576"/>
    </sheetView>
  </sheetViews>
  <sheetFormatPr baseColWidth="10" defaultColWidth="11.42578125" defaultRowHeight="12.75" x14ac:dyDescent="0.2"/>
  <cols>
    <col min="1" max="1" width="7.42578125" style="20" customWidth="1"/>
    <col min="2" max="2" width="39.28515625" style="20" customWidth="1"/>
    <col min="3" max="3" width="6" style="20" bestFit="1" customWidth="1"/>
    <col min="4" max="7" width="11.42578125" style="20"/>
    <col min="8" max="8" width="14.28515625" style="20" customWidth="1"/>
    <col min="9" max="9" width="17.28515625" style="20" customWidth="1"/>
    <col min="10" max="10" width="19.7109375" style="20" customWidth="1"/>
    <col min="11" max="16384" width="11.42578125" style="20"/>
  </cols>
  <sheetData>
    <row r="1" spans="2:16" ht="15" x14ac:dyDescent="0.2">
      <c r="B1" s="951" t="s">
        <v>903</v>
      </c>
      <c r="C1" s="951"/>
      <c r="D1" s="951"/>
      <c r="E1" s="951"/>
      <c r="F1" s="951"/>
      <c r="G1" s="951"/>
      <c r="H1" s="951"/>
      <c r="I1" s="951"/>
      <c r="J1" s="951"/>
      <c r="K1" s="951"/>
      <c r="L1" s="951"/>
      <c r="M1" s="951"/>
      <c r="N1" s="951"/>
      <c r="O1" s="951"/>
      <c r="P1" s="951"/>
    </row>
    <row r="2" spans="2:16" x14ac:dyDescent="0.2">
      <c r="B2" s="952" t="s">
        <v>904</v>
      </c>
      <c r="C2" s="952"/>
      <c r="D2" s="952"/>
      <c r="E2" s="952"/>
      <c r="F2" s="952"/>
      <c r="G2" s="952"/>
      <c r="H2" s="952"/>
      <c r="I2" s="952"/>
      <c r="J2" s="952"/>
      <c r="K2" s="952"/>
      <c r="L2" s="952"/>
      <c r="M2" s="952"/>
      <c r="N2" s="952"/>
      <c r="O2" s="952"/>
      <c r="P2" s="952"/>
    </row>
    <row r="3" spans="2:16" x14ac:dyDescent="0.2">
      <c r="B3" s="952" t="s">
        <v>905</v>
      </c>
      <c r="C3" s="952"/>
      <c r="D3" s="952"/>
      <c r="E3" s="952"/>
      <c r="F3" s="952"/>
      <c r="G3" s="952"/>
      <c r="H3" s="952"/>
      <c r="I3" s="952"/>
      <c r="J3" s="952"/>
      <c r="K3" s="952"/>
      <c r="L3" s="952"/>
      <c r="M3" s="952"/>
      <c r="N3" s="952"/>
      <c r="O3" s="952"/>
      <c r="P3" s="952"/>
    </row>
    <row r="4" spans="2:16" x14ac:dyDescent="0.2">
      <c r="B4" s="953" t="s">
        <v>906</v>
      </c>
      <c r="C4" s="953"/>
      <c r="D4" s="953"/>
      <c r="E4" s="953"/>
      <c r="F4" s="953"/>
      <c r="G4" s="953"/>
      <c r="H4" s="953"/>
      <c r="I4" s="953"/>
      <c r="J4" s="953"/>
      <c r="K4" s="953"/>
      <c r="L4" s="953"/>
      <c r="M4" s="953"/>
      <c r="N4" s="953"/>
      <c r="O4" s="953"/>
      <c r="P4" s="953"/>
    </row>
    <row r="5" spans="2:16" ht="15" customHeight="1" x14ac:dyDescent="0.2">
      <c r="B5" s="181"/>
      <c r="C5" s="954" t="s">
        <v>907</v>
      </c>
      <c r="D5" s="954"/>
      <c r="E5" s="954"/>
      <c r="F5" s="954"/>
      <c r="G5" s="954"/>
      <c r="H5" s="954"/>
      <c r="I5" s="954"/>
      <c r="J5" s="954"/>
      <c r="K5" s="954"/>
      <c r="L5" s="954"/>
      <c r="M5" s="954"/>
      <c r="N5" s="954"/>
      <c r="O5" s="954"/>
      <c r="P5" s="954"/>
    </row>
    <row r="6" spans="2:16" x14ac:dyDescent="0.2">
      <c r="B6" s="986"/>
      <c r="C6" s="988" t="s">
        <v>908</v>
      </c>
      <c r="D6" s="990" t="s">
        <v>527</v>
      </c>
      <c r="E6" s="991"/>
      <c r="F6" s="992" t="s">
        <v>528</v>
      </c>
      <c r="G6" s="991"/>
      <c r="H6" s="986"/>
      <c r="I6" s="986"/>
      <c r="J6" s="986"/>
      <c r="K6" s="986"/>
      <c r="L6" s="986"/>
      <c r="M6" s="986"/>
      <c r="N6" s="986"/>
      <c r="O6" s="986"/>
    </row>
    <row r="7" spans="2:16" x14ac:dyDescent="0.2">
      <c r="B7" s="987"/>
      <c r="C7" s="988"/>
      <c r="D7" s="955" t="s">
        <v>909</v>
      </c>
      <c r="E7" s="956"/>
      <c r="F7" s="957" t="s">
        <v>909</v>
      </c>
      <c r="G7" s="955"/>
      <c r="H7" s="986"/>
      <c r="I7" s="986"/>
      <c r="J7" s="986"/>
      <c r="K7" s="986"/>
      <c r="L7" s="986"/>
      <c r="M7" s="986"/>
      <c r="N7" s="986"/>
      <c r="O7" s="986"/>
    </row>
    <row r="8" spans="2:16" x14ac:dyDescent="0.2">
      <c r="B8" s="182" t="s">
        <v>910</v>
      </c>
      <c r="C8" s="989"/>
      <c r="D8" s="183" t="s">
        <v>911</v>
      </c>
      <c r="E8" s="184" t="s">
        <v>340</v>
      </c>
      <c r="F8" s="184" t="s">
        <v>911</v>
      </c>
      <c r="G8" s="184" t="s">
        <v>340</v>
      </c>
      <c r="H8" s="958" t="s">
        <v>912</v>
      </c>
      <c r="I8" s="959"/>
      <c r="J8" s="959"/>
      <c r="K8" s="959"/>
      <c r="L8" s="959"/>
      <c r="M8" s="960"/>
      <c r="N8" s="961" t="s">
        <v>913</v>
      </c>
      <c r="O8" s="963" t="s">
        <v>914</v>
      </c>
    </row>
    <row r="9" spans="2:16" ht="22.5" x14ac:dyDescent="0.2">
      <c r="B9" s="185" t="s">
        <v>915</v>
      </c>
      <c r="C9" s="183"/>
      <c r="D9" s="186">
        <v>0.65</v>
      </c>
      <c r="E9" s="186">
        <v>0.6</v>
      </c>
      <c r="F9" s="186">
        <v>0.65</v>
      </c>
      <c r="G9" s="186">
        <v>0.6</v>
      </c>
      <c r="H9" s="965" t="s">
        <v>916</v>
      </c>
      <c r="I9" s="966"/>
      <c r="J9" s="967" t="s">
        <v>917</v>
      </c>
      <c r="K9" s="966"/>
      <c r="L9" s="187" t="s">
        <v>918</v>
      </c>
      <c r="M9" s="187" t="s">
        <v>919</v>
      </c>
      <c r="N9" s="962"/>
      <c r="O9" s="964"/>
    </row>
    <row r="10" spans="2:16" ht="14.65" customHeight="1" x14ac:dyDescent="0.2">
      <c r="B10" s="931" t="s">
        <v>920</v>
      </c>
      <c r="C10" s="994">
        <v>0.7</v>
      </c>
      <c r="D10" s="997"/>
      <c r="E10" s="997"/>
      <c r="F10" s="997"/>
      <c r="G10" s="997"/>
      <c r="H10" s="188" t="s">
        <v>921</v>
      </c>
      <c r="I10" s="940" t="s">
        <v>922</v>
      </c>
      <c r="J10" s="940" t="s">
        <v>923</v>
      </c>
      <c r="K10" s="940"/>
      <c r="L10" s="940" t="s">
        <v>924</v>
      </c>
      <c r="M10" s="946" t="s">
        <v>925</v>
      </c>
      <c r="N10" s="993" t="s">
        <v>926</v>
      </c>
      <c r="O10" s="993" t="s">
        <v>927</v>
      </c>
    </row>
    <row r="11" spans="2:16" ht="55.35" customHeight="1" x14ac:dyDescent="0.2">
      <c r="B11" s="932"/>
      <c r="C11" s="995"/>
      <c r="D11" s="998"/>
      <c r="E11" s="998"/>
      <c r="F11" s="998"/>
      <c r="G11" s="998"/>
      <c r="H11" s="188" t="s">
        <v>928</v>
      </c>
      <c r="I11" s="941"/>
      <c r="J11" s="941"/>
      <c r="K11" s="941"/>
      <c r="L11" s="941"/>
      <c r="M11" s="947"/>
      <c r="N11" s="941"/>
      <c r="O11" s="941"/>
    </row>
    <row r="12" spans="2:16" ht="13.35" customHeight="1" x14ac:dyDescent="0.2">
      <c r="B12" s="932"/>
      <c r="C12" s="995"/>
      <c r="D12" s="998"/>
      <c r="E12" s="998"/>
      <c r="F12" s="998"/>
      <c r="G12" s="998"/>
      <c r="H12" s="188" t="s">
        <v>929</v>
      </c>
      <c r="I12" s="941"/>
      <c r="J12" s="941"/>
      <c r="K12" s="941"/>
      <c r="L12" s="941"/>
      <c r="M12" s="947"/>
      <c r="N12" s="941"/>
      <c r="O12" s="941"/>
    </row>
    <row r="13" spans="2:16" ht="13.35" customHeight="1" x14ac:dyDescent="0.2">
      <c r="B13" s="933"/>
      <c r="C13" s="996"/>
      <c r="D13" s="999"/>
      <c r="E13" s="999"/>
      <c r="F13" s="999"/>
      <c r="G13" s="999"/>
      <c r="H13" s="189" t="s">
        <v>930</v>
      </c>
      <c r="I13" s="942"/>
      <c r="J13" s="942"/>
      <c r="K13" s="942"/>
      <c r="L13" s="942"/>
      <c r="M13" s="948"/>
      <c r="N13" s="942"/>
      <c r="O13" s="942"/>
    </row>
    <row r="14" spans="2:16" x14ac:dyDescent="0.2">
      <c r="B14" s="931" t="s">
        <v>931</v>
      </c>
      <c r="C14" s="994">
        <v>0.3</v>
      </c>
      <c r="D14" s="937"/>
      <c r="E14" s="937"/>
      <c r="F14" s="937"/>
      <c r="G14" s="937"/>
      <c r="H14" s="188" t="s">
        <v>932</v>
      </c>
      <c r="I14" s="940" t="s">
        <v>933</v>
      </c>
      <c r="J14" s="188" t="s">
        <v>921</v>
      </c>
      <c r="K14" s="940" t="s">
        <v>933</v>
      </c>
      <c r="L14" s="940" t="s">
        <v>924</v>
      </c>
      <c r="M14" s="946" t="s">
        <v>925</v>
      </c>
      <c r="N14" s="940" t="s">
        <v>934</v>
      </c>
      <c r="O14" s="940" t="s">
        <v>935</v>
      </c>
    </row>
    <row r="15" spans="2:16" ht="55.35" customHeight="1" x14ac:dyDescent="0.2">
      <c r="B15" s="932"/>
      <c r="C15" s="995"/>
      <c r="D15" s="938"/>
      <c r="E15" s="938"/>
      <c r="F15" s="938"/>
      <c r="G15" s="938"/>
      <c r="H15" s="190"/>
      <c r="I15" s="941"/>
      <c r="J15" s="188" t="s">
        <v>928</v>
      </c>
      <c r="K15" s="941"/>
      <c r="L15" s="941"/>
      <c r="M15" s="947"/>
      <c r="N15" s="941"/>
      <c r="O15" s="941"/>
    </row>
    <row r="16" spans="2:16" ht="12.4" customHeight="1" x14ac:dyDescent="0.2">
      <c r="B16" s="932"/>
      <c r="C16" s="995"/>
      <c r="D16" s="938"/>
      <c r="E16" s="938"/>
      <c r="F16" s="938"/>
      <c r="G16" s="938"/>
      <c r="H16" s="188" t="s">
        <v>936</v>
      </c>
      <c r="I16" s="941"/>
      <c r="J16" s="188" t="s">
        <v>929</v>
      </c>
      <c r="K16" s="941"/>
      <c r="L16" s="941"/>
      <c r="M16" s="947"/>
      <c r="N16" s="941"/>
      <c r="O16" s="941"/>
    </row>
    <row r="17" spans="2:15" ht="12.4" customHeight="1" x14ac:dyDescent="0.2">
      <c r="B17" s="933"/>
      <c r="C17" s="996"/>
      <c r="D17" s="939"/>
      <c r="E17" s="939"/>
      <c r="F17" s="939"/>
      <c r="G17" s="939"/>
      <c r="H17" s="191"/>
      <c r="I17" s="942"/>
      <c r="J17" s="189" t="s">
        <v>930</v>
      </c>
      <c r="K17" s="942"/>
      <c r="L17" s="942"/>
      <c r="M17" s="948"/>
      <c r="N17" s="942"/>
      <c r="O17" s="942"/>
    </row>
    <row r="18" spans="2:15" x14ac:dyDescent="0.2">
      <c r="B18" s="192" t="s">
        <v>937</v>
      </c>
      <c r="C18" s="193"/>
      <c r="D18" s="194">
        <v>0.35</v>
      </c>
      <c r="E18" s="194">
        <v>0.3</v>
      </c>
      <c r="F18" s="194">
        <v>0.35</v>
      </c>
      <c r="G18" s="194">
        <v>0.3</v>
      </c>
      <c r="H18" s="949"/>
      <c r="I18" s="950"/>
      <c r="J18" s="195"/>
      <c r="K18" s="195"/>
      <c r="L18" s="196"/>
      <c r="M18" s="197"/>
      <c r="N18" s="196"/>
      <c r="O18" s="196"/>
    </row>
    <row r="19" spans="2:15" x14ac:dyDescent="0.2">
      <c r="B19" s="931" t="s">
        <v>354</v>
      </c>
      <c r="C19" s="934">
        <v>1</v>
      </c>
      <c r="D19" s="937"/>
      <c r="E19" s="937"/>
      <c r="F19" s="937"/>
      <c r="G19" s="937"/>
      <c r="H19" s="188" t="s">
        <v>938</v>
      </c>
      <c r="I19" s="940" t="s">
        <v>939</v>
      </c>
      <c r="J19" s="188" t="s">
        <v>940</v>
      </c>
      <c r="K19" s="940" t="s">
        <v>941</v>
      </c>
      <c r="L19" s="940" t="s">
        <v>924</v>
      </c>
      <c r="M19" s="946" t="s">
        <v>925</v>
      </c>
      <c r="N19" s="940" t="s">
        <v>942</v>
      </c>
      <c r="O19" s="940" t="s">
        <v>935</v>
      </c>
    </row>
    <row r="20" spans="2:15" x14ac:dyDescent="0.2">
      <c r="B20" s="932"/>
      <c r="C20" s="935"/>
      <c r="D20" s="938"/>
      <c r="E20" s="938"/>
      <c r="F20" s="938"/>
      <c r="G20" s="938"/>
      <c r="H20" s="188" t="s">
        <v>943</v>
      </c>
      <c r="I20" s="941"/>
      <c r="J20" s="188" t="s">
        <v>943</v>
      </c>
      <c r="K20" s="941"/>
      <c r="L20" s="941"/>
      <c r="M20" s="947"/>
      <c r="N20" s="941"/>
      <c r="O20" s="941"/>
    </row>
    <row r="21" spans="2:15" x14ac:dyDescent="0.2">
      <c r="B21" s="932"/>
      <c r="C21" s="935"/>
      <c r="D21" s="938"/>
      <c r="E21" s="938"/>
      <c r="F21" s="938"/>
      <c r="G21" s="938"/>
      <c r="H21" s="188" t="s">
        <v>944</v>
      </c>
      <c r="I21" s="941"/>
      <c r="J21" s="188" t="s">
        <v>944</v>
      </c>
      <c r="K21" s="941"/>
      <c r="L21" s="941"/>
      <c r="M21" s="947"/>
      <c r="N21" s="941"/>
      <c r="O21" s="941"/>
    </row>
    <row r="22" spans="2:15" x14ac:dyDescent="0.2">
      <c r="B22" s="933"/>
      <c r="C22" s="936"/>
      <c r="D22" s="939"/>
      <c r="E22" s="939"/>
      <c r="F22" s="939"/>
      <c r="G22" s="939"/>
      <c r="H22" s="189" t="s">
        <v>945</v>
      </c>
      <c r="I22" s="942"/>
      <c r="J22" s="189" t="s">
        <v>945</v>
      </c>
      <c r="K22" s="942"/>
      <c r="L22" s="942"/>
      <c r="M22" s="948"/>
      <c r="N22" s="942"/>
      <c r="O22" s="942"/>
    </row>
    <row r="23" spans="2:15" x14ac:dyDescent="0.2">
      <c r="B23" s="192" t="s">
        <v>349</v>
      </c>
      <c r="C23" s="193"/>
      <c r="D23" s="194">
        <v>0</v>
      </c>
      <c r="E23" s="194">
        <v>0.1</v>
      </c>
      <c r="F23" s="198" t="s">
        <v>946</v>
      </c>
      <c r="G23" s="194">
        <v>0.1</v>
      </c>
      <c r="H23" s="949"/>
      <c r="I23" s="950"/>
      <c r="J23" s="195"/>
      <c r="K23" s="195"/>
      <c r="L23" s="196"/>
      <c r="M23" s="197"/>
      <c r="N23" s="196"/>
      <c r="O23" s="196"/>
    </row>
    <row r="24" spans="2:15" x14ac:dyDescent="0.2">
      <c r="B24" s="931" t="s">
        <v>567</v>
      </c>
      <c r="C24" s="934">
        <v>1</v>
      </c>
      <c r="D24" s="937"/>
      <c r="E24" s="937"/>
      <c r="F24" s="937"/>
      <c r="G24" s="937"/>
      <c r="H24" s="940" t="s">
        <v>947</v>
      </c>
      <c r="I24" s="940"/>
      <c r="J24" s="188" t="s">
        <v>921</v>
      </c>
      <c r="K24" s="940" t="s">
        <v>948</v>
      </c>
      <c r="L24" s="940" t="s">
        <v>379</v>
      </c>
      <c r="M24" s="946" t="s">
        <v>949</v>
      </c>
      <c r="N24" s="940" t="s">
        <v>950</v>
      </c>
      <c r="O24" s="940" t="s">
        <v>951</v>
      </c>
    </row>
    <row r="25" spans="2:15" x14ac:dyDescent="0.2">
      <c r="B25" s="932"/>
      <c r="C25" s="935"/>
      <c r="D25" s="938"/>
      <c r="E25" s="938"/>
      <c r="F25" s="938"/>
      <c r="G25" s="938"/>
      <c r="H25" s="941"/>
      <c r="I25" s="941"/>
      <c r="J25" s="188" t="s">
        <v>928</v>
      </c>
      <c r="K25" s="941"/>
      <c r="L25" s="941"/>
      <c r="M25" s="947"/>
      <c r="N25" s="941"/>
      <c r="O25" s="941"/>
    </row>
    <row r="26" spans="2:15" x14ac:dyDescent="0.2">
      <c r="B26" s="932"/>
      <c r="C26" s="935"/>
      <c r="D26" s="938"/>
      <c r="E26" s="938"/>
      <c r="F26" s="938"/>
      <c r="G26" s="938"/>
      <c r="H26" s="941"/>
      <c r="I26" s="941"/>
      <c r="J26" s="188" t="s">
        <v>929</v>
      </c>
      <c r="K26" s="941"/>
      <c r="L26" s="941"/>
      <c r="M26" s="947"/>
      <c r="N26" s="941"/>
      <c r="O26" s="941"/>
    </row>
    <row r="27" spans="2:15" x14ac:dyDescent="0.2">
      <c r="B27" s="933"/>
      <c r="C27" s="936"/>
      <c r="D27" s="939"/>
      <c r="E27" s="939"/>
      <c r="F27" s="939"/>
      <c r="G27" s="939"/>
      <c r="H27" s="942"/>
      <c r="I27" s="942"/>
      <c r="J27" s="189" t="s">
        <v>930</v>
      </c>
      <c r="K27" s="942"/>
      <c r="L27" s="942"/>
      <c r="M27" s="948"/>
      <c r="N27" s="942"/>
      <c r="O27" s="942"/>
    </row>
    <row r="28" spans="2:15" x14ac:dyDescent="0.2">
      <c r="B28" s="199" t="s">
        <v>952</v>
      </c>
      <c r="C28" s="200"/>
      <c r="D28" s="201">
        <v>1</v>
      </c>
      <c r="E28" s="201">
        <v>1</v>
      </c>
      <c r="F28" s="201">
        <v>1</v>
      </c>
      <c r="G28" s="201">
        <v>1</v>
      </c>
      <c r="H28" s="949"/>
      <c r="I28" s="950"/>
      <c r="J28" s="202"/>
      <c r="K28" s="202"/>
      <c r="L28" s="203"/>
      <c r="M28" s="204"/>
      <c r="N28" s="203"/>
      <c r="O28" s="203"/>
    </row>
    <row r="29" spans="2:15" x14ac:dyDescent="0.2">
      <c r="B29" s="943" t="s">
        <v>953</v>
      </c>
      <c r="C29" s="944"/>
      <c r="D29" s="944"/>
      <c r="E29" s="944"/>
      <c r="F29" s="944"/>
      <c r="G29" s="944"/>
      <c r="H29" s="944"/>
      <c r="I29" s="944"/>
      <c r="J29" s="944"/>
      <c r="K29" s="944"/>
      <c r="L29" s="944"/>
      <c r="M29" s="944"/>
      <c r="N29" s="944"/>
      <c r="O29" s="945"/>
    </row>
    <row r="32" spans="2:15" x14ac:dyDescent="0.2">
      <c r="B32" s="460" t="s">
        <v>954</v>
      </c>
    </row>
    <row r="33" spans="2:11" ht="15" x14ac:dyDescent="0.25">
      <c r="B33" s="237" t="s">
        <v>955</v>
      </c>
      <c r="C33"/>
      <c r="D33"/>
      <c r="E33"/>
      <c r="F33"/>
      <c r="G33"/>
      <c r="H33"/>
      <c r="I33"/>
      <c r="J33"/>
      <c r="K33"/>
    </row>
    <row r="34" spans="2:11" x14ac:dyDescent="0.2">
      <c r="B34" s="238" t="s">
        <v>956</v>
      </c>
      <c r="C34" s="968" t="s">
        <v>957</v>
      </c>
      <c r="D34" s="969"/>
      <c r="E34" s="969"/>
      <c r="F34" s="969"/>
      <c r="G34" s="969"/>
      <c r="H34" s="970"/>
      <c r="I34" s="974" t="s">
        <v>958</v>
      </c>
      <c r="J34" s="977" t="s">
        <v>914</v>
      </c>
      <c r="K34" s="980" t="s">
        <v>959</v>
      </c>
    </row>
    <row r="35" spans="2:11" x14ac:dyDescent="0.2">
      <c r="B35" s="239" t="s">
        <v>399</v>
      </c>
      <c r="C35" s="971"/>
      <c r="D35" s="972"/>
      <c r="E35" s="972"/>
      <c r="F35" s="972"/>
      <c r="G35" s="972"/>
      <c r="H35" s="973"/>
      <c r="I35" s="975"/>
      <c r="J35" s="978"/>
      <c r="K35" s="981"/>
    </row>
    <row r="36" spans="2:11" ht="22.5" x14ac:dyDescent="0.2">
      <c r="B36" s="240" t="s">
        <v>393</v>
      </c>
      <c r="C36" s="983" t="s">
        <v>411</v>
      </c>
      <c r="D36" s="984"/>
      <c r="E36" s="984"/>
      <c r="F36" s="985"/>
      <c r="G36" s="241" t="s">
        <v>960</v>
      </c>
      <c r="H36" s="241" t="s">
        <v>961</v>
      </c>
      <c r="I36" s="976"/>
      <c r="J36" s="979"/>
      <c r="K36" s="982"/>
    </row>
    <row r="37" spans="2:11" x14ac:dyDescent="0.2">
      <c r="B37" s="1011" t="s">
        <v>400</v>
      </c>
      <c r="C37" s="1013" t="s">
        <v>962</v>
      </c>
      <c r="D37" s="1014"/>
      <c r="E37" s="1014"/>
      <c r="F37" s="1015"/>
      <c r="G37" s="1016" t="s">
        <v>963</v>
      </c>
      <c r="H37" s="1000" t="s">
        <v>925</v>
      </c>
      <c r="I37" s="1000" t="s">
        <v>942</v>
      </c>
      <c r="J37" s="1000" t="s">
        <v>935</v>
      </c>
      <c r="K37" s="1000" t="s">
        <v>964</v>
      </c>
    </row>
    <row r="38" spans="2:11" x14ac:dyDescent="0.2">
      <c r="B38" s="1012"/>
      <c r="C38" s="1002" t="s">
        <v>965</v>
      </c>
      <c r="D38" s="1003"/>
      <c r="E38" s="1003"/>
      <c r="F38" s="1004"/>
      <c r="G38" s="1017"/>
      <c r="H38" s="1001"/>
      <c r="I38" s="1001"/>
      <c r="J38" s="1001"/>
      <c r="K38" s="1001"/>
    </row>
    <row r="39" spans="2:11" ht="45" x14ac:dyDescent="0.2">
      <c r="B39" s="242" t="s">
        <v>401</v>
      </c>
      <c r="C39" s="1005" t="s">
        <v>413</v>
      </c>
      <c r="D39" s="1006"/>
      <c r="E39" s="1006"/>
      <c r="F39" s="1007"/>
      <c r="G39" s="243" t="s">
        <v>966</v>
      </c>
      <c r="H39" s="244" t="s">
        <v>967</v>
      </c>
      <c r="I39" s="244" t="s">
        <v>968</v>
      </c>
      <c r="J39" s="244" t="s">
        <v>969</v>
      </c>
      <c r="K39" s="244" t="s">
        <v>964</v>
      </c>
    </row>
    <row r="40" spans="2:11" x14ac:dyDescent="0.2">
      <c r="B40" s="245" t="s">
        <v>394</v>
      </c>
      <c r="C40" s="1008"/>
      <c r="D40" s="1009"/>
      <c r="E40" s="1009"/>
      <c r="F40" s="1010"/>
      <c r="G40" s="246"/>
      <c r="H40" s="246"/>
      <c r="I40" s="246"/>
      <c r="J40" s="246"/>
      <c r="K40" s="246"/>
    </row>
    <row r="41" spans="2:11" ht="18" x14ac:dyDescent="0.25">
      <c r="B41" s="1011" t="s">
        <v>970</v>
      </c>
      <c r="C41" s="247" t="s">
        <v>971</v>
      </c>
      <c r="D41" s="1020" t="s">
        <v>379</v>
      </c>
      <c r="E41" s="1020" t="s">
        <v>972</v>
      </c>
      <c r="F41" s="248"/>
      <c r="G41" s="1016" t="s">
        <v>963</v>
      </c>
      <c r="H41" s="1000" t="s">
        <v>925</v>
      </c>
      <c r="I41" s="1000" t="s">
        <v>926</v>
      </c>
      <c r="J41" s="1000" t="s">
        <v>973</v>
      </c>
      <c r="K41" s="1000" t="s">
        <v>964</v>
      </c>
    </row>
    <row r="42" spans="2:11" ht="18" x14ac:dyDescent="0.25">
      <c r="B42" s="1019"/>
      <c r="C42" s="249" t="s">
        <v>974</v>
      </c>
      <c r="D42" s="1021"/>
      <c r="E42" s="1021"/>
      <c r="F42" s="248"/>
      <c r="G42" s="1022"/>
      <c r="H42" s="1018"/>
      <c r="I42" s="1018"/>
      <c r="J42" s="1018"/>
      <c r="K42" s="1018"/>
    </row>
    <row r="43" spans="2:11" ht="18" x14ac:dyDescent="0.25">
      <c r="B43" s="1019"/>
      <c r="C43" s="250" t="s">
        <v>975</v>
      </c>
      <c r="D43" s="250" t="s">
        <v>976</v>
      </c>
      <c r="E43" s="250" t="s">
        <v>977</v>
      </c>
      <c r="F43" s="248"/>
      <c r="G43" s="1022"/>
      <c r="H43" s="1018"/>
      <c r="I43" s="1018"/>
      <c r="J43" s="1018"/>
      <c r="K43" s="1018"/>
    </row>
    <row r="44" spans="2:11" ht="18" x14ac:dyDescent="0.25">
      <c r="B44" s="1019"/>
      <c r="C44" s="251" t="s">
        <v>978</v>
      </c>
      <c r="D44" s="251" t="s">
        <v>979</v>
      </c>
      <c r="E44" s="252" t="s">
        <v>980</v>
      </c>
      <c r="F44" s="248"/>
      <c r="G44" s="1022"/>
      <c r="H44" s="1018"/>
      <c r="I44" s="1018"/>
      <c r="J44" s="1018"/>
      <c r="K44" s="1018"/>
    </row>
    <row r="45" spans="2:11" ht="15" x14ac:dyDescent="0.25">
      <c r="B45" s="1019"/>
      <c r="C45" s="253" t="s">
        <v>981</v>
      </c>
      <c r="D45" s="254" t="s">
        <v>982</v>
      </c>
      <c r="E45" s="253" t="s">
        <v>983</v>
      </c>
      <c r="F45" s="248"/>
      <c r="G45" s="1022"/>
      <c r="H45" s="1018"/>
      <c r="I45" s="1018"/>
      <c r="J45" s="1018"/>
      <c r="K45" s="1018"/>
    </row>
    <row r="46" spans="2:11" ht="16.5" x14ac:dyDescent="0.25">
      <c r="B46" s="1012"/>
      <c r="C46" s="255" t="s">
        <v>984</v>
      </c>
      <c r="D46" s="255" t="s">
        <v>984</v>
      </c>
      <c r="E46" s="256" t="s">
        <v>985</v>
      </c>
      <c r="F46" s="257"/>
      <c r="G46" s="1017"/>
      <c r="H46" s="1001"/>
      <c r="I46" s="1001"/>
      <c r="J46" s="1001"/>
      <c r="K46" s="1001"/>
    </row>
    <row r="47" spans="2:11" ht="18" x14ac:dyDescent="0.25">
      <c r="B47" s="1011" t="s">
        <v>986</v>
      </c>
      <c r="C47" s="247" t="s">
        <v>971</v>
      </c>
      <c r="D47" s="1020" t="s">
        <v>379</v>
      </c>
      <c r="E47" s="1020" t="s">
        <v>972</v>
      </c>
      <c r="F47" s="248"/>
      <c r="G47" s="1016" t="s">
        <v>963</v>
      </c>
      <c r="H47" s="1000" t="s">
        <v>925</v>
      </c>
      <c r="I47" s="1000" t="s">
        <v>926</v>
      </c>
      <c r="J47" s="1000" t="s">
        <v>973</v>
      </c>
      <c r="K47" s="1000" t="s">
        <v>964</v>
      </c>
    </row>
    <row r="48" spans="2:11" ht="16.5" x14ac:dyDescent="0.25">
      <c r="B48" s="1019"/>
      <c r="C48" s="258" t="s">
        <v>987</v>
      </c>
      <c r="D48" s="1021"/>
      <c r="E48" s="1021"/>
      <c r="F48" s="248"/>
      <c r="G48" s="1022"/>
      <c r="H48" s="1018"/>
      <c r="I48" s="1018"/>
      <c r="J48" s="1018"/>
      <c r="K48" s="1018"/>
    </row>
    <row r="49" spans="2:11" ht="18" x14ac:dyDescent="0.25">
      <c r="B49" s="1019"/>
      <c r="C49" s="250" t="s">
        <v>988</v>
      </c>
      <c r="D49" s="250" t="s">
        <v>989</v>
      </c>
      <c r="E49" s="250" t="s">
        <v>977</v>
      </c>
      <c r="F49" s="248"/>
      <c r="G49" s="1022"/>
      <c r="H49" s="1018"/>
      <c r="I49" s="1018"/>
      <c r="J49" s="1018"/>
      <c r="K49" s="1018"/>
    </row>
    <row r="50" spans="2:11" ht="18" x14ac:dyDescent="0.25">
      <c r="B50" s="1019"/>
      <c r="C50" s="252" t="s">
        <v>990</v>
      </c>
      <c r="D50" s="252" t="s">
        <v>991</v>
      </c>
      <c r="E50" s="252" t="s">
        <v>980</v>
      </c>
      <c r="F50" s="248"/>
      <c r="G50" s="1022"/>
      <c r="H50" s="1018"/>
      <c r="I50" s="1018"/>
      <c r="J50" s="1018"/>
      <c r="K50" s="1018"/>
    </row>
    <row r="51" spans="2:11" ht="15" x14ac:dyDescent="0.25">
      <c r="B51" s="1019"/>
      <c r="C51" s="253" t="s">
        <v>992</v>
      </c>
      <c r="D51" s="253" t="s">
        <v>993</v>
      </c>
      <c r="E51" s="253" t="s">
        <v>983</v>
      </c>
      <c r="F51" s="248"/>
      <c r="G51" s="1022"/>
      <c r="H51" s="1018"/>
      <c r="I51" s="1018"/>
      <c r="J51" s="1018"/>
      <c r="K51" s="1018"/>
    </row>
    <row r="52" spans="2:11" ht="16.5" x14ac:dyDescent="0.25">
      <c r="B52" s="1012"/>
      <c r="C52" s="255" t="s">
        <v>994</v>
      </c>
      <c r="D52" s="255" t="s">
        <v>994</v>
      </c>
      <c r="E52" s="256" t="s">
        <v>985</v>
      </c>
      <c r="F52" s="257"/>
      <c r="G52" s="1017"/>
      <c r="H52" s="1001"/>
      <c r="I52" s="1001"/>
      <c r="J52" s="1001"/>
      <c r="K52" s="1001"/>
    </row>
    <row r="53" spans="2:11" x14ac:dyDescent="0.2">
      <c r="B53" s="245" t="s">
        <v>395</v>
      </c>
      <c r="C53" s="1008"/>
      <c r="D53" s="1009"/>
      <c r="E53" s="1009"/>
      <c r="F53" s="1010"/>
      <c r="G53" s="246"/>
      <c r="H53" s="246"/>
      <c r="I53" s="246"/>
      <c r="J53" s="246"/>
      <c r="K53" s="246"/>
    </row>
    <row r="54" spans="2:11" x14ac:dyDescent="0.2">
      <c r="B54" s="1011" t="s">
        <v>995</v>
      </c>
      <c r="C54" s="1029" t="s">
        <v>996</v>
      </c>
      <c r="D54" s="1030"/>
      <c r="E54" s="1030"/>
      <c r="F54" s="1031"/>
      <c r="G54" s="1000" t="s">
        <v>379</v>
      </c>
      <c r="H54" s="1000" t="s">
        <v>949</v>
      </c>
      <c r="I54" s="1023" t="s">
        <v>997</v>
      </c>
      <c r="J54" s="1026" t="s">
        <v>998</v>
      </c>
      <c r="K54" s="259"/>
    </row>
    <row r="55" spans="2:11" x14ac:dyDescent="0.2">
      <c r="B55" s="1019"/>
      <c r="C55" s="1035"/>
      <c r="D55" s="1036"/>
      <c r="E55" s="1036"/>
      <c r="F55" s="1037"/>
      <c r="G55" s="1018"/>
      <c r="H55" s="1018"/>
      <c r="I55" s="1024"/>
      <c r="J55" s="1027"/>
      <c r="K55" s="260" t="s">
        <v>999</v>
      </c>
    </row>
    <row r="56" spans="2:11" x14ac:dyDescent="0.2">
      <c r="B56" s="1012"/>
      <c r="C56" s="1032"/>
      <c r="D56" s="1033"/>
      <c r="E56" s="1033"/>
      <c r="F56" s="1034"/>
      <c r="G56" s="1001"/>
      <c r="H56" s="1001"/>
      <c r="I56" s="1025"/>
      <c r="J56" s="1028"/>
      <c r="K56" s="261" t="s">
        <v>1000</v>
      </c>
    </row>
    <row r="57" spans="2:11" x14ac:dyDescent="0.2">
      <c r="B57" s="1011" t="s">
        <v>1001</v>
      </c>
      <c r="C57" s="1029" t="s">
        <v>1002</v>
      </c>
      <c r="D57" s="1030"/>
      <c r="E57" s="1030"/>
      <c r="F57" s="1031"/>
      <c r="G57" s="1000" t="s">
        <v>379</v>
      </c>
      <c r="H57" s="1000" t="s">
        <v>949</v>
      </c>
      <c r="I57" s="1023" t="s">
        <v>997</v>
      </c>
      <c r="J57" s="1026" t="s">
        <v>998</v>
      </c>
      <c r="K57" s="259"/>
    </row>
    <row r="58" spans="2:11" x14ac:dyDescent="0.2">
      <c r="B58" s="1012"/>
      <c r="C58" s="1032"/>
      <c r="D58" s="1033"/>
      <c r="E58" s="1033"/>
      <c r="F58" s="1034"/>
      <c r="G58" s="1001"/>
      <c r="H58" s="1001"/>
      <c r="I58" s="1025"/>
      <c r="J58" s="1028"/>
      <c r="K58" s="261" t="s">
        <v>1003</v>
      </c>
    </row>
    <row r="59" spans="2:11" ht="18" x14ac:dyDescent="0.25">
      <c r="B59" s="1011" t="s">
        <v>1004</v>
      </c>
      <c r="C59" s="247" t="s">
        <v>336</v>
      </c>
      <c r="D59" s="1020" t="s">
        <v>379</v>
      </c>
      <c r="E59" s="1020" t="s">
        <v>477</v>
      </c>
      <c r="F59" s="248"/>
      <c r="G59" s="1000" t="s">
        <v>379</v>
      </c>
      <c r="H59" s="1000" t="s">
        <v>949</v>
      </c>
      <c r="I59" s="1000" t="s">
        <v>1005</v>
      </c>
      <c r="J59" s="1000" t="s">
        <v>927</v>
      </c>
      <c r="K59" s="262"/>
    </row>
    <row r="60" spans="2:11" ht="18" x14ac:dyDescent="0.25">
      <c r="B60" s="1019"/>
      <c r="C60" s="249" t="s">
        <v>1006</v>
      </c>
      <c r="D60" s="1021"/>
      <c r="E60" s="1021"/>
      <c r="F60" s="248"/>
      <c r="G60" s="1018"/>
      <c r="H60" s="1018"/>
      <c r="I60" s="1018"/>
      <c r="J60" s="1018"/>
      <c r="K60" s="263" t="s">
        <v>1007</v>
      </c>
    </row>
    <row r="61" spans="2:11" ht="18" x14ac:dyDescent="0.25">
      <c r="B61" s="1019"/>
      <c r="C61" s="250" t="s">
        <v>1008</v>
      </c>
      <c r="D61" s="250" t="s">
        <v>989</v>
      </c>
      <c r="E61" s="250" t="s">
        <v>977</v>
      </c>
      <c r="F61" s="248"/>
      <c r="G61" s="1018"/>
      <c r="H61" s="1018"/>
      <c r="I61" s="1018"/>
      <c r="J61" s="1018"/>
      <c r="K61" s="264"/>
    </row>
    <row r="62" spans="2:11" ht="18" x14ac:dyDescent="0.25">
      <c r="B62" s="1019"/>
      <c r="C62" s="252" t="s">
        <v>1009</v>
      </c>
      <c r="D62" s="252" t="s">
        <v>991</v>
      </c>
      <c r="E62" s="252" t="s">
        <v>980</v>
      </c>
      <c r="F62" s="248"/>
      <c r="G62" s="1018"/>
      <c r="H62" s="1018"/>
      <c r="I62" s="1018"/>
      <c r="J62" s="1018"/>
      <c r="K62" s="264"/>
    </row>
    <row r="63" spans="2:11" ht="15" x14ac:dyDescent="0.25">
      <c r="B63" s="1019"/>
      <c r="C63" s="253" t="s">
        <v>1010</v>
      </c>
      <c r="D63" s="253" t="s">
        <v>993</v>
      </c>
      <c r="E63" s="253" t="s">
        <v>983</v>
      </c>
      <c r="F63" s="248"/>
      <c r="G63" s="1018"/>
      <c r="H63" s="1018"/>
      <c r="I63" s="1018"/>
      <c r="J63" s="1018"/>
      <c r="K63" s="264"/>
    </row>
    <row r="64" spans="2:11" ht="16.5" x14ac:dyDescent="0.25">
      <c r="B64" s="1012"/>
      <c r="C64" s="255" t="s">
        <v>994</v>
      </c>
      <c r="D64" s="255" t="s">
        <v>994</v>
      </c>
      <c r="E64" s="256" t="s">
        <v>985</v>
      </c>
      <c r="F64" s="257"/>
      <c r="G64" s="1001"/>
      <c r="H64" s="1001"/>
      <c r="I64" s="1001"/>
      <c r="J64" s="1001"/>
      <c r="K64" s="265"/>
    </row>
    <row r="65" spans="2:11" x14ac:dyDescent="0.2">
      <c r="B65" s="245" t="s">
        <v>396</v>
      </c>
      <c r="C65" s="1008"/>
      <c r="D65" s="1009"/>
      <c r="E65" s="1009"/>
      <c r="F65" s="1010"/>
      <c r="G65" s="246"/>
      <c r="H65" s="246"/>
      <c r="I65" s="246"/>
      <c r="J65" s="246"/>
      <c r="K65" s="246"/>
    </row>
    <row r="66" spans="2:11" ht="18" x14ac:dyDescent="0.2">
      <c r="B66" s="1011" t="s">
        <v>1011</v>
      </c>
      <c r="C66" s="247" t="s">
        <v>1012</v>
      </c>
      <c r="D66" s="247" t="s">
        <v>336</v>
      </c>
      <c r="E66" s="247" t="s">
        <v>379</v>
      </c>
      <c r="F66" s="1020" t="s">
        <v>477</v>
      </c>
      <c r="G66" s="1016" t="s">
        <v>1013</v>
      </c>
      <c r="H66" s="263" t="s">
        <v>1014</v>
      </c>
      <c r="I66" s="1000" t="s">
        <v>1015</v>
      </c>
      <c r="J66" s="1026" t="s">
        <v>1016</v>
      </c>
      <c r="K66" s="1026" t="s">
        <v>1017</v>
      </c>
    </row>
    <row r="67" spans="2:11" x14ac:dyDescent="0.2">
      <c r="B67" s="1019"/>
      <c r="C67" s="249" t="s">
        <v>1018</v>
      </c>
      <c r="D67" s="249" t="s">
        <v>1019</v>
      </c>
      <c r="E67" s="266" t="s">
        <v>1020</v>
      </c>
      <c r="F67" s="1021"/>
      <c r="G67" s="1022"/>
      <c r="H67" s="263" t="s">
        <v>1021</v>
      </c>
      <c r="I67" s="1018"/>
      <c r="J67" s="1027"/>
      <c r="K67" s="1027"/>
    </row>
    <row r="68" spans="2:11" x14ac:dyDescent="0.2">
      <c r="B68" s="1012"/>
      <c r="C68" s="267">
        <v>0.4</v>
      </c>
      <c r="D68" s="267">
        <v>0.8</v>
      </c>
      <c r="E68" s="250" t="s">
        <v>1022</v>
      </c>
      <c r="F68" s="250" t="s">
        <v>977</v>
      </c>
      <c r="G68" s="1017"/>
      <c r="H68" s="244" t="s">
        <v>1023</v>
      </c>
      <c r="I68" s="1001"/>
      <c r="J68" s="1028"/>
      <c r="K68" s="1028"/>
    </row>
    <row r="69" spans="2:11" x14ac:dyDescent="0.2">
      <c r="B69" s="245" t="s">
        <v>397</v>
      </c>
      <c r="C69" s="1008"/>
      <c r="D69" s="1009"/>
      <c r="E69" s="1009"/>
      <c r="F69" s="1010"/>
      <c r="G69" s="246"/>
      <c r="H69" s="246"/>
      <c r="I69" s="246"/>
      <c r="J69" s="246"/>
      <c r="K69" s="246"/>
    </row>
    <row r="70" spans="2:11" ht="27" x14ac:dyDescent="0.2">
      <c r="B70" s="242" t="s">
        <v>1024</v>
      </c>
      <c r="C70" s="1038">
        <v>1</v>
      </c>
      <c r="D70" s="1039"/>
      <c r="E70" s="1039"/>
      <c r="F70" s="1040"/>
      <c r="G70" s="244" t="s">
        <v>379</v>
      </c>
      <c r="H70" s="244" t="s">
        <v>1025</v>
      </c>
      <c r="I70" s="268" t="s">
        <v>1026</v>
      </c>
      <c r="J70" s="244" t="s">
        <v>1027</v>
      </c>
      <c r="K70" s="244" t="s">
        <v>964</v>
      </c>
    </row>
    <row r="71" spans="2:11" x14ac:dyDescent="0.2">
      <c r="B71" s="245" t="s">
        <v>398</v>
      </c>
      <c r="C71" s="1008"/>
      <c r="D71" s="1009"/>
      <c r="E71" s="1009"/>
      <c r="F71" s="1010"/>
      <c r="G71" s="246"/>
      <c r="H71" s="246"/>
      <c r="I71" s="246"/>
      <c r="J71" s="246"/>
      <c r="K71" s="246"/>
    </row>
    <row r="72" spans="2:11" ht="36" x14ac:dyDescent="0.2">
      <c r="B72" s="242" t="s">
        <v>1028</v>
      </c>
      <c r="C72" s="1041">
        <v>3.76</v>
      </c>
      <c r="D72" s="1042"/>
      <c r="E72" s="1042"/>
      <c r="F72" s="1043"/>
      <c r="G72" s="244" t="s">
        <v>379</v>
      </c>
      <c r="H72" s="244" t="s">
        <v>949</v>
      </c>
      <c r="I72" s="244" t="s">
        <v>1029</v>
      </c>
      <c r="J72" s="244" t="s">
        <v>1030</v>
      </c>
      <c r="K72" s="261" t="s">
        <v>1031</v>
      </c>
    </row>
  </sheetData>
  <sheetProtection algorithmName="SHA-512" hashValue="cIlaQzYa+NIzRqZOrkkFLrh2hE47ETuWev/OOoPwTV/BaYee+WcumBZCshj9JJK5YfQlBhoQW+txP1nOycODew==" saltValue="SR805pAs5taKGifz4zJfAA==" spinCount="100000" sheet="1" objects="1" scenarios="1"/>
  <mergeCells count="133">
    <mergeCell ref="K66:K68"/>
    <mergeCell ref="C69:F69"/>
    <mergeCell ref="C70:F70"/>
    <mergeCell ref="C71:F71"/>
    <mergeCell ref="C72:F72"/>
    <mergeCell ref="I59:I64"/>
    <mergeCell ref="J59:J64"/>
    <mergeCell ref="C65:F65"/>
    <mergeCell ref="B66:B68"/>
    <mergeCell ref="F66:F67"/>
    <mergeCell ref="G66:G68"/>
    <mergeCell ref="I66:I68"/>
    <mergeCell ref="J66:J68"/>
    <mergeCell ref="B59:B64"/>
    <mergeCell ref="D59:D60"/>
    <mergeCell ref="E59:E60"/>
    <mergeCell ref="G59:G64"/>
    <mergeCell ref="H59:H64"/>
    <mergeCell ref="I54:I56"/>
    <mergeCell ref="J54:J56"/>
    <mergeCell ref="B57:B58"/>
    <mergeCell ref="C57:F58"/>
    <mergeCell ref="G57:G58"/>
    <mergeCell ref="H57:H58"/>
    <mergeCell ref="I57:I58"/>
    <mergeCell ref="J57:J58"/>
    <mergeCell ref="C53:F53"/>
    <mergeCell ref="B54:B56"/>
    <mergeCell ref="C54:F56"/>
    <mergeCell ref="G54:G56"/>
    <mergeCell ref="H54:H56"/>
    <mergeCell ref="I41:I46"/>
    <mergeCell ref="J41:J46"/>
    <mergeCell ref="K41:K46"/>
    <mergeCell ref="B47:B52"/>
    <mergeCell ref="D47:D48"/>
    <mergeCell ref="E47:E48"/>
    <mergeCell ref="G47:G52"/>
    <mergeCell ref="H47:H52"/>
    <mergeCell ref="I47:I52"/>
    <mergeCell ref="J47:J52"/>
    <mergeCell ref="K47:K52"/>
    <mergeCell ref="B41:B46"/>
    <mergeCell ref="D41:D42"/>
    <mergeCell ref="E41:E42"/>
    <mergeCell ref="G41:G46"/>
    <mergeCell ref="H41:H46"/>
    <mergeCell ref="J37:J38"/>
    <mergeCell ref="K37:K38"/>
    <mergeCell ref="C38:F38"/>
    <mergeCell ref="C39:F39"/>
    <mergeCell ref="C40:F40"/>
    <mergeCell ref="B37:B38"/>
    <mergeCell ref="C37:F37"/>
    <mergeCell ref="G37:G38"/>
    <mergeCell ref="H37:H38"/>
    <mergeCell ref="I37:I38"/>
    <mergeCell ref="C34:H35"/>
    <mergeCell ref="I34:I36"/>
    <mergeCell ref="J34:J36"/>
    <mergeCell ref="K34:K36"/>
    <mergeCell ref="C36:F36"/>
    <mergeCell ref="B6:B7"/>
    <mergeCell ref="C6:C8"/>
    <mergeCell ref="D6:E6"/>
    <mergeCell ref="F6:G6"/>
    <mergeCell ref="H6:O7"/>
    <mergeCell ref="N10:N13"/>
    <mergeCell ref="B10:B13"/>
    <mergeCell ref="C10:C13"/>
    <mergeCell ref="D10:D13"/>
    <mergeCell ref="E10:E13"/>
    <mergeCell ref="F10:F13"/>
    <mergeCell ref="G10:G13"/>
    <mergeCell ref="G19:G22"/>
    <mergeCell ref="O10:O13"/>
    <mergeCell ref="B14:B17"/>
    <mergeCell ref="C14:C17"/>
    <mergeCell ref="D14:D17"/>
    <mergeCell ref="E14:E17"/>
    <mergeCell ref="F14:F17"/>
    <mergeCell ref="I10:I13"/>
    <mergeCell ref="J10:J13"/>
    <mergeCell ref="K10:K13"/>
    <mergeCell ref="L10:L13"/>
    <mergeCell ref="M10:M13"/>
    <mergeCell ref="M14:M17"/>
    <mergeCell ref="B1:P1"/>
    <mergeCell ref="B2:P2"/>
    <mergeCell ref="B3:P3"/>
    <mergeCell ref="B4:P4"/>
    <mergeCell ref="C5:P5"/>
    <mergeCell ref="D7:E7"/>
    <mergeCell ref="F7:G7"/>
    <mergeCell ref="H8:M8"/>
    <mergeCell ref="N8:N9"/>
    <mergeCell ref="O8:O9"/>
    <mergeCell ref="H9:I9"/>
    <mergeCell ref="J9:K9"/>
    <mergeCell ref="O14:O17"/>
    <mergeCell ref="I19:I22"/>
    <mergeCell ref="K19:K22"/>
    <mergeCell ref="L19:L22"/>
    <mergeCell ref="M19:M22"/>
    <mergeCell ref="N19:N22"/>
    <mergeCell ref="G14:G17"/>
    <mergeCell ref="I14:I17"/>
    <mergeCell ref="K14:K17"/>
    <mergeCell ref="L14:L17"/>
    <mergeCell ref="B19:B22"/>
    <mergeCell ref="C19:C22"/>
    <mergeCell ref="D19:D22"/>
    <mergeCell ref="E19:E22"/>
    <mergeCell ref="F19:F22"/>
    <mergeCell ref="O19:O22"/>
    <mergeCell ref="N14:N17"/>
    <mergeCell ref="B29:O29"/>
    <mergeCell ref="K24:K27"/>
    <mergeCell ref="L24:L27"/>
    <mergeCell ref="M24:M27"/>
    <mergeCell ref="N24:N27"/>
    <mergeCell ref="O24:O27"/>
    <mergeCell ref="H28:I28"/>
    <mergeCell ref="H23:I23"/>
    <mergeCell ref="B24:B27"/>
    <mergeCell ref="C24:C27"/>
    <mergeCell ref="D24:D27"/>
    <mergeCell ref="E24:E27"/>
    <mergeCell ref="F24:F27"/>
    <mergeCell ref="G24:G27"/>
    <mergeCell ref="H24:H27"/>
    <mergeCell ref="I24:I27"/>
    <mergeCell ref="H18:I18"/>
  </mergeCells>
  <conditionalFormatting sqref="C2:D2 F2">
    <cfRule type="cellIs" dxfId="2" priority="1" stopIfTrue="1" operator="equal">
      <formula>0</formula>
    </cfRule>
    <cfRule type="cellIs" dxfId="1" priority="2" stopIfTrue="1" operator="equal">
      <formula>$W$9</formula>
    </cfRule>
    <cfRule type="cellIs" dxfId="0" priority="3" stopIfTrue="1" operator="equal">
      <formula>$Y$9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4C7AF6B19605A4CB783BA3D44C4F2FE" ma:contentTypeVersion="21" ma:contentTypeDescription="Crear nuevo documento." ma:contentTypeScope="" ma:versionID="c136caaee692ed1d353a0f0dde00edb3">
  <xsd:schema xmlns:xsd="http://www.w3.org/2001/XMLSchema" xmlns:xs="http://www.w3.org/2001/XMLSchema" xmlns:p="http://schemas.microsoft.com/office/2006/metadata/properties" xmlns:ns1="http://schemas.microsoft.com/sharepoint/v3" xmlns:ns2="60a443f8-292e-4104-87fb-66f436091983" xmlns:ns3="2e75cab5-e68a-4dd1-b5f4-00626bacb480" targetNamespace="http://schemas.microsoft.com/office/2006/metadata/properties" ma:root="true" ma:fieldsID="e690251f572e2ae48ee260b73a1887c6" ns1:_="" ns2:_="" ns3:_="">
    <xsd:import namespace="http://schemas.microsoft.com/sharepoint/v3"/>
    <xsd:import namespace="60a443f8-292e-4104-87fb-66f436091983"/>
    <xsd:import namespace="2e75cab5-e68a-4dd1-b5f4-00626bacb48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Propiedades de la Directiva de cumplimiento unificado" ma:hidden="true" ma:internalName="_ip_UnifiedCompliancePolicyProperties">
      <xsd:simpleType>
        <xsd:restriction base="dms:Note"/>
      </xsd:simpleType>
    </xsd:element>
    <xsd:element name="_ip_UnifiedCompliancePolicyUIAction" ma:index="26"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a443f8-292e-4104-87fb-66f4360919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985a9a4a-38d6-49f2-905b-d13257758c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75cab5-e68a-4dd1-b5f4-00626bacb480"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9851c8a6-a64c-43b2-a3cf-473b227229bd}" ma:internalName="TaxCatchAll" ma:showField="CatchAllData" ma:web="2e75cab5-e68a-4dd1-b5f4-00626bacb4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2e75cab5-e68a-4dd1-b5f4-00626bacb480" xsi:nil="true"/>
    <lcf76f155ced4ddcb4097134ff3c332f xmlns="60a443f8-292e-4104-87fb-66f436091983">
      <Terms xmlns="http://schemas.microsoft.com/office/infopath/2007/PartnerControls"/>
    </lcf76f155ced4ddcb4097134ff3c332f>
    <SharedWithUsers xmlns="2e75cab5-e68a-4dd1-b5f4-00626bacb480">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41C279-D195-4C9A-AE44-1936370BE1E0}"/>
</file>

<file path=customXml/itemProps2.xml><?xml version="1.0" encoding="utf-8"?>
<ds:datastoreItem xmlns:ds="http://schemas.openxmlformats.org/officeDocument/2006/customXml" ds:itemID="{2B128745-1B62-4285-B7EA-9F0EBBE73EB0}">
  <ds:schemaRefs>
    <ds:schemaRef ds:uri="http://purl.org/dc/terms/"/>
    <ds:schemaRef ds:uri="fbf1430c-30de-429a-9f1a-94b58d339423"/>
    <ds:schemaRef ds:uri="http://purl.org/dc/dcmitype/"/>
    <ds:schemaRef ds:uri="http://purl.org/dc/elements/1.1/"/>
    <ds:schemaRef ds:uri="http://schemas.microsoft.com/office/2006/documentManagement/types"/>
    <ds:schemaRef ds:uri="http://schemas.microsoft.com/sharepoint/v3"/>
    <ds:schemaRef ds:uri="http://schemas.openxmlformats.org/package/2006/metadata/core-properties"/>
    <ds:schemaRef ds:uri="http://schemas.microsoft.com/office/infopath/2007/PartnerControls"/>
    <ds:schemaRef ds:uri="a823b2df-52e2-4e62-a676-9f8e4dcdc783"/>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48388B21-2E9A-49D1-990D-802ECA72B9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4</vt:i4>
      </vt:variant>
    </vt:vector>
  </HeadingPairs>
  <TitlesOfParts>
    <vt:vector size="12" baseType="lpstr">
      <vt:lpstr>RESUMEN REGION</vt:lpstr>
      <vt:lpstr>RES EVAL. INFORMES</vt:lpstr>
      <vt:lpstr>EV ADM FINANCIERA</vt:lpstr>
      <vt:lpstr>EV DESEMPEÑO TOTAL</vt:lpstr>
      <vt:lpstr>INDICADORES CALIDAD HPV</vt:lpstr>
      <vt:lpstr>cuestionario competencia</vt:lpstr>
      <vt:lpstr>Cuest. Ev desempeño</vt:lpstr>
      <vt:lpstr>tabla descrip. desemp.-calidad</vt:lpstr>
      <vt:lpstr>'Cuest. Ev desempeño'!Área_de_impresión</vt:lpstr>
      <vt:lpstr>'cuestionario competencia'!Área_de_impresión</vt:lpstr>
      <vt:lpstr>'EV ADM FINANCIERA'!Área_de_impresión</vt:lpstr>
      <vt:lpstr>'EV DESEMPEÑO TOTAL'!Área_de_impresión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Katty Estela Bustos Zuñiga</dc:creator>
  <cp:keywords/>
  <dc:description/>
  <cp:lastModifiedBy>Ana Maria Squicciarini Navarro</cp:lastModifiedBy>
  <cp:revision/>
  <dcterms:created xsi:type="dcterms:W3CDTF">2015-08-03T20:49:51Z</dcterms:created>
  <dcterms:modified xsi:type="dcterms:W3CDTF">2025-11-18T22:43:03Z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0x01010094C7AF6B19605A4CB783BA3D44C4F2FE</vt:lpwstr>
  </property>
  <property fmtid="{D5CDD505-2E9C-101B-9397-08002B2CF9AE}" pid="3" name="MediaServiceImageTags">
    <vt:lpwstr/>
  </property>
  <property fmtid="{D5CDD505-2E9C-101B-9397-08002B2CF9AE}" pid="4" name="Order">
    <vt:r8>14139200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